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@Desctop\"/>
    </mc:Choice>
  </mc:AlternateContent>
  <bookViews>
    <workbookView xWindow="0" yWindow="0" windowWidth="12090" windowHeight="12540" tabRatio="677"/>
  </bookViews>
  <sheets>
    <sheet name="ТДНМР" sheetId="1" r:id="rId1"/>
    <sheet name="Лист1" sheetId="2" r:id="rId2"/>
  </sheets>
  <externalReferences>
    <externalReference r:id="rId3"/>
  </externalReferences>
  <definedNames>
    <definedName name="Z_3032857E_27FC_4679_9B85_FFD9FAE6173B_.wvu.PrintArea" localSheetId="0" hidden="1">ТДНМР!$A$80:$F$973</definedName>
    <definedName name="Z_3032857E_27FC_4679_9B85_FFD9FAE6173B_.wvu.Rows" localSheetId="0" hidden="1">ТДНМР!#REF!,ТДНМР!#REF!,ТДНМР!#REF!,ТДНМР!#REF!,ТДНМР!#REF!,ТДНМР!#REF!,ТДНМР!#REF!,ТДНМР!#REF!,ТДНМР!#REF!,ТДНМР!#REF!,ТДНМР!#REF!,ТДНМР!#REF!</definedName>
    <definedName name="_xlnm.Print_Area" localSheetId="0">ТДНМР!$A$1:$L$973</definedName>
  </definedNames>
  <calcPr calcId="162913"/>
</workbook>
</file>

<file path=xl/calcChain.xml><?xml version="1.0" encoding="utf-8"?>
<calcChain xmlns="http://schemas.openxmlformats.org/spreadsheetml/2006/main">
  <c r="L164" i="1" l="1"/>
  <c r="L163" i="1"/>
  <c r="L162" i="1"/>
  <c r="L161" i="1"/>
  <c r="H868" i="1" l="1"/>
  <c r="J868" i="1"/>
  <c r="G15" i="2" l="1"/>
  <c r="L948" i="1" l="1"/>
  <c r="L947" i="1"/>
  <c r="L946" i="1"/>
  <c r="L945" i="1"/>
  <c r="L944" i="1"/>
  <c r="L942" i="1"/>
  <c r="L941" i="1"/>
  <c r="L940" i="1"/>
  <c r="L939" i="1"/>
  <c r="L938" i="1"/>
  <c r="J937" i="1"/>
  <c r="H937" i="1"/>
  <c r="L936" i="1"/>
  <c r="L935" i="1"/>
  <c r="L934" i="1"/>
  <c r="L933" i="1"/>
  <c r="L932" i="1"/>
  <c r="L931" i="1"/>
  <c r="J930" i="1"/>
  <c r="H930" i="1"/>
  <c r="H951" i="1" s="1"/>
  <c r="L896" i="1"/>
  <c r="L894" i="1"/>
  <c r="L893" i="1"/>
  <c r="L892" i="1"/>
  <c r="L891" i="1"/>
  <c r="L890" i="1"/>
  <c r="L889" i="1"/>
  <c r="L888" i="1"/>
  <c r="L887" i="1"/>
  <c r="J885" i="1"/>
  <c r="H885" i="1"/>
  <c r="L836" i="1"/>
  <c r="L835" i="1"/>
  <c r="L834" i="1"/>
  <c r="L833" i="1"/>
  <c r="L828" i="1"/>
  <c r="J827" i="1"/>
  <c r="H827" i="1"/>
  <c r="L826" i="1"/>
  <c r="L825" i="1"/>
  <c r="L824" i="1"/>
  <c r="L823" i="1"/>
  <c r="J822" i="1"/>
  <c r="H822" i="1"/>
  <c r="L937" i="1" l="1"/>
  <c r="L930" i="1"/>
  <c r="J951" i="1"/>
  <c r="L885" i="1"/>
  <c r="L822" i="1"/>
  <c r="H832" i="1"/>
  <c r="L827" i="1"/>
  <c r="J832" i="1"/>
  <c r="L832" i="1" s="1"/>
  <c r="L951" i="1" l="1"/>
  <c r="L286" i="1" l="1"/>
  <c r="L285" i="1"/>
  <c r="L765" i="1" l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J765" i="1"/>
  <c r="H765" i="1"/>
  <c r="F765" i="1"/>
  <c r="J764" i="1"/>
  <c r="H764" i="1"/>
  <c r="F764" i="1"/>
  <c r="J763" i="1"/>
  <c r="H763" i="1"/>
  <c r="F763" i="1"/>
  <c r="J762" i="1"/>
  <c r="H762" i="1"/>
  <c r="F762" i="1"/>
  <c r="J761" i="1"/>
  <c r="H761" i="1"/>
  <c r="F761" i="1"/>
  <c r="J760" i="1"/>
  <c r="H760" i="1"/>
  <c r="F760" i="1"/>
  <c r="J759" i="1"/>
  <c r="H759" i="1"/>
  <c r="F759" i="1"/>
  <c r="J758" i="1"/>
  <c r="H758" i="1"/>
  <c r="F758" i="1"/>
  <c r="J757" i="1"/>
  <c r="H757" i="1"/>
  <c r="F757" i="1"/>
  <c r="J756" i="1"/>
  <c r="H756" i="1"/>
  <c r="F756" i="1"/>
  <c r="J755" i="1"/>
  <c r="H755" i="1"/>
  <c r="F755" i="1"/>
  <c r="J754" i="1"/>
  <c r="H754" i="1"/>
  <c r="F754" i="1"/>
  <c r="J753" i="1"/>
  <c r="H753" i="1"/>
  <c r="F753" i="1"/>
  <c r="J752" i="1"/>
  <c r="H752" i="1"/>
  <c r="F752" i="1"/>
  <c r="J751" i="1"/>
  <c r="H751" i="1"/>
  <c r="F751" i="1"/>
  <c r="J750" i="1"/>
  <c r="H750" i="1"/>
  <c r="F750" i="1"/>
  <c r="J749" i="1"/>
  <c r="H749" i="1"/>
  <c r="F749" i="1"/>
  <c r="J748" i="1"/>
  <c r="H748" i="1"/>
  <c r="F748" i="1"/>
  <c r="J747" i="1"/>
  <c r="H747" i="1"/>
  <c r="F747" i="1"/>
  <c r="J746" i="1"/>
  <c r="H746" i="1"/>
  <c r="F746" i="1"/>
  <c r="J745" i="1"/>
  <c r="H745" i="1"/>
  <c r="F745" i="1"/>
  <c r="J744" i="1"/>
  <c r="H744" i="1"/>
  <c r="F744" i="1"/>
  <c r="J743" i="1"/>
  <c r="H743" i="1"/>
  <c r="F743" i="1"/>
  <c r="J742" i="1"/>
  <c r="H742" i="1"/>
  <c r="F742" i="1"/>
  <c r="J741" i="1"/>
  <c r="H741" i="1"/>
  <c r="F741" i="1"/>
  <c r="J740" i="1"/>
  <c r="H740" i="1"/>
  <c r="F740" i="1"/>
  <c r="J739" i="1"/>
  <c r="H739" i="1"/>
  <c r="F739" i="1"/>
  <c r="J738" i="1"/>
  <c r="H738" i="1"/>
  <c r="F738" i="1"/>
  <c r="J737" i="1"/>
  <c r="H737" i="1"/>
  <c r="F737" i="1"/>
  <c r="J736" i="1"/>
  <c r="H736" i="1"/>
  <c r="F736" i="1"/>
  <c r="J735" i="1"/>
  <c r="H735" i="1"/>
  <c r="F735" i="1"/>
  <c r="J734" i="1"/>
  <c r="H734" i="1"/>
  <c r="F734" i="1"/>
  <c r="J733" i="1"/>
  <c r="H733" i="1"/>
  <c r="F733" i="1"/>
  <c r="J732" i="1"/>
  <c r="H732" i="1"/>
  <c r="F732" i="1"/>
  <c r="J731" i="1"/>
  <c r="H731" i="1"/>
  <c r="F731" i="1"/>
  <c r="J730" i="1"/>
  <c r="H730" i="1"/>
  <c r="F730" i="1"/>
  <c r="J729" i="1"/>
  <c r="H729" i="1"/>
  <c r="F729" i="1"/>
  <c r="J728" i="1"/>
  <c r="H728" i="1"/>
  <c r="F728" i="1"/>
  <c r="J727" i="1"/>
  <c r="H727" i="1"/>
  <c r="F727" i="1"/>
  <c r="J726" i="1"/>
  <c r="H726" i="1"/>
  <c r="F726" i="1"/>
  <c r="J725" i="1"/>
  <c r="H725" i="1"/>
  <c r="F725" i="1"/>
  <c r="J724" i="1"/>
  <c r="H724" i="1"/>
  <c r="F724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L280" i="1" l="1"/>
  <c r="L281" i="1"/>
  <c r="L239" i="1" l="1"/>
  <c r="L179" i="1"/>
  <c r="L178" i="1"/>
  <c r="L173" i="1"/>
  <c r="L250" i="1" l="1"/>
  <c r="L256" i="1"/>
  <c r="L240" i="1"/>
  <c r="L241" i="1"/>
  <c r="J627" i="1" l="1"/>
  <c r="J628" i="1"/>
  <c r="J629" i="1"/>
  <c r="H629" i="1"/>
  <c r="H628" i="1"/>
  <c r="H627" i="1"/>
  <c r="J626" i="1"/>
  <c r="H626" i="1"/>
  <c r="J625" i="1" l="1"/>
  <c r="L486" i="1" l="1"/>
  <c r="L492" i="1"/>
  <c r="L491" i="1"/>
  <c r="L464" i="1"/>
  <c r="J447" i="1"/>
  <c r="H447" i="1"/>
  <c r="L716" i="1" l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1" i="1"/>
  <c r="L690" i="1"/>
  <c r="L689" i="1"/>
  <c r="L688" i="1"/>
  <c r="L687" i="1"/>
  <c r="L654" i="1"/>
  <c r="L653" i="1"/>
  <c r="L651" i="1"/>
  <c r="J650" i="1"/>
  <c r="H650" i="1"/>
  <c r="L650" i="1" l="1"/>
  <c r="L621" i="1"/>
  <c r="L605" i="1"/>
  <c r="L604" i="1"/>
  <c r="L603" i="1"/>
  <c r="L602" i="1"/>
  <c r="L601" i="1"/>
  <c r="L595" i="1"/>
  <c r="L594" i="1"/>
  <c r="L593" i="1"/>
  <c r="L592" i="1"/>
  <c r="L583" i="1"/>
  <c r="L582" i="1"/>
  <c r="L581" i="1"/>
  <c r="L580" i="1"/>
  <c r="L574" i="1"/>
  <c r="L573" i="1"/>
  <c r="L572" i="1"/>
  <c r="L571" i="1"/>
  <c r="L569" i="1"/>
  <c r="L568" i="1"/>
  <c r="L567" i="1"/>
  <c r="J566" i="1"/>
  <c r="L566" i="1" s="1"/>
  <c r="L564" i="1"/>
  <c r="L563" i="1"/>
  <c r="L562" i="1"/>
  <c r="L561" i="1"/>
  <c r="L555" i="1"/>
  <c r="L554" i="1"/>
  <c r="L553" i="1"/>
  <c r="L552" i="1"/>
  <c r="J530" i="1"/>
  <c r="H530" i="1"/>
  <c r="L527" i="1"/>
  <c r="L532" i="1"/>
  <c r="L531" i="1"/>
  <c r="L455" i="1"/>
  <c r="J452" i="1"/>
  <c r="H452" i="1"/>
  <c r="L451" i="1"/>
  <c r="L460" i="1"/>
  <c r="J459" i="1"/>
  <c r="H459" i="1"/>
  <c r="L452" i="1" l="1"/>
  <c r="L530" i="1"/>
  <c r="L471" i="1" l="1"/>
  <c r="L468" i="1"/>
  <c r="J465" i="1"/>
  <c r="H465" i="1"/>
  <c r="L470" i="1"/>
  <c r="L469" i="1"/>
  <c r="L465" i="1" l="1"/>
  <c r="J630" i="1" l="1"/>
  <c r="H630" i="1"/>
  <c r="L675" i="1" l="1"/>
  <c r="L673" i="1"/>
  <c r="L664" i="1"/>
  <c r="J535" i="1" l="1"/>
  <c r="J529" i="1" s="1"/>
  <c r="L483" i="1"/>
  <c r="L479" i="1"/>
  <c r="J485" i="1"/>
  <c r="L485" i="1" s="1"/>
  <c r="J480" i="1"/>
  <c r="L480" i="1" s="1"/>
  <c r="J475" i="1"/>
  <c r="J442" i="1"/>
  <c r="J437" i="1"/>
  <c r="J427" i="1"/>
  <c r="J422" i="1"/>
  <c r="J419" i="1"/>
  <c r="J409" i="1"/>
  <c r="J403" i="1"/>
  <c r="J640" i="1" l="1"/>
  <c r="J658" i="1"/>
  <c r="J663" i="1"/>
  <c r="L663" i="1" s="1"/>
  <c r="L258" i="1" l="1"/>
  <c r="H668" i="1" l="1"/>
  <c r="H658" i="1"/>
  <c r="H645" i="1"/>
  <c r="H640" i="1"/>
  <c r="H635" i="1"/>
  <c r="H535" i="1" l="1"/>
  <c r="H529" i="1" s="1"/>
  <c r="L529" i="1" s="1"/>
  <c r="H519" i="1" l="1"/>
  <c r="H514" i="1"/>
  <c r="H509" i="1"/>
  <c r="H493" i="1"/>
  <c r="H442" i="1"/>
  <c r="H437" i="1"/>
  <c r="H427" i="1"/>
  <c r="H422" i="1"/>
  <c r="H419" i="1"/>
  <c r="H409" i="1"/>
  <c r="H403" i="1"/>
  <c r="H508" i="1" l="1"/>
  <c r="H436" i="1"/>
  <c r="J355" i="1" l="1"/>
  <c r="J362" i="1"/>
  <c r="J335" i="1"/>
  <c r="J341" i="1"/>
  <c r="L252" i="1" l="1"/>
  <c r="L243" i="1"/>
  <c r="H159" i="1" l="1"/>
  <c r="J782" i="1" l="1"/>
  <c r="H782" i="1"/>
  <c r="J368" i="1"/>
  <c r="J349" i="1"/>
  <c r="L168" i="1" l="1"/>
  <c r="L542" i="1" l="1"/>
  <c r="L428" i="1"/>
  <c r="L429" i="1"/>
  <c r="L174" i="1" l="1"/>
  <c r="L272" i="1" l="1"/>
  <c r="L301" i="1" l="1"/>
  <c r="L187" i="1" l="1"/>
  <c r="L271" i="1" l="1"/>
  <c r="L265" i="1"/>
  <c r="L425" i="1" l="1"/>
  <c r="L911" i="1" l="1"/>
  <c r="L860" i="1"/>
  <c r="L862" i="1"/>
  <c r="L863" i="1"/>
  <c r="J854" i="1"/>
  <c r="J842" i="1" s="1"/>
  <c r="H854" i="1"/>
  <c r="H842" i="1" s="1"/>
  <c r="J797" i="1"/>
  <c r="H797" i="1"/>
  <c r="J792" i="1"/>
  <c r="H792" i="1"/>
  <c r="J668" i="1"/>
  <c r="J645" i="1"/>
  <c r="J635" i="1"/>
  <c r="J436" i="1" l="1"/>
  <c r="L972" i="1"/>
  <c r="L970" i="1"/>
  <c r="L969" i="1"/>
  <c r="L968" i="1"/>
  <c r="L967" i="1"/>
  <c r="L966" i="1"/>
  <c r="L965" i="1"/>
  <c r="L964" i="1"/>
  <c r="L963" i="1"/>
  <c r="L962" i="1"/>
  <c r="L961" i="1"/>
  <c r="L960" i="1"/>
  <c r="J959" i="1"/>
  <c r="J973" i="1" s="1"/>
  <c r="H959" i="1"/>
  <c r="H973" i="1" s="1"/>
  <c r="L910" i="1"/>
  <c r="L909" i="1"/>
  <c r="L908" i="1"/>
  <c r="L907" i="1"/>
  <c r="L906" i="1"/>
  <c r="L905" i="1"/>
  <c r="L904" i="1"/>
  <c r="L878" i="1"/>
  <c r="L877" i="1"/>
  <c r="L876" i="1"/>
  <c r="L875" i="1"/>
  <c r="L873" i="1"/>
  <c r="L872" i="1"/>
  <c r="L871" i="1"/>
  <c r="L870" i="1"/>
  <c r="L869" i="1"/>
  <c r="L855" i="1"/>
  <c r="L854" i="1"/>
  <c r="L850" i="1"/>
  <c r="L849" i="1"/>
  <c r="L845" i="1"/>
  <c r="L844" i="1"/>
  <c r="L843" i="1"/>
  <c r="L842" i="1"/>
  <c r="L820" i="1"/>
  <c r="L818" i="1"/>
  <c r="J817" i="1"/>
  <c r="H817" i="1"/>
  <c r="L816" i="1"/>
  <c r="L815" i="1"/>
  <c r="L813" i="1"/>
  <c r="J812" i="1"/>
  <c r="H812" i="1"/>
  <c r="L811" i="1"/>
  <c r="L810" i="1"/>
  <c r="L808" i="1"/>
  <c r="J807" i="1"/>
  <c r="H807" i="1"/>
  <c r="L806" i="1"/>
  <c r="L805" i="1"/>
  <c r="L803" i="1"/>
  <c r="J802" i="1"/>
  <c r="H802" i="1"/>
  <c r="L801" i="1"/>
  <c r="F801" i="1"/>
  <c r="L800" i="1"/>
  <c r="F800" i="1"/>
  <c r="L798" i="1"/>
  <c r="L797" i="1"/>
  <c r="L796" i="1"/>
  <c r="F796" i="1"/>
  <c r="L795" i="1"/>
  <c r="F795" i="1"/>
  <c r="L793" i="1"/>
  <c r="L787" i="1"/>
  <c r="L786" i="1"/>
  <c r="L785" i="1"/>
  <c r="L784" i="1"/>
  <c r="L783" i="1"/>
  <c r="L781" i="1"/>
  <c r="L780" i="1"/>
  <c r="L779" i="1"/>
  <c r="L778" i="1"/>
  <c r="L773" i="1"/>
  <c r="L772" i="1"/>
  <c r="L771" i="1"/>
  <c r="L770" i="1"/>
  <c r="L769" i="1"/>
  <c r="L682" i="1"/>
  <c r="L681" i="1"/>
  <c r="L680" i="1"/>
  <c r="L679" i="1"/>
  <c r="L678" i="1"/>
  <c r="L677" i="1"/>
  <c r="L669" i="1"/>
  <c r="L668" i="1"/>
  <c r="L666" i="1"/>
  <c r="L659" i="1"/>
  <c r="L658" i="1"/>
  <c r="L641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541" i="1"/>
  <c r="L540" i="1"/>
  <c r="L539" i="1"/>
  <c r="L538" i="1"/>
  <c r="L537" i="1"/>
  <c r="L536" i="1"/>
  <c r="L535" i="1"/>
  <c r="L534" i="1"/>
  <c r="L533" i="1"/>
  <c r="L520" i="1"/>
  <c r="J519" i="1"/>
  <c r="L515" i="1"/>
  <c r="J514" i="1"/>
  <c r="L512" i="1"/>
  <c r="J509" i="1"/>
  <c r="L506" i="1"/>
  <c r="L505" i="1"/>
  <c r="L503" i="1"/>
  <c r="L502" i="1"/>
  <c r="L500" i="1"/>
  <c r="L499" i="1"/>
  <c r="L497" i="1"/>
  <c r="L496" i="1"/>
  <c r="L495" i="1"/>
  <c r="L494" i="1"/>
  <c r="L490" i="1"/>
  <c r="L478" i="1"/>
  <c r="L477" i="1"/>
  <c r="L476" i="1"/>
  <c r="L475" i="1"/>
  <c r="L450" i="1"/>
  <c r="L449" i="1"/>
  <c r="L448" i="1"/>
  <c r="L447" i="1"/>
  <c r="L443" i="1"/>
  <c r="L441" i="1"/>
  <c r="L440" i="1"/>
  <c r="L437" i="1"/>
  <c r="L436" i="1"/>
  <c r="L433" i="1"/>
  <c r="L432" i="1"/>
  <c r="L431" i="1"/>
  <c r="L430" i="1"/>
  <c r="L427" i="1"/>
  <c r="L426" i="1"/>
  <c r="L423" i="1"/>
  <c r="L422" i="1"/>
  <c r="L420" i="1"/>
  <c r="L419" i="1"/>
  <c r="L413" i="1"/>
  <c r="L412" i="1"/>
  <c r="L411" i="1"/>
  <c r="L410" i="1"/>
  <c r="L409" i="1"/>
  <c r="L408" i="1"/>
  <c r="L407" i="1"/>
  <c r="L406" i="1"/>
  <c r="L404" i="1"/>
  <c r="L403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1" i="1"/>
  <c r="L330" i="1"/>
  <c r="L329" i="1"/>
  <c r="L327" i="1"/>
  <c r="L326" i="1"/>
  <c r="L325" i="1"/>
  <c r="L324" i="1"/>
  <c r="L322" i="1"/>
  <c r="J302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B285" i="1"/>
  <c r="L284" i="1"/>
  <c r="L283" i="1"/>
  <c r="L282" i="1"/>
  <c r="J300" i="1"/>
  <c r="L276" i="1"/>
  <c r="L275" i="1"/>
  <c r="L255" i="1"/>
  <c r="L246" i="1"/>
  <c r="L213" i="1"/>
  <c r="L212" i="1"/>
  <c r="L211" i="1"/>
  <c r="L210" i="1"/>
  <c r="L209" i="1"/>
  <c r="L208" i="1"/>
  <c r="L186" i="1"/>
  <c r="L185" i="1"/>
  <c r="L184" i="1"/>
  <c r="L183" i="1"/>
  <c r="L182" i="1"/>
  <c r="L181" i="1"/>
  <c r="L180" i="1"/>
  <c r="L176" i="1"/>
  <c r="L175" i="1"/>
  <c r="L172" i="1"/>
  <c r="L171" i="1"/>
  <c r="L170" i="1"/>
  <c r="L159" i="1"/>
  <c r="L148" i="1"/>
  <c r="L519" i="1" l="1"/>
  <c r="J508" i="1"/>
  <c r="L817" i="1"/>
  <c r="L807" i="1"/>
  <c r="L493" i="1"/>
  <c r="L509" i="1"/>
  <c r="L640" i="1"/>
  <c r="L792" i="1"/>
  <c r="L802" i="1"/>
  <c r="L812" i="1"/>
  <c r="L959" i="1"/>
  <c r="L442" i="1"/>
  <c r="L514" i="1"/>
  <c r="L782" i="1"/>
  <c r="L868" i="1"/>
  <c r="J401" i="1" l="1"/>
  <c r="L401" i="1" s="1"/>
  <c r="L508" i="1"/>
</calcChain>
</file>

<file path=xl/sharedStrings.xml><?xml version="1.0" encoding="utf-8"?>
<sst xmlns="http://schemas.openxmlformats.org/spreadsheetml/2006/main" count="1983" uniqueCount="637">
  <si>
    <t>Администрация Таймырского Долгано-Ненецкого муниципального района</t>
  </si>
  <si>
    <t>СОДЕРЖАНИЕ</t>
  </si>
  <si>
    <t>1. Площадь муниципального района…………………………………………………………….…….….…………………</t>
  </si>
  <si>
    <t>2. Численность населения……………………………………………………………………………..………………………</t>
  </si>
  <si>
    <t>3. Трудовые ресурсы…………………………………………………………………………………………………………..</t>
  </si>
  <si>
    <t>3</t>
  </si>
  <si>
    <t>4. Занятость населения………………………………………………………………………………………………………….</t>
  </si>
  <si>
    <t>5. Виды экономической деятельности………………………………………………………………………………………..</t>
  </si>
  <si>
    <t>4</t>
  </si>
  <si>
    <t>6. Уровень жизни населения………………………………………………………………….………………………………...</t>
  </si>
  <si>
    <t>8. Образование………………..……………………………………………………………………………………………….…</t>
  </si>
  <si>
    <t>9. Культура ………………………………………………………………………………………………………………………</t>
  </si>
  <si>
    <t>11. Социальная политика……...……………………………………………………………………………………………….</t>
  </si>
  <si>
    <t>12. Потребительский рынок……………………………………………………………………………………………………</t>
  </si>
  <si>
    <t xml:space="preserve">13. Северный завоз ……………………..………………………………..……….………...………………...…....…….….… </t>
  </si>
  <si>
    <t>14. Сельское хозяйство…………………………………………………………………………………………………………</t>
  </si>
  <si>
    <t>15. Жилищно-коммунальное хозяйство…………………………….………………………………………………………..</t>
  </si>
  <si>
    <t>16. Транспорт….……...……...………………………………………………………………………………………………….</t>
  </si>
  <si>
    <t>17. Правонарушения…....…..….……………………………………………………………………………………………….</t>
  </si>
  <si>
    <t>18. Финансы муниципального района……………………………………………………………………………………….</t>
  </si>
  <si>
    <t>Таймырский Долгано-Ненецкий муниципальный район (далее – муниципальный район) занимает территорию полуострова Таймыр - самого северного в Азии, ряд арктических островов, северную часть Среднесибирского плоскогорья и является сухопутной территорией Арктической зоны Российской Федерации. Площадь муниципального района во внешних границах составляет 879,9 тыс. кв. км - 37,2% территории Красноярского края.</t>
  </si>
  <si>
    <t>На территории муниципального района расположены 27 населенных пунктов. Центр муниципального района – город Дудинка, который является морским и речным портом.</t>
  </si>
  <si>
    <t>ПЛОЩАДЬ МУНИЦИПАЛЬНОГО РАЙОНА</t>
  </si>
  <si>
    <t xml:space="preserve">№ п/п    </t>
  </si>
  <si>
    <t>Наименование  показателя</t>
  </si>
  <si>
    <t>Ед. изм.</t>
  </si>
  <si>
    <t>Общая   площадь,</t>
  </si>
  <si>
    <t>тыс.кв.км</t>
  </si>
  <si>
    <t>в том числе:</t>
  </si>
  <si>
    <t>1.1</t>
  </si>
  <si>
    <t>муниципальное образование "Город Дудинка"</t>
  </si>
  <si>
    <t>1.2</t>
  </si>
  <si>
    <t>муниципальное образование "Городское  поселение  Диксон"</t>
  </si>
  <si>
    <t>1.3</t>
  </si>
  <si>
    <t>муниципальное образование "Сельское  поселение  Караул"</t>
  </si>
  <si>
    <t>1.4</t>
  </si>
  <si>
    <t>муниципальное образование "Сельское  поселение  Хатанга"</t>
  </si>
  <si>
    <t>Наименование показателя</t>
  </si>
  <si>
    <t>Темп изменения, %</t>
  </si>
  <si>
    <t>Численность   постоянного   населения   на   начало   года - всего,</t>
  </si>
  <si>
    <t>чел.</t>
  </si>
  <si>
    <t>сельское, лесное хозяйство, охота, рыболовство и рыбоводство (А)</t>
  </si>
  <si>
    <t>…</t>
  </si>
  <si>
    <t>х</t>
  </si>
  <si>
    <t xml:space="preserve">    добыча   полезных    ископаемых (В)</t>
  </si>
  <si>
    <t xml:space="preserve">    обрабатывающие    производства (С)</t>
  </si>
  <si>
    <t>обеспечение электрической энергией,  газом, паром; кондиционирование воздуха (D)</t>
  </si>
  <si>
    <t>1.5</t>
  </si>
  <si>
    <t xml:space="preserve">водоснабжение, водоотведение, организация сбора и утилизации отходов, деятельность по ликвидации загрязнений (Е) </t>
  </si>
  <si>
    <t>1.6</t>
  </si>
  <si>
    <t>строительство (F)</t>
  </si>
  <si>
    <t>1.7</t>
  </si>
  <si>
    <t>торговля оптовая и розничная; ремонт автотранспортных средств и мотоциклов (G)</t>
  </si>
  <si>
    <t>1.8</t>
  </si>
  <si>
    <t>транспортировка и хранение (H)</t>
  </si>
  <si>
    <t>1.9</t>
  </si>
  <si>
    <t>деятельность гостиниц и предприятий общественного питания (I)</t>
  </si>
  <si>
    <t>1.10</t>
  </si>
  <si>
    <t>деятельность в области информатизации и связи (J)</t>
  </si>
  <si>
    <t>1.11</t>
  </si>
  <si>
    <t>деятельность финансовая и страховая (K)</t>
  </si>
  <si>
    <t>1.12</t>
  </si>
  <si>
    <t xml:space="preserve">деятельность по операциям с недвижимым имуществом (L) </t>
  </si>
  <si>
    <t>1.13</t>
  </si>
  <si>
    <t>деятельность профессиональная, научная и техническая (М)</t>
  </si>
  <si>
    <t>1.14</t>
  </si>
  <si>
    <t>деятельность административная и сопутствующие дополнительные услуги  (N)</t>
  </si>
  <si>
    <t>1.15</t>
  </si>
  <si>
    <t>государственное управление и обеспечение военной безопасности; социальное обеспечение (О)</t>
  </si>
  <si>
    <t>1.16</t>
  </si>
  <si>
    <t>образование (Р)</t>
  </si>
  <si>
    <t>1.17</t>
  </si>
  <si>
    <t>деятельность в области здравоохранения и социальных услуг (Q)</t>
  </si>
  <si>
    <t>1.18</t>
  </si>
  <si>
    <t>деятельность в области культуры, спорта, организации досуга ( R)</t>
  </si>
  <si>
    <t>1.19</t>
  </si>
  <si>
    <t>предоставление прочих видов услуг (S)</t>
  </si>
  <si>
    <t>2.1</t>
  </si>
  <si>
    <t>2.2</t>
  </si>
  <si>
    <t>Темп изменения, %, процентные пункты</t>
  </si>
  <si>
    <t>Численность безработных граждан, зарегистрированных в службе занятости на конец отчетного периода</t>
  </si>
  <si>
    <t>Численность  официально зарегистрированных безработных</t>
  </si>
  <si>
    <t>Численность   безработных,  получающих   пособие  по  безработице и материальную помощь</t>
  </si>
  <si>
    <t xml:space="preserve">Численность  трудоустроенных  при  содействии  служб  занятости  населения </t>
  </si>
  <si>
    <t>Коэффициент напряженности на регулируемом рынке труда</t>
  </si>
  <si>
    <t>чел. на 1 вакансию</t>
  </si>
  <si>
    <t>Уровень  зарегистрированной   безработицы</t>
  </si>
  <si>
    <t>%</t>
  </si>
  <si>
    <t>по полу</t>
  </si>
  <si>
    <t>по возрасту</t>
  </si>
  <si>
    <t>по уровню образования</t>
  </si>
  <si>
    <t xml:space="preserve">Объем  отгруженных товаров собственного производства, выполнено работ и услуг собственными силами </t>
  </si>
  <si>
    <t>тыс. руб.</t>
  </si>
  <si>
    <t>тыс.руб.</t>
  </si>
  <si>
    <t>тонн</t>
  </si>
  <si>
    <t>тыс. тонн</t>
  </si>
  <si>
    <t>2.3</t>
  </si>
  <si>
    <t xml:space="preserve">     газ природный и попутный</t>
  </si>
  <si>
    <t>млн. куб.м</t>
  </si>
  <si>
    <t>2.4</t>
  </si>
  <si>
    <t>2.5</t>
  </si>
  <si>
    <t>млн. штук</t>
  </si>
  <si>
    <t>2.6</t>
  </si>
  <si>
    <t xml:space="preserve">     кислород</t>
  </si>
  <si>
    <t>тыс.куб.м</t>
  </si>
  <si>
    <t>2.7</t>
  </si>
  <si>
    <t xml:space="preserve">     электроэнергия</t>
  </si>
  <si>
    <t>млн. КВт.ч</t>
  </si>
  <si>
    <t>млн. Квт.ч</t>
  </si>
  <si>
    <t>2.8</t>
  </si>
  <si>
    <t>тыс. Гкал</t>
  </si>
  <si>
    <r>
      <t>1</t>
    </r>
    <r>
      <rPr>
        <sz val="10"/>
        <rFont val="Times New Roman"/>
        <family val="1"/>
        <charset val="204"/>
      </rPr>
      <t>Информация  представлена  по  крупным  и  средним организациям; по  организациям, не  являющимся  субъектами  малого предпринимательства,  средняя  численность  которых  превышает  15  человек (данные Управления Федеральной службы государственной статистики по Красноярскому краю, Республике Хакасия и Республике Тыва)</t>
    </r>
  </si>
  <si>
    <t xml:space="preserve">УРОВЕНЬ ЖИЗНИ НАСЕЛЕНИЯ </t>
  </si>
  <si>
    <t>руб.</t>
  </si>
  <si>
    <t>добыча полезных ископаемых (В)</t>
  </si>
  <si>
    <t>обрабатывающие производства (С)</t>
  </si>
  <si>
    <t>деятельность в области культуры, спорта, организации досуга (R)</t>
  </si>
  <si>
    <t>Реальная заработная плата</t>
  </si>
  <si>
    <t>в % к предыдущему году</t>
  </si>
  <si>
    <t>Среднемесячный доход на душу населения (по расчетным данным   Управления экономики)</t>
  </si>
  <si>
    <t>Реальный доход на душу  населения</t>
  </si>
  <si>
    <t>Средняя величина  прожиточного  минимума  на  душу  населения для муниципального района (без учета ВПМ для с.п. Хатанга)</t>
  </si>
  <si>
    <t>из них по  социально - демографическим  группам:</t>
  </si>
  <si>
    <t xml:space="preserve"> трудоспособное    население</t>
  </si>
  <si>
    <t>пенсионеры</t>
  </si>
  <si>
    <t>дети</t>
  </si>
  <si>
    <t>Средняя величина  прожиточного  минимума на  душу населения для сельского поселения Хатанга</t>
  </si>
  <si>
    <t>в том  числе по  социально - демографическим  группам:</t>
  </si>
  <si>
    <t xml:space="preserve"> трудоспособное население</t>
  </si>
  <si>
    <t>Численность работников бюджетной сферы муниципального района:</t>
  </si>
  <si>
    <t>Штатная численность работников - всего, в том числе, финансовое  обеспечение которых производится за счет средств:</t>
  </si>
  <si>
    <t>ед.</t>
  </si>
  <si>
    <t>районного бюджета</t>
  </si>
  <si>
    <t>бюджета города Дудинка</t>
  </si>
  <si>
    <t>бюджета городского поселения Диксон</t>
  </si>
  <si>
    <t>бюджета сельского поселения Хатанга</t>
  </si>
  <si>
    <t>бюджета сельского поселения Караул</t>
  </si>
  <si>
    <t xml:space="preserve">Среднесписочная численность работников - всего, в том числе, финансовое обеспечение которых производится за счет средств:
</t>
  </si>
  <si>
    <t>Численность работников, оплата труда которых производится на основе новой системы оплаты труда</t>
  </si>
  <si>
    <t xml:space="preserve">Штатная численность работников, оплата труда которых производится на основе системы оплаты труда (СОТ) - всего, в том числе,  финансовое обеспечение которых производится за счет средств:   </t>
  </si>
  <si>
    <t xml:space="preserve">Среднесписочная численность работников, оплата труда которых производится на основе системы оплаты труда (СОТ)  - всего, в том  числе, финансовое обеспечение которых производится  за счет средств: </t>
  </si>
  <si>
    <t>Численность лиц, замещающих муниципальные должности и муниципальных служащих</t>
  </si>
  <si>
    <t>Штатная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</si>
  <si>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 xml:space="preserve">Среднесписочная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
</t>
  </si>
  <si>
    <t>Среднемесячная заработная плата работников бюджетной сферы, - всего, в том числе, финансовое обеспечение которых производится за счет средств:</t>
  </si>
  <si>
    <t>Среднемесячная заработная плата работников, оплата  труда которых производится на  основе системы оплаты труда (СОТ) - всего, в том числе, финансовое обеспечение которых производится за счет средств:</t>
  </si>
  <si>
    <t>Среднемесячная заработная плата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</si>
  <si>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Среднемесячный доход лиц, замещающих муниципальные должности, муниципальных служащих - всего, в том числе получаемый за счет  средств:</t>
  </si>
  <si>
    <t>ОБРАЗОВАНИЕ</t>
  </si>
  <si>
    <t xml:space="preserve">Организаций - всего, в том числе: </t>
  </si>
  <si>
    <t>Дошкольное образование</t>
  </si>
  <si>
    <t xml:space="preserve">Дошкольные образовательные организации - всего, в том числе в разрезе поселений: </t>
  </si>
  <si>
    <t>город Дудинка</t>
  </si>
  <si>
    <t>городское поселение Диксон</t>
  </si>
  <si>
    <t>Плановая наполняемость</t>
  </si>
  <si>
    <t>мест</t>
  </si>
  <si>
    <t>сельское поселение Хатанга</t>
  </si>
  <si>
    <t>сельское поселение Караул</t>
  </si>
  <si>
    <t>Наполняемость групп</t>
  </si>
  <si>
    <t>ясельных  норматив/факт</t>
  </si>
  <si>
    <t>18/16</t>
  </si>
  <si>
    <t>100,0/100,0</t>
  </si>
  <si>
    <t>дошкольных  норматив/факт</t>
  </si>
  <si>
    <t>22/19</t>
  </si>
  <si>
    <t>логопедических  норматив/факт</t>
  </si>
  <si>
    <t>13/13,8</t>
  </si>
  <si>
    <t>группы ЗПР норматив/факт</t>
  </si>
  <si>
    <t>10/10</t>
  </si>
  <si>
    <t>Состоит на учете по устройству в дошкольные образовательные организации -  всего, в том числе:</t>
  </si>
  <si>
    <t>дошкольного  возраста</t>
  </si>
  <si>
    <t>гр.</t>
  </si>
  <si>
    <t>Себестоимость  содержания 1 ребенка в  дошкольной образовательной организации  в месяц</t>
  </si>
  <si>
    <t>Базовый  тариф, взимаемый  с  родителей  за  содержание  1 ребенка  в  дошкольной образовательной организации</t>
  </si>
  <si>
    <t>от 300 руб. 
до 2200 руб.</t>
  </si>
  <si>
    <t>Общее образование</t>
  </si>
  <si>
    <t>Общеобразовательные организации - всего, в том числе:</t>
  </si>
  <si>
    <t xml:space="preserve">начальные - всего, в том числе в разрезе поселений: </t>
  </si>
  <si>
    <t xml:space="preserve">основные - всего, в том числе в разрезе поселений: </t>
  </si>
  <si>
    <t xml:space="preserve">средние - всего, в том числе в разрезе поселений: </t>
  </si>
  <si>
    <t>классы-комплекты/классы очно-заочной (вечерней)  формы получения  образования - всего, в том числе в разрезе поселений:</t>
  </si>
  <si>
    <t>дошкольные группы кратковременного пребывания детей - всего, в том числе в разрезе поселений:</t>
  </si>
  <si>
    <t>Численность  учащихся  общеобразовательных  организаций - всего, в том числе:</t>
  </si>
  <si>
    <t>начальных - всего, в том числе в разрезе поселений:</t>
  </si>
  <si>
    <t>основных - всего, в том числе в разрезе поселений:</t>
  </si>
  <si>
    <t>средних - всего, в том числе в разрезе поселений:</t>
  </si>
  <si>
    <t>классов-комплектов/классов очно-заочной (вечерней) формы получения образования - всего, в том числе в разрезе поселений:</t>
  </si>
  <si>
    <t>в 2 раза</t>
  </si>
  <si>
    <t>дошкольных групп кратковременного пребывания детей - всего, в том числе в разрезе поселений:</t>
  </si>
  <si>
    <t>Средняя  наполняемость классов общеобразовательных  организаций:</t>
  </si>
  <si>
    <t xml:space="preserve"> в городских поселениях</t>
  </si>
  <si>
    <t xml:space="preserve"> в сельских поселениях</t>
  </si>
  <si>
    <t xml:space="preserve">Количество  общеобразовательных организаций, имеющих скоростной  доступ  в  сеть Интернет - всего, в том числе  в разрезе поселений:  </t>
  </si>
  <si>
    <t>Специальное (коррекционное) образование</t>
  </si>
  <si>
    <t>1</t>
  </si>
  <si>
    <t>КГБОУ "Дудинская общеобразовательная  школа-интернат"</t>
  </si>
  <si>
    <t>Численность учащихся</t>
  </si>
  <si>
    <t>Среднее профессиональное образование</t>
  </si>
  <si>
    <t>КГБП ОУ "Таймырский колледж"</t>
  </si>
  <si>
    <t>Учреждение для детей - сирот</t>
  </si>
  <si>
    <t xml:space="preserve">КГКОУ для детей - сирот и детей, оставшихся без попечения родителей "Дудинский детский дом" </t>
  </si>
  <si>
    <t xml:space="preserve">Численность детей </t>
  </si>
  <si>
    <t>Дополнительное образование</t>
  </si>
  <si>
    <t>Организации дополнительного образования детей, подведомственные Управлению образования Администрации муниципального района - всего, в том числе:</t>
  </si>
  <si>
    <t>Центры  дополнительного образования - всего, в том числе в разрезе поселений:</t>
  </si>
  <si>
    <t>Детско-юношеские спортивные  школы - всего, в том числе  в  разрезе  поселений:</t>
  </si>
  <si>
    <t>Центры туризма и творчества - всего, в том числе в разрезе поселений:</t>
  </si>
  <si>
    <t>Иные организации</t>
  </si>
  <si>
    <t>ТМКУ "Информационный методический центр"</t>
  </si>
  <si>
    <t>Количество  педагогических  работников</t>
  </si>
  <si>
    <t>Общеобразовательных организаций - всего, в том числе в разрезе поселений:</t>
  </si>
  <si>
    <t>КУЛЬТУРА</t>
  </si>
  <si>
    <t xml:space="preserve">Темп изменения, % </t>
  </si>
  <si>
    <t>Организаций/организаций-юридических   лиц  - всего, в том числе:</t>
  </si>
  <si>
    <t>ед./ед.</t>
  </si>
  <si>
    <t>60/15</t>
  </si>
  <si>
    <t>Общедоступные  библиотеки/Общедоступные  библиотеки - юридические   лица - всего, в том числе в разрезе поселений:</t>
  </si>
  <si>
    <t>ед./ ед.</t>
  </si>
  <si>
    <t>26/3</t>
  </si>
  <si>
    <t>8/1</t>
  </si>
  <si>
    <t>1/1</t>
  </si>
  <si>
    <t>10/0</t>
  </si>
  <si>
    <t>7/1</t>
  </si>
  <si>
    <t>Книжный фонд</t>
  </si>
  <si>
    <t>тыс.экз.</t>
  </si>
  <si>
    <t>тыс.чел.</t>
  </si>
  <si>
    <t>Книговыдача</t>
  </si>
  <si>
    <t>экз.</t>
  </si>
  <si>
    <t>Количество посещений</t>
  </si>
  <si>
    <t>тыс.ед.</t>
  </si>
  <si>
    <r>
      <t>Клубные  учреждения/Клубные учреждения - юридические лица - всего, в том числе в разрезе поселений</t>
    </r>
    <r>
      <rPr>
        <sz val="12"/>
        <rFont val="Times New Roman"/>
        <family val="1"/>
        <charset val="204"/>
      </rPr>
      <t>:</t>
    </r>
  </si>
  <si>
    <t>22/3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</si>
  <si>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1</t>
    </r>
  </si>
  <si>
    <t>6/1</t>
  </si>
  <si>
    <t>10/1</t>
  </si>
  <si>
    <t>Количество  клубных  формирований</t>
  </si>
  <si>
    <t>Численность участников  клубных  формирований</t>
  </si>
  <si>
    <t>Количество культурно-досуговых  мероприятий</t>
  </si>
  <si>
    <t>КГБУК "Таймырский краеведческий музей"</t>
  </si>
  <si>
    <t>Предметы общего фонда - всего, в том числе:</t>
  </si>
  <si>
    <t>тыс. ед.</t>
  </si>
  <si>
    <t>предметы основного фонда</t>
  </si>
  <si>
    <t>предметы научно-вспомогательного фонда</t>
  </si>
  <si>
    <t>КГБУК "Таймырский  Дом  народного  творчества"</t>
  </si>
  <si>
    <t>Центры народного творчества (национальных культур)/Центры народного творчества (национальных культур) - юридические  лица - всего, в том числе в разрезе поселений:</t>
  </si>
  <si>
    <t>3/1</t>
  </si>
  <si>
    <t>1/0</t>
  </si>
  <si>
    <t>100,0/х</t>
  </si>
  <si>
    <t>180</t>
  </si>
  <si>
    <t>Количество  сеансов</t>
  </si>
  <si>
    <t>Информационный центр "Хатанга"</t>
  </si>
  <si>
    <t>Организации дополнительного  образования детей в сфере культуры  и  искусства</t>
  </si>
  <si>
    <t>4/4</t>
  </si>
  <si>
    <t>0/0</t>
  </si>
  <si>
    <t>х/х</t>
  </si>
  <si>
    <t>2</t>
  </si>
  <si>
    <t>ФИЗИЧЕСКАЯ КУЛЬТУРА И СПОРТ</t>
  </si>
  <si>
    <t>Спортивные сооружения - всего, в том числе:</t>
  </si>
  <si>
    <t>Спортзалы - всего, в том числе в разрезе поселений:</t>
  </si>
  <si>
    <t>Бассейны (ванны) - всего, в том числе в разрезе поселений:</t>
  </si>
  <si>
    <t>Стрелковые тиры - всего, в том числе в разрезе поселений:</t>
  </si>
  <si>
    <t>Лыжные базы - всего, в том числе в разрезе поселений:</t>
  </si>
  <si>
    <t>Плоскостные сооружения - всего, в том числе в разрезе поселений:</t>
  </si>
  <si>
    <t>Крытые катки с искусственным льдом - всего, в том числе в разрезе поселений:</t>
  </si>
  <si>
    <t>Другие  спортсооружения (нестандартные) - всего, в том числе в разрезе поселений: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</si>
  <si>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2</t>
    </r>
  </si>
  <si>
    <t>Детские спортивные школы - всего, в том числе в разрезе поселений:</t>
  </si>
  <si>
    <t>Выполнение  нормативов - всего, в том числе:</t>
  </si>
  <si>
    <t>"Мастер спорта"</t>
  </si>
  <si>
    <t>Численность   занимающихся   физической  культурой  и спортом  -  всего, в  том числе  в разрезе поселений:</t>
  </si>
  <si>
    <t>5</t>
  </si>
  <si>
    <t>Удельный вес населения, систематически занимающегося физической культурой и спортом</t>
  </si>
  <si>
    <t>СОЦИАЛЬНАЯ ПОЛИТИКА</t>
  </si>
  <si>
    <t xml:space="preserve">Отделение социальной реабилитации несовершеннолетних </t>
  </si>
  <si>
    <t>количество мест</t>
  </si>
  <si>
    <t>численность обслуживаемых лиц</t>
  </si>
  <si>
    <t>Отделение профилактики безнадзорности и правонарушений несовершеннолетних</t>
  </si>
  <si>
    <t>Социально-реабилитационное отделение для граждан пожилого возраста и инвалидов</t>
  </si>
  <si>
    <t>Отделение временного проживания граждан пожилого возраста и инвалидов</t>
  </si>
  <si>
    <t>Отделение «Социальная гостиница»</t>
  </si>
  <si>
    <t xml:space="preserve">Отделение срочного социального обслуживания </t>
  </si>
  <si>
    <t>Численность населения, состоящего на учете в органах социальной защиты</t>
  </si>
  <si>
    <t>Численность отдельных категорий граждан, имеющих право на меры социальной поддержки</t>
  </si>
  <si>
    <t>Удельный вес отдельных категорий граждан, фактически пользующихся мерами социальной поддержки, от числа отдельных категорий граждан, имеющих право на меры социальной поддержки</t>
  </si>
  <si>
    <t>Численность пенсионеров по возрасту, состоящих на учете в органах социальной защиты</t>
  </si>
  <si>
    <t>6</t>
  </si>
  <si>
    <t>Численность семей с детьми до 18 лет, состоящих на учете в органах социальной защиты</t>
  </si>
  <si>
    <t>семья</t>
  </si>
  <si>
    <t>7</t>
  </si>
  <si>
    <t>Численность многодетных семей с детьми до 18 лет, состоящих на учете в органах социальной защиты - всего, в том числе:</t>
  </si>
  <si>
    <t>7.1</t>
  </si>
  <si>
    <t>с тремя детьми</t>
  </si>
  <si>
    <t>7.2</t>
  </si>
  <si>
    <t>7.3</t>
  </si>
  <si>
    <t>с пятью детьми и более</t>
  </si>
  <si>
    <t>8</t>
  </si>
  <si>
    <t>9</t>
  </si>
  <si>
    <t>Численность граждан, пользующихся мерами социальной поддержки по оплате жилья и коммунальных услуг</t>
  </si>
  <si>
    <t>ПОТРЕБИТЕЛЬСКИЙ РЫНОК</t>
  </si>
  <si>
    <t>(рублей за 1 кг, 1 л)</t>
  </si>
  <si>
    <t>г. Дудинка</t>
  </si>
  <si>
    <t>с. Хатанга</t>
  </si>
  <si>
    <t>г. Норильск</t>
  </si>
  <si>
    <t>п. Тура</t>
  </si>
  <si>
    <t>г. Красноярск</t>
  </si>
  <si>
    <t xml:space="preserve">Горох и фасоль </t>
  </si>
  <si>
    <t xml:space="preserve">Мука пшеничная </t>
  </si>
  <si>
    <t xml:space="preserve">Рис шлифованный </t>
  </si>
  <si>
    <t>Крупа гречневая-ядрица</t>
  </si>
  <si>
    <t xml:space="preserve">Пшено </t>
  </si>
  <si>
    <t>Крупа овсяная и перловая</t>
  </si>
  <si>
    <t>Крупа манная</t>
  </si>
  <si>
    <t xml:space="preserve">Хлеб и булочные изделия из пшеничной муки 1 и 2 сортов </t>
  </si>
  <si>
    <t xml:space="preserve">Хлеб ржаной, ржано-пшеничный </t>
  </si>
  <si>
    <t xml:space="preserve">Вермишель </t>
  </si>
  <si>
    <t xml:space="preserve">Картофель </t>
  </si>
  <si>
    <t xml:space="preserve">Капуста белокочанная свежая  </t>
  </si>
  <si>
    <t xml:space="preserve">Огурцы свежие </t>
  </si>
  <si>
    <t>Помидоры свежие</t>
  </si>
  <si>
    <t xml:space="preserve">Морковь </t>
  </si>
  <si>
    <t>Свекла столовая</t>
  </si>
  <si>
    <t xml:space="preserve">Лук репчатый </t>
  </si>
  <si>
    <t xml:space="preserve">Яблоки </t>
  </si>
  <si>
    <t>Апельсины</t>
  </si>
  <si>
    <t>Виноград</t>
  </si>
  <si>
    <t>Бананы</t>
  </si>
  <si>
    <t xml:space="preserve">Сахар-песок </t>
  </si>
  <si>
    <t xml:space="preserve">Карамель </t>
  </si>
  <si>
    <t xml:space="preserve">Печенье </t>
  </si>
  <si>
    <t xml:space="preserve">Говядина (кроме бескостного мяса) </t>
  </si>
  <si>
    <t xml:space="preserve">Баранина (кроме бескостного мяса) </t>
  </si>
  <si>
    <t xml:space="preserve">Свинина (кроме бескостного мяса) </t>
  </si>
  <si>
    <t xml:space="preserve">Куры (кроме куриных окорочков) </t>
  </si>
  <si>
    <t xml:space="preserve">Рыба мороженая разделанная (кроме лососевых пород) </t>
  </si>
  <si>
    <t xml:space="preserve">Сельдь соленая </t>
  </si>
  <si>
    <t>Кисломолочные продукты</t>
  </si>
  <si>
    <t xml:space="preserve">Сметана </t>
  </si>
  <si>
    <t xml:space="preserve">Масло сливочное </t>
  </si>
  <si>
    <t>Творог жирный</t>
  </si>
  <si>
    <t xml:space="preserve">Сыры сычужные твердые и мягкие </t>
  </si>
  <si>
    <t xml:space="preserve">Яйца куриные, 1 дес. </t>
  </si>
  <si>
    <t xml:space="preserve">Маргарин </t>
  </si>
  <si>
    <t xml:space="preserve">Масло подсолнечное </t>
  </si>
  <si>
    <t xml:space="preserve">Соль поваренная пищевая </t>
  </si>
  <si>
    <t xml:space="preserve">Чай черный байховый </t>
  </si>
  <si>
    <t xml:space="preserve">Перец черный (горошек) </t>
  </si>
  <si>
    <t>Индекс потребительских цен</t>
  </si>
  <si>
    <t>Темп изменения, процентные пункты</t>
  </si>
  <si>
    <t>Сводный  индекс  потребительских  цен  по  Красноярскому  краю,  в том числе:</t>
  </si>
  <si>
    <t xml:space="preserve">   на все товары, из них:</t>
  </si>
  <si>
    <t xml:space="preserve"> - продовольственные</t>
  </si>
  <si>
    <t xml:space="preserve"> - непродовольственные</t>
  </si>
  <si>
    <t xml:space="preserve">   на  платные  услуги   населению</t>
  </si>
  <si>
    <t>СЕВЕРНЫЙ ЗАВОЗ</t>
  </si>
  <si>
    <t>% 
выполнения поставки</t>
  </si>
  <si>
    <t>Каменный уголь, в том числе для:</t>
  </si>
  <si>
    <t>тн</t>
  </si>
  <si>
    <t xml:space="preserve">учреждений социальной сферы </t>
  </si>
  <si>
    <t xml:space="preserve">учреждений культуры и административных зданий, администраций поселений (территориальных отделов) </t>
  </si>
  <si>
    <t>Топливно-энергетические ресурсы для нужд предприятий жилищно-коммунального хозяйства:</t>
  </si>
  <si>
    <t>каменный уголь</t>
  </si>
  <si>
    <t>дизельное топливо</t>
  </si>
  <si>
    <t>нефть</t>
  </si>
  <si>
    <t>технические масла</t>
  </si>
  <si>
    <t>Всего по  муниципальному району</t>
  </si>
  <si>
    <t>голов</t>
  </si>
  <si>
    <t>10.1</t>
  </si>
  <si>
    <t>коровы - всего, в том числе в разрезе поселений:</t>
  </si>
  <si>
    <t>11.1</t>
  </si>
  <si>
    <t>крупный  рогатый  скот - всего, в том числе:</t>
  </si>
  <si>
    <t xml:space="preserve">коровы - всего, в том числе в разрезе поселений: </t>
  </si>
  <si>
    <t>11.2</t>
  </si>
  <si>
    <t>свиньи - всего, в том числе в разрезе поселений:</t>
  </si>
  <si>
    <t>11.3</t>
  </si>
  <si>
    <t>птица - всего, в том числе в разрезе поселений:</t>
  </si>
  <si>
    <t>Поголовье домашних северных оленей - всего, в том числе в разрезе поселений:</t>
  </si>
  <si>
    <t>ЖИЛИЩНО-КОММУНАЛЬНОЕ ХОЗЯЙСТВО</t>
  </si>
  <si>
    <t>№ п/п</t>
  </si>
  <si>
    <t xml:space="preserve">Эксплуатируемый   жилищный  фонд - всего, в  том  числе: </t>
  </si>
  <si>
    <t>тыс. кв. м.</t>
  </si>
  <si>
    <t>общая площадь жилых строений</t>
  </si>
  <si>
    <t>общая площадь общежитий</t>
  </si>
  <si>
    <t>общая площадь нежилых помещений</t>
  </si>
  <si>
    <t>Уровень оплаты населением коммунальных услуг от экономически обоснованных затрат</t>
  </si>
  <si>
    <t>Уровень возмещения населением затрат за предоставление жилищно-коммунальных услуг по установленным для населения тарифам</t>
  </si>
  <si>
    <t>Финансовый результат (прибыль, убыток)</t>
  </si>
  <si>
    <t>ТРАНСПОРТ</t>
  </si>
  <si>
    <t>км</t>
  </si>
  <si>
    <t>1.1.</t>
  </si>
  <si>
    <t xml:space="preserve"> по типам покрытия:</t>
  </si>
  <si>
    <t>асфальтобетонное</t>
  </si>
  <si>
    <t>щебеночное</t>
  </si>
  <si>
    <t>грунтовое</t>
  </si>
  <si>
    <t xml:space="preserve"> искусственные дорожные сооружения (зимники, переправы по льду)</t>
  </si>
  <si>
    <t xml:space="preserve">Количество автобусных маршрутов - всего, в том числе:     </t>
  </si>
  <si>
    <t>4.1</t>
  </si>
  <si>
    <t>внутригородские маршруты</t>
  </si>
  <si>
    <t>4.2</t>
  </si>
  <si>
    <t>междугородние маршруты</t>
  </si>
  <si>
    <t>Объем средств, направленный на:</t>
  </si>
  <si>
    <t>млн. руб.</t>
  </si>
  <si>
    <t>реконструкцию автомобильных дорог общего пользования</t>
  </si>
  <si>
    <t>ПРАВОНАРУШЕНИЯ</t>
  </si>
  <si>
    <t xml:space="preserve">Количество зарегистрированных преступлений </t>
  </si>
  <si>
    <t xml:space="preserve">Количество раскрытых преступлений </t>
  </si>
  <si>
    <t>Процент раскрываемости преступлений</t>
  </si>
  <si>
    <t>в том числе тяжких и особо тяжких</t>
  </si>
  <si>
    <t>Выявлено лиц,  совершивших  преступления - всего, в том числе:</t>
  </si>
  <si>
    <t>мужчины</t>
  </si>
  <si>
    <t>женщины</t>
  </si>
  <si>
    <t>4.3</t>
  </si>
  <si>
    <t>из них несовершеннолетние граждане</t>
  </si>
  <si>
    <t>ФИНАНСЫ МУНИЦИПАЛЬНОГО РАЙОНА</t>
  </si>
  <si>
    <t xml:space="preserve">Консолидированный бюджет муниципального района объединяет бюджеты пяти муниципальных образований:
- муниципального района;
- городских поселений Дудинка и Диксон;
- сельских поселений Караул и Хатанга.
</t>
  </si>
  <si>
    <t>Исполнение,
%</t>
  </si>
  <si>
    <t>ДОХОДЫ</t>
  </si>
  <si>
    <t>Налоговые   доходы - всего, в том  числе:</t>
  </si>
  <si>
    <t>Налог  на прибыль</t>
  </si>
  <si>
    <t>Налог на доходы физических лиц</t>
  </si>
  <si>
    <t xml:space="preserve">Налоги  на  совокупный   доход </t>
  </si>
  <si>
    <t>Налоги  на  имущество</t>
  </si>
  <si>
    <t>Налоги на товары (работы, услуги), реализуемые на территории Российской Федерации</t>
  </si>
  <si>
    <t>Государственная   пошлина</t>
  </si>
  <si>
    <t>Неналоговые  доходы - всего, в том числе:</t>
  </si>
  <si>
    <t>Доходы  от  использования   имущества, находящегося  в  государственной  или  муниципальной   собственности</t>
  </si>
  <si>
    <t>Платежи при  пользовании  природными ресурсами</t>
  </si>
  <si>
    <t>Доходы от оказания платных услуг (работ) и компенсации затрат государства</t>
  </si>
  <si>
    <t>Доходы  от  продажи  материальных и  нематериальных   активов</t>
  </si>
  <si>
    <t>Штрафы, санкции, возмещение  ущерба</t>
  </si>
  <si>
    <t>Прочие  неналоговые 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</si>
  <si>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</si>
  <si>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</si>
  <si>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</si>
  <si>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</si>
  <si>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негосударственных организаций</t>
  </si>
  <si>
    <t>Возврат  остатков  субсидий, субвенций и иных межбюджетных трансфертов, имеющих целевое назначение, прошлых  лет</t>
  </si>
  <si>
    <t>Всего    доходов</t>
  </si>
  <si>
    <t>РАСХОДЫ</t>
  </si>
  <si>
    <t>Всего расходов, в том числе:</t>
  </si>
  <si>
    <t>12.1</t>
  </si>
  <si>
    <t>Общегосударственные вопросы</t>
  </si>
  <si>
    <t>12.2</t>
  </si>
  <si>
    <t>Национальная  оборона</t>
  </si>
  <si>
    <t>12.3</t>
  </si>
  <si>
    <t>Национальная  безопасность  и  правоохранительная  деятельность</t>
  </si>
  <si>
    <t>12.4</t>
  </si>
  <si>
    <t>Национальная   экономика</t>
  </si>
  <si>
    <t>12.5</t>
  </si>
  <si>
    <t>Жилищно-коммунальное  хозяйство</t>
  </si>
  <si>
    <t>12.6</t>
  </si>
  <si>
    <t>Охрана окружающей среды</t>
  </si>
  <si>
    <t>12.7</t>
  </si>
  <si>
    <t>Образование</t>
  </si>
  <si>
    <t>12.8</t>
  </si>
  <si>
    <t>Культура и кинематография</t>
  </si>
  <si>
    <t>12.9</t>
  </si>
  <si>
    <t>Социальная   политика</t>
  </si>
  <si>
    <t>12.10</t>
  </si>
  <si>
    <t>Физическая культура и спорт</t>
  </si>
  <si>
    <t>12.11</t>
  </si>
  <si>
    <t>Средства массовой информации</t>
  </si>
  <si>
    <t>12.12</t>
  </si>
  <si>
    <t>Обслуживание государственного и муниципального долга</t>
  </si>
  <si>
    <t>12.13</t>
  </si>
  <si>
    <t>Межбюджетные трансферты общего характера бюджетам бюджетной системы Российской Федерации</t>
  </si>
  <si>
    <t>Профицит   бюджета (+); Дефицит   бюджета (-)</t>
  </si>
  <si>
    <t>2018 год</t>
  </si>
  <si>
    <t>проволока скрученная, канаты, шнуры плетеные, стропы и аналогичные изделия из черных металлов без электрической изоляции</t>
  </si>
  <si>
    <t>2.9</t>
  </si>
  <si>
    <t>2.10</t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</si>
  <si>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2</t>
    </r>
  </si>
  <si>
    <t>потребность на отопительный
 сезон</t>
  </si>
  <si>
    <t>ЧИСЛЕННОСТЬ, СРЕДНЕМЕСЯЧНАЯ ЗАРАБОТНАЯ ПЛАТА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</t>
  </si>
  <si>
    <t/>
  </si>
  <si>
    <t>...</t>
  </si>
  <si>
    <t>2019 год</t>
  </si>
  <si>
    <t>План на 2019 год</t>
  </si>
  <si>
    <t>1.30.01.24 -  на 32 рабочий день (13.08.2019)</t>
  </si>
  <si>
    <t>1.19.5.03 - 20 рабочий день 26(29 июня)</t>
  </si>
  <si>
    <t>1.30.01.24 - 32 рабочий день (13.08.2019)</t>
  </si>
  <si>
    <t>Портал КК динамика цент</t>
  </si>
  <si>
    <t>от 372 руб. 
до 2 728 руб.</t>
  </si>
  <si>
    <t xml:space="preserve">МБУ СО «Комплексный центр социального обслуживания населения «Таймырский», в том числе:
</t>
  </si>
  <si>
    <t xml:space="preserve">1.33.37.01. </t>
  </si>
  <si>
    <t>2.11</t>
  </si>
  <si>
    <t xml:space="preserve">1.29.3.1 </t>
  </si>
  <si>
    <t>Субсидии бюджета муниципального района  на компенсацию выпадающих доходов предприятиям ЖКХ от оказания коммунальных услуг населению, по тарифам не обеспечивающим возмещение издержек</t>
  </si>
  <si>
    <t>Поголовье скота и птицы в  хозяйствах населения муниципального района - всего, в том числе:</t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</si>
  <si>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1</t>
    </r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</si>
  <si>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2</t>
    </r>
  </si>
  <si>
    <r>
      <t>из них: капитальный ремонт</t>
    </r>
    <r>
      <rPr>
        <i/>
        <vertAlign val="superscript"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                   </t>
    </r>
  </si>
  <si>
    <t>тыс. рублей</t>
  </si>
  <si>
    <t>рыба пресноводная живая, не являющаяся продукцией рыбоводства</t>
  </si>
  <si>
    <t>уголь бурый рядовой (лигнит)</t>
  </si>
  <si>
    <t>пар и горячая вода (энергия тепловая, отпущенная котельными)</t>
  </si>
  <si>
    <t>хлеб и хлебобулочные изделия, включая полуфабрикаты</t>
  </si>
  <si>
    <t>изделия хлебобулочные недлительного хранения</t>
  </si>
  <si>
    <t>бланки из бумаги или картона</t>
  </si>
  <si>
    <t>нефть сырая</t>
  </si>
  <si>
    <t>принадлежности канцелярские бумажные(журналы регистрационные, книги бухгалтерские, скоросшиватели (папки), бланки и прочие канцелярские принадлежности из бумаги или картона)</t>
  </si>
  <si>
    <t>рыба переработанная и консервированная, ракообразные и моллюски(продукция из рыбы свежая, охлажденная или мороженая, рыба мороженая)</t>
  </si>
  <si>
    <t>Численность посетителей, участвующих в культурно-досуговых мероприятиях</t>
  </si>
  <si>
    <t>2.12</t>
  </si>
  <si>
    <t>2.13</t>
  </si>
  <si>
    <t>2.14</t>
  </si>
  <si>
    <t>2.15</t>
  </si>
  <si>
    <t>100,0/100</t>
  </si>
  <si>
    <t>Детские  школы  искусств/Детские школы искусств - юридические   лица  - всего, в том числе в разрезе поселений:</t>
  </si>
  <si>
    <t>146 чел-6 групп</t>
  </si>
  <si>
    <t>Поголовье скота и птицы у индивидуальных предпринимателей - всего, в том числе:</t>
  </si>
  <si>
    <t>Молоко питьевое цельное пастеризованное                              2,5-3,2%  жирности</t>
  </si>
  <si>
    <t>Протяженность территориальных  автомобильных  дорог - всего, в том числе:</t>
  </si>
  <si>
    <t>Кино-досуговые центры/Кино-досуговые центры - юридические   лица - всего, в том числе в разрезе поселений:</t>
  </si>
  <si>
    <r>
      <t>2</t>
    </r>
    <r>
      <rPr>
        <sz val="10"/>
        <rFont val="Times New Roman"/>
        <family val="1"/>
        <charset val="204"/>
      </rPr>
      <t xml:space="preserve">Увеличение значения показателя обусловлено увеличением ставки НДС до 20%, а также увеличением расходов на подготовку к осенне-зимнему периоду 2019-2020 годов </t>
    </r>
  </si>
  <si>
    <t>Культурно-досуговые  центры/Культурно-досуговые центры - юридические   лица - всего, в том числе в разрезе поселений:</t>
  </si>
  <si>
    <t>3.1</t>
  </si>
  <si>
    <t>3.2</t>
  </si>
  <si>
    <t>на 01.01.2019</t>
  </si>
  <si>
    <t>Среднесписочная  численность  работающих  на  территории:</t>
  </si>
  <si>
    <r>
      <t>ЧИСЛЕННОСТЬ НАСЕЛЕНИЯ</t>
    </r>
    <r>
      <rPr>
        <vertAlign val="superscript"/>
        <sz val="14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</si>
  <si>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>По данным Управления Федеральной службы государственной статистики по Красноярскому краю, Республике Хакасия и Республике Тыва</t>
    </r>
  </si>
  <si>
    <r>
      <t>1</t>
    </r>
    <r>
      <rPr>
        <sz val="10"/>
        <rFont val="Times New Roman"/>
        <family val="1"/>
        <charset val="204"/>
      </rPr>
      <t xml:space="preserve">Информация  представлена  по  крупным  и  средним организациям; по  организациям, не  являющимся  субъектами  малого предпринимательства,  средняя  численность  которых  не  превышает  15  человек; по  территориально-обособленным  подразделениям  крупных и  средних  организаций (данные Управления Федеральной службы государственной статистики по Красноярскому краю, Республике Хакасия и Республике Тыва)           </t>
    </r>
  </si>
  <si>
    <r>
      <t>"..."</t>
    </r>
    <r>
      <rPr>
        <sz val="10"/>
        <rFont val="Times New Roman"/>
        <family val="1"/>
        <charset val="204"/>
      </rPr>
      <t>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 5 ст. 4)</t>
    </r>
  </si>
  <si>
    <t>Произведено   промышленной   продукции  в  натуральном   выражении  крупными  и средними  организациями,  включая  промышленные   подразделения   при   непромышленных   организациях   (без малых  предприятий)</t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</si>
  <si>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</si>
  <si>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6</t>
    </r>
  </si>
  <si>
    <t>Численность посетителей, участвующих  в  культурно-досуговых мероприятиях</t>
  </si>
  <si>
    <r>
      <t>Количество  культурно-досуговых  мероприятий</t>
    </r>
    <r>
      <rPr>
        <vertAlign val="superscript"/>
        <sz val="12"/>
        <rFont val="Times New Roman"/>
        <family val="1"/>
        <charset val="204"/>
      </rPr>
      <t>2</t>
    </r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</si>
  <si>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2</t>
    </r>
  </si>
  <si>
    <r>
      <t>1</t>
    </r>
    <r>
      <rPr>
        <sz val="10"/>
        <rFont val="Times New Roman"/>
        <family val="1"/>
        <charset val="204"/>
      </rPr>
      <t>Данные  Управления Федеральной службы государственной статистики по Красноярскому краю, Республике Хакасия и Республике Тыва</t>
    </r>
  </si>
  <si>
    <r>
      <t xml:space="preserve">Крестьянские  (фермерские)  хозяйства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</si>
  <si>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Промысловые  семейно-родовые  хозяйства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</si>
  <si>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Общества  с  ограниченной  ответственностью - всего,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</si>
  <si>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Общины  коренных  малочисленных  народов  Севера - всего, 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</si>
  <si>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Сельскохозяйственные     производственные    кооперативы    (артели) - всего,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</si>
  <si>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Сельскохозяйственные    потребительские  кооперативы - всего, 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</si>
  <si>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Индивидуальные  предприниматели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</si>
  <si>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Хозяйства   населения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</si>
  <si>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t>Расходы на жилищно-коммунальные услуги</t>
    </r>
    <r>
      <rPr>
        <b/>
        <vertAlign val="superscript"/>
        <sz val="12"/>
        <rFont val="Times New Roman"/>
        <family val="1"/>
        <charset val="204"/>
      </rPr>
      <t>2</t>
    </r>
  </si>
  <si>
    <r>
      <t>Доля ветхого и аварийного жилищного фонда всех форм собственности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</si>
  <si>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Изменение значения показателя обусловлено корректировкой площади аварийного и ветхого жилья при обследовании жилого фонда в 3 квартале 2019 года 
</t>
    </r>
  </si>
  <si>
    <t>Доходы от потребителей за жилищно-коммунальные услуги по действующим тарифам</t>
  </si>
  <si>
    <t>Протяженность автомобильных дорог регионального и межмуниципального  значения Красноярского края</t>
  </si>
  <si>
    <r>
      <t>содержание и ремонт автомобильных дорог общего пользования</t>
    </r>
    <r>
      <rPr>
        <i/>
        <vertAlign val="superscript"/>
        <sz val="12"/>
        <rFont val="Times New Roman"/>
        <family val="1"/>
        <charset val="204"/>
      </rPr>
      <t>1</t>
    </r>
  </si>
  <si>
    <t>Численность читателей</t>
  </si>
  <si>
    <t>КГКБУ для детей - сирот и детей, оставшихся без попечения родителей "Дудинский детский дом"</t>
  </si>
  <si>
    <t>на 01.01.2020</t>
  </si>
  <si>
    <t>Основные социально-экономические, финансовые показатели и показатели отраслей социальной сферы Таймырского Долгано-Ненецкого муниципального района 
за 2019 год</t>
  </si>
  <si>
    <t xml:space="preserve"> 2018 год</t>
  </si>
  <si>
    <t>127 354*</t>
  </si>
  <si>
    <t>124 868*</t>
  </si>
  <si>
    <t>январь - декабрь         2018 года к
январю - декабрю        2017 года</t>
  </si>
  <si>
    <t>январь - декабрь        2019 года к
январю - декабрю
2018 года</t>
  </si>
  <si>
    <t>*на 01.01.2019, на 01.01.2020</t>
  </si>
  <si>
    <t xml:space="preserve">2018 год </t>
  </si>
  <si>
    <t>в 1,9 раза</t>
  </si>
  <si>
    <r>
      <t>"..."</t>
    </r>
    <r>
      <rPr>
        <sz val="10"/>
        <rFont val="Times New Roman"/>
        <family val="1"/>
        <charset val="204"/>
      </rPr>
      <t xml:space="preserve">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п.5 ст. 4)   </t>
    </r>
  </si>
  <si>
    <t>Структура доходов консолидированного бюджета муниципального района за 2019 год (исполнение), в %</t>
  </si>
  <si>
    <t>Исполнение консолидированного бюджета муниципального района за 2019 год  (млн.рублей)</t>
  </si>
  <si>
    <t xml:space="preserve">Фактическое исполнение бюджета на 01.01.2020 </t>
  </si>
  <si>
    <t>завезено топлива по состоянию на 01.01.2020</t>
  </si>
  <si>
    <t>Структура среднесписочной численности работников за 2019 год, в %</t>
  </si>
  <si>
    <t>Структура доходов населения на 01.01.2020, в %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</si>
  <si>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7</t>
    </r>
  </si>
  <si>
    <t>Педагогических  работников - всего, в том числе:</t>
  </si>
  <si>
    <t>Дошкольных образовательных организаций - всего, в том числе в разрезе поселений:</t>
  </si>
  <si>
    <t>Списочная  численность детей, посещающих дошкольные образовательные организации - всего, в том числе в разрезе поселений:</t>
  </si>
  <si>
    <t>Керосин для лиц из числа коренных малочисленных народов Севера, осуществляющих традиционные виды хозяйственной деятельности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</si>
  <si>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Увеличение значения показателя обусловлено предоставлением дополнительного финансирования на содержание автомобильных дорог и автозимников муниципального района</t>
    </r>
  </si>
  <si>
    <t>Доходы  бюджетов  бюджетной  системы 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 лет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</si>
  <si>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1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</si>
  <si>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3</t>
    </r>
  </si>
  <si>
    <t>Отделение социального обслуживания на дому</t>
  </si>
  <si>
    <r>
      <t>Численность граждан, попавших в трудную жизненную ситуацию и получивших материальную помощь в органах социальной защиты населения</t>
    </r>
    <r>
      <rPr>
        <b/>
        <vertAlign val="superscript"/>
        <sz val="12"/>
        <rFont val="Times New Roman"/>
        <family val="1"/>
        <charset val="204"/>
      </rPr>
      <t>2</t>
    </r>
  </si>
  <si>
    <t>100/х</t>
  </si>
  <si>
    <t>Удельный вес населения, участвующего в культурно-досуговых мероприятиях</t>
  </si>
  <si>
    <r>
      <t>доля экспонирующихся предметов от общего числа предметов основного фонда</t>
    </r>
    <r>
      <rPr>
        <i/>
        <vertAlign val="superscript"/>
        <sz val="12"/>
        <rFont val="Times New Roman"/>
        <family val="1"/>
        <charset val="204"/>
      </rPr>
      <t>1</t>
    </r>
  </si>
  <si>
    <t>10. Физическая культура и спорт ………………………………………………………………………………………….....</t>
  </si>
  <si>
    <r>
      <t>ТРУДОВЫЕ РЕСУРСЫ</t>
    </r>
    <r>
      <rPr>
        <vertAlign val="superscript"/>
        <sz val="14"/>
        <rFont val="Times New Roman"/>
        <family val="1"/>
        <charset val="204"/>
      </rPr>
      <t>1</t>
    </r>
  </si>
  <si>
    <r>
      <t>ВИДЫ ЭКОНОМИЧЕСКОЙ ДЕЯТЕЛЬНОСТИ</t>
    </r>
    <r>
      <rPr>
        <vertAlign val="superscript"/>
        <sz val="14"/>
        <rFont val="Times New Roman"/>
        <family val="1"/>
        <charset val="204"/>
      </rPr>
      <t>1</t>
    </r>
  </si>
  <si>
    <r>
      <t>Среднемесячная заработная плата работающего:</t>
    </r>
    <r>
      <rPr>
        <b/>
        <vertAlign val="superscript"/>
        <sz val="12"/>
        <rFont val="Times New Roman"/>
        <family val="1"/>
        <charset val="204"/>
      </rPr>
      <t>1</t>
    </r>
  </si>
  <si>
    <r>
      <t>Средние потребительские цены на социально-значимые продовольственные товары в декабре 2019 года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i/>
        <vertAlign val="superscript"/>
        <sz val="14"/>
        <rFont val="Times New Roman"/>
        <family val="1"/>
        <charset val="204"/>
      </rPr>
      <t xml:space="preserve">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</t>
    </r>
  </si>
  <si>
    <r>
      <t>Численность участников  клубных  формирований</t>
    </r>
    <r>
      <rPr>
        <vertAlign val="superscript"/>
        <sz val="12"/>
        <rFont val="Times New Roman"/>
        <family val="1"/>
        <charset val="204"/>
      </rPr>
      <t>3</t>
    </r>
  </si>
  <si>
    <r>
      <t>Количество  культурно-досуговых  мероприятий</t>
    </r>
    <r>
      <rPr>
        <vertAlign val="superscript"/>
        <sz val="12"/>
        <rFont val="Times New Roman"/>
        <family val="1"/>
        <charset val="204"/>
      </rPr>
      <t>4</t>
    </r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</si>
  <si>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4</t>
    </r>
  </si>
  <si>
    <r>
      <t>с четырьмя детьми</t>
    </r>
    <r>
      <rPr>
        <i/>
        <vertAlign val="superscript"/>
        <sz val="12"/>
        <rFont val="Times New Roman"/>
        <family val="1"/>
        <charset val="204"/>
      </rPr>
      <t>2</t>
    </r>
  </si>
  <si>
    <r>
      <t>1</t>
    </r>
    <r>
      <rPr>
        <sz val="10"/>
        <rFont val="Times New Roman"/>
        <family val="1"/>
        <charset val="204"/>
      </rPr>
      <t xml:space="preserve">Уменьшение значения показателя обусловленно своевременным направлением обслуживаемых лиц в специализированные учреждения для граждан пожилого возраста и инвалидов для постоянного проживания, в то время как в 2018 году образовалась очередность по предоставлению путевок, что сказалось на количестве временно проживающих в отделении граждан пожилого возраста и инвалидов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Меры социальной поддержки носят заявительный характер</t>
    </r>
    <r>
      <rPr>
        <i/>
        <vertAlign val="superscript"/>
        <sz val="10"/>
        <color rgb="FF0070C0"/>
        <rFont val="Times New Roman"/>
        <family val="1"/>
        <charset val="204"/>
      </rPr>
      <t/>
    </r>
  </si>
  <si>
    <t>в 2,3 раза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</si>
  <si>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2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</si>
  <si>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3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</si>
  <si>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4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</si>
  <si>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5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</si>
  <si>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группы кратковременного пребывания в филиале «Малокомплектная начальная школа п. Байкаловск" ТМК ОУ "Караульская средняя школа - интернат"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Уменьшение значения показателя обусловлено миграционными процессами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Уменьшение значения показателя обусловлено уменьшением количества желающих получить образование путем обучения в классах вечерней формы обучения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Уменьшение значения показателя обусловлено демографическими процессами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группы кратковременного пребывания в филиале «Малокомплектная начальная школа п. Байкаловск" ТМК ОУ  "Караульская средняя школа - интернат"            </t>
    </r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Уменьшение значения показателя обусловлено реорганизацией ТМК ОУ "Крестовская начальная школа-детский сад" и ТМК ОУ "Жданиховская начальная школа-детский сад" путем присоединения к ТМК ОУ "Хатангская средняя школа №1"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>Уменьшение значения показателя обусловлено реорганизацией ТМК ОУ "Байкаловская начальная школа"  путем присоединения к ТМК ОУ "Караульская средняя школа-интернат"</t>
    </r>
    <r>
      <rPr>
        <vertAlign val="superscript"/>
        <sz val="10"/>
        <rFont val="Times New Roman"/>
        <family val="1"/>
        <charset val="204"/>
      </rPr>
      <t/>
    </r>
  </si>
  <si>
    <r>
      <t>КГБОУ "Дудинская общеобразовательная  школа-интернат"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</si>
  <si>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Увеличение значения показателя обусловлено замещением вакантных должностей</t>
    </r>
  </si>
  <si>
    <r>
      <t>Численность зрителей</t>
    </r>
    <r>
      <rPr>
        <vertAlign val="superscript"/>
        <sz val="12"/>
        <rFont val="Times New Roman"/>
        <family val="1"/>
        <charset val="204"/>
      </rPr>
      <t>1</t>
    </r>
  </si>
  <si>
    <r>
      <t>Валовой  доход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</si>
  <si>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посетителей, участвующих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2</t>
    </r>
  </si>
  <si>
    <r>
      <t>МКУ "Таймырский информационный центр"</t>
    </r>
    <r>
      <rPr>
        <vertAlign val="superscript"/>
        <sz val="12"/>
        <rFont val="Times New Roman"/>
        <family val="1"/>
        <charset val="204"/>
      </rPr>
      <t>4</t>
    </r>
  </si>
  <si>
    <t>Структура расходов консолидированного бюджета муниципального района                                                  за 2019 год (исполнение), в %</t>
  </si>
  <si>
    <t>Распределение безработных на 01.01.2020, в %:</t>
  </si>
  <si>
    <t>конденсат газовый нестабильный</t>
  </si>
  <si>
    <t>пески природные</t>
  </si>
  <si>
    <t>тыс. куб. м</t>
  </si>
  <si>
    <r>
      <t>"Кандидат в мастера спорта"</t>
    </r>
    <r>
      <rPr>
        <i/>
        <vertAlign val="superscript"/>
        <sz val="12"/>
        <rFont val="Times New Roman"/>
        <family val="1"/>
        <charset val="204"/>
      </rPr>
      <t>1</t>
    </r>
  </si>
  <si>
    <r>
      <t>Выполнение массовых разрядов</t>
    </r>
    <r>
      <rPr>
        <i/>
        <vertAlign val="superscript"/>
        <sz val="12"/>
        <rFont val="Times New Roman"/>
        <family val="1"/>
        <charset val="204"/>
      </rPr>
      <t>2</t>
    </r>
  </si>
  <si>
    <r>
      <t>СЕЛЬСКОЕ ХОЗЯЙСТВО</t>
    </r>
    <r>
      <rPr>
        <b/>
        <vertAlign val="superscript"/>
        <sz val="14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</si>
  <si>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Уменьшение значения показателя обусловлено выполнением спортсменами нормативов в конце 2019 года и невозможностью включения этих данных в отчет за 2019 года в связи с изданием приказа Министерства спорта Красноярского края о присвоении разрядов в 2020 году 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значения показателя обусловлено утверждением Единой всероссийской спортивной классификации по виду спорта "Северное многоборье", что позволило впервые с 2015 года присвоить спортивные разряды спортсменам муниципального района (приказ Министерства спорта Российской Федерации от 13.11.2017 №990 (в ред. 18.12.2018))</t>
    </r>
  </si>
  <si>
    <t>в 3,5 раза</t>
  </si>
  <si>
    <t>в 4,9 раза</t>
  </si>
  <si>
    <t>в 5,7 раз</t>
  </si>
  <si>
    <t>в 2,9 раз</t>
  </si>
  <si>
    <t>1.33.61 (4)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</si>
  <si>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Информация представлена по крупным и средним организациям; по организациям, не являющимся субъектами малого предпринимательства (данные Управления Федеральной службы государственной статистики по Красноярскому краю, Республике Хакасия и Республике Тыва)</t>
    </r>
  </si>
  <si>
    <t xml:space="preserve"> </t>
  </si>
  <si>
    <t>7. Численность, среднемесячная заработная плата работников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района…………………………………………………………………………………………………...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</si>
  <si>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Изменение показателя обусловлено изменением в подходе учета экспонируемых предметов от общего числа предметов основного фонда, с IV квартала 2019 года не учитываются изображения предметов основного фонда, представленные в электронном виде на виртуальных выставках  на сайте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Увеличение значения показателей обусловлено участием во внепплановых выездных мероприятиях: Международной конференции "Фольклоры и языки Севера" (Япония),  Фестивале национальных практик "Куркума" в рамках Фестиваля национальных культур "Край - наш общий дом" (г.Норильск), XIV Всероссийском фестивале творчества коренных малочисленных народов Севера, Сибири и Дальнего Востока РФ "Кочевье Севера" (г.Москва), Всероссийской научно-практической конференции "Языки и культура коренных малочисленных народов Севера, Сибири и Дальнего Востока РФ: стратегия сохранения и развития" (г.Москва),  IV фестивале РГО "Открываем Россию заново! Вместе!" и др.; праздничной программе, посвященной 60-летию со дня проведения первого Дня оленевода на Таймыре, а также проведением мероприятий для участников межвидового тактического учения Северного флота РФ "Плато Путорана- 2019"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нового клубного формирования: семейный алтайский клуб "Карлагаш" (Ласточка)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Увеличение значения показателя обусловлено участием в культурной программе ХХIX Всероссийской зимней универсиады (г. Красноярск), праздничной программе, посвященной 60-летию со дня проведения первого Дня оленевода на Таймыре; Фестивале подледной рыбалки на Енисее; проведением мероприятий для участников межвидового тактического учения Северного флота РФ "Плато Путорана- 2019", а также организацией и проведением внеплановых выездных мероприятий, в том числе выездных концертов в населенные пункты муниципального района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</si>
  <si>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Увеличение значения показателя обусловлено расширением репертуара, показом премьерных фильмов, поддержанных активной рекламой, что повлияло на увеличение охвата разных возрастных групп населения  </t>
    </r>
    <r>
      <rPr>
        <sz val="10"/>
        <color theme="4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 xml:space="preserve">Уменьшение значения показателя обусловлено проведением в 2018 году большего количества мероприятий, в том числе приуроченных к выборам Президента РФ и Губернатора Красноярского края, праздничным торжествам, посвященным 15-летию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в снп. Волочанка филиала МБУ ДО "Детская школа искусств им. Б. Н. Молчанова"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Изменение показателя обусловлено открытием в 2019 году в г.Дудинка МКУ "Таймырский информационный центр" 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</si>
  <si>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Увеличение значения показателя обусловлено наличием спортивного зала во вновь введенном в эксплуатацию здании общеобразовательной школы в снп. Усть-Авам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значения показателя обусловлено вводом в эксплуатацию в г.Дудинка нового спортивного объекта: общественное пространство для активного досуга «Полюс спорта», созданного в рамках федерального проекта «Формирование комфортной городской среды»</t>
    </r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</si>
  <si>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2</t>
    </r>
  </si>
  <si>
    <r>
      <t>ясельного  возраста</t>
    </r>
    <r>
      <rPr>
        <i/>
        <vertAlign val="superscript"/>
        <sz val="12"/>
        <rFont val="Times New Roman"/>
        <family val="1"/>
        <charset val="204"/>
      </rPr>
      <t>3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</si>
  <si>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4</t>
    </r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</si>
  <si>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6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</si>
  <si>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7</t>
    </r>
  </si>
  <si>
    <r>
      <t>Фактическая  оплата  родителями  содержания 1 ребенка в дошкольной образовательной организации</t>
    </r>
    <r>
      <rPr>
        <b/>
        <vertAlign val="superscript"/>
        <sz val="12"/>
        <rFont val="Times New Roman"/>
        <family val="1"/>
        <charset val="204"/>
      </rPr>
      <t>8</t>
    </r>
  </si>
  <si>
    <t>Численность обучающихся, всего</t>
  </si>
  <si>
    <r>
      <t xml:space="preserve">По состоянию на 01.01.2020 на территории муниципального района функционировали:
- 2 аэропорта:
  • "Хатанга" </t>
    </r>
    <r>
      <rPr>
        <i/>
        <sz val="13"/>
        <rFont val="Times New Roman"/>
        <family val="1"/>
        <charset val="204"/>
      </rPr>
      <t>(</t>
    </r>
    <r>
      <rPr>
        <sz val="13"/>
        <rFont val="Times New Roman"/>
        <family val="1"/>
        <charset val="204"/>
      </rPr>
      <t xml:space="preserve">филиал "Хатанга" ФКП "Аэропорты Красноярья");
  • "Диксон" (филиал "Диксон" ФКП "Аэропорты Красноярья");
- 2 посадочные площадки:
  •  "Дудинка" (ООО "Аэропорт "Норильск");
  • "Гидропорт" (ООО "Аэропорт "Норильск");
- 17 вертолетных площадок, находящихся в: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"Город Дудинка": снп. Потапово, Волочанка, Хантайское Озеро, Усть-Авам;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"Сельское поселение Хатанга": снп. Новая, Хета, Катырык, Каяк, Новорыбная, Сындасско, Попигай;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"Сельское поселение Караул": с. Караул, снп. Усть-Порт, Носок, Байкаловск, Воронцово, Тухард.</t>
    </r>
  </si>
  <si>
    <t>населения, проживающего в домах с печным отоплением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</si>
  <si>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По данным  Управления  по  делам  коренных  малочисленных  народов  Таймыра  и вопросам  сельского и  промыслового  хозяйства  Администрации  муниципального района в части организаций, осуществляющих хозяйственную деятельность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Снижение значения показателя обусловлено забоем поголовья коров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</si>
  <si>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Увеличение значения показателя обусловлено получением приплода свиней  </t>
    </r>
  </si>
  <si>
    <t>61/16</t>
  </si>
  <si>
    <t>101,7/106,7</t>
  </si>
  <si>
    <t xml:space="preserve">Количество ясельных  групп - всего, в том числе в разрезе поселений: </t>
  </si>
  <si>
    <t>Количество  дошкольных  групп - всего, в  том  числе в  разрезе поселений: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</si>
  <si>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Уменьшение значения показателя обусловлено реорганизацией ТМК ДОУ "Волочанский детский сад" путем присоединения к ТМК ОУ "Волочанская средняя школа №15 имени Огдо Аксеновой"; ТМК ДОУ "Сындасский детский сад" путем присоединения к ТМК ОУ "Сындасская начальная школа-интернат", ТМК ДОУ "Хетский детский сад" путем присоединения к ТМК ОУ "Хетская средняя школа",  ТМК ОУ "Крестовская начальная школа-детский сад" и ТМК ОУ "Жданиховская начальная школа-детский сад" путем присоединения к ТМК ОУ "Хатангская средняя школа №1", ТМК ОУ "Байкаловская начальная школа" путем присоединения к ТМК ОУ "Караульская средняя школа-интернат"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Уменьшение значения показателя обусловлено демографическими  процессами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Уменьшение значения показателя обусловлено демографическими процессами, а также выдачей направлений детям, не достигшим возраста 1,5 лет, в связи с наличием мест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Уменьшение значения показателя обусловлено уменьшением количества ясельных групп в ТМКД ОУ "Дудинский детский сад комбинированного вида "Льдинка, ТМБ ДОУ "Дудинский центр развития ребенка - детский сад "Белоснежка", ТМК ОУ "Хетская средняя школа", филиале «Малокомплектная начальная школа-детский сад  п. Кресты" ТМК ОУ «Хатангская средняя школа №1», ТМК ДОУ"Хатанский детский сад "Солнышко" в связи с демографическими процессами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Уменьшение значения показателя обусловлено закрытием ясельный группы и открытием взамен разновозрастной группы в ТМК ОУ "Носковская средняя школа-интернат"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Уменьшение значения показателя обусловлено закрытием одной дошкольной группы в ТМК ОУ "Диксонская средняя школа" в связи с демографическими процессами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Увеличение значения показателя обусловлено  открытием разновозрастных групп в ТМК ДОУ "Хатангский детский сад "Снежинка", ТМК ДОУ "Хатангский детский сад "Солнышко", ТМК ОУ "Хетская средняя школа", ТМК ОУ "Носковская средняя школа-интернат"     </t>
    </r>
    <r>
      <rPr>
        <i/>
        <sz val="10"/>
        <rFont val="Times New Roman"/>
        <family val="1"/>
        <charset val="204"/>
      </rPr>
      <t xml:space="preserve">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 xml:space="preserve">8 </t>
    </r>
    <r>
      <rPr>
        <sz val="10"/>
        <rFont val="Times New Roman"/>
        <family val="1"/>
        <charset val="204"/>
      </rPr>
      <t xml:space="preserve">Увеличение значения показателя обусловлено повышением платы за присмотр и уход за ребенком в дошкольной образовательной организации в соответствии с Постановлением Администрации муниципального района от 26.12.2018 № 1524 "Об утверждении Положения о порядке взимания платы за присмотр и уход за детьми в образовательных организациях Таймырского Долгано-Ненецкого муниципального района, реализующих основную общеобразовательную программу дошкольного образования"   </t>
    </r>
    <r>
      <rPr>
        <vertAlign val="superscript"/>
        <sz val="10"/>
        <rFont val="Times New Roman"/>
        <family val="1"/>
        <charset val="204"/>
      </rPr>
      <t/>
    </r>
  </si>
  <si>
    <t>Филиалы детских школ искусств/Филиалы детских школ искусств - юридические лица- всего, в том числе в разрезе поселений:</t>
  </si>
  <si>
    <t>Организации в сфере развития единого информационного пространства в сфере культуры и туризма</t>
  </si>
  <si>
    <t>Численность коренных малочисленных народов Севера по результатам Всероссийской переписи населения 2010 года  составила 10 132 человека  или 29,5% от общей численности населения по состоянию на 01.01.2011, из них: долганы - 5 393 человека, ненцы - 3 494 человека, нганасаны - 747 человек, эвенки - 266 человек, энцы - 204 человека, кеты – 19 человек, селькупы – 9 человек.
Плотность населения муниципального района - 0,036 человек на 1 кв. 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</si>
</sst>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.0"/>
    <numFmt numFmtId="165" formatCode="0.0"/>
    <numFmt numFmtId="166" formatCode="#,##0.0;[Red]#,##0.0"/>
    <numFmt numFmtId="167" formatCode="d/m;@"/>
    <numFmt numFmtId="168" formatCode="#,##0.00;[Red]#,##0.00"/>
    <numFmt numFmtId="169" formatCode="#,##0;[Red]#,##0"/>
    <numFmt numFmtId="170" formatCode="000000"/>
    <numFmt numFmtId="171" formatCode="0.0;[Red]0.0"/>
    <numFmt numFmtId="172" formatCode="#,##0.000"/>
    <numFmt numFmtId="173" formatCode="[$-10419]#,##0.00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</numFmts>
  <fonts count="10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B05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FA7D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sz val="10"/>
      <color rgb="FF3F3F76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i/>
      <sz val="12"/>
      <color rgb="FF92D05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i/>
      <vertAlign val="superscript"/>
      <sz val="10"/>
      <color rgb="FF0070C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3"/>
      <color rgb="FFC00000"/>
      <name val="Times New Roman"/>
      <family val="1"/>
      <charset val="204"/>
    </font>
    <font>
      <b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154">
    <xf numFmtId="0" fontId="0" fillId="0" borderId="0"/>
    <xf numFmtId="0" fontId="23" fillId="0" borderId="0"/>
    <xf numFmtId="0" fontId="26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3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63" fillId="28" borderId="18" applyNumberFormat="0" applyAlignment="0" applyProtection="0"/>
    <xf numFmtId="0" fontId="62" fillId="29" borderId="19" applyNumberFormat="0" applyAlignment="0" applyProtection="0"/>
    <xf numFmtId="0" fontId="61" fillId="29" borderId="18" applyNumberFormat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0" fillId="0" borderId="16" applyNumberFormat="0" applyFill="0" applyAlignment="0" applyProtection="0"/>
    <xf numFmtId="0" fontId="59" fillId="0" borderId="24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49" fillId="30" borderId="21" applyNumberFormat="0" applyAlignment="0" applyProtection="0"/>
    <xf numFmtId="0" fontId="57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33" borderId="22" applyNumberFormat="0" applyFont="0" applyAlignment="0" applyProtection="0"/>
    <xf numFmtId="9" fontId="2" fillId="0" borderId="0" applyFont="0" applyFill="0" applyBorder="0" applyAlignment="0" applyProtection="0"/>
    <xf numFmtId="0" fontId="53" fillId="0" borderId="20" applyNumberFormat="0" applyFill="0" applyAlignment="0" applyProtection="0"/>
    <xf numFmtId="0" fontId="51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2" fillId="34" borderId="0" applyNumberFormat="0" applyBorder="0" applyAlignment="0" applyProtection="0"/>
    <xf numFmtId="0" fontId="95" fillId="11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3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86" fillId="28" borderId="18" applyNumberFormat="0" applyAlignment="0" applyProtection="0"/>
    <xf numFmtId="0" fontId="87" fillId="29" borderId="19" applyNumberFormat="0" applyAlignment="0" applyProtection="0"/>
    <xf numFmtId="0" fontId="88" fillId="29" borderId="18" applyNumberFormat="0" applyAlignment="0" applyProtection="0"/>
    <xf numFmtId="0" fontId="95" fillId="9" borderId="0" applyNumberFormat="0" applyBorder="0" applyAlignment="0" applyProtection="0"/>
    <xf numFmtId="0" fontId="95" fillId="8" borderId="0" applyNumberFormat="0" applyBorder="0" applyAlignment="0" applyProtection="0"/>
    <xf numFmtId="0" fontId="80" fillId="0" borderId="16" applyNumberFormat="0" applyFill="0" applyAlignment="0" applyProtection="0"/>
    <xf numFmtId="0" fontId="81" fillId="0" borderId="24" applyNumberFormat="0" applyFill="0" applyAlignment="0" applyProtection="0"/>
    <xf numFmtId="0" fontId="82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93" fillId="0" borderId="23" applyNumberFormat="0" applyFill="0" applyAlignment="0" applyProtection="0"/>
    <xf numFmtId="0" fontId="92" fillId="30" borderId="21" applyNumberFormat="0" applyAlignment="0" applyProtection="0"/>
    <xf numFmtId="0" fontId="95" fillId="5" borderId="0" applyNumberFormat="0" applyBorder="0" applyAlignment="0" applyProtection="0"/>
    <xf numFmtId="0" fontId="85" fillId="31" borderId="0" applyNumberFormat="0" applyBorder="0" applyAlignment="0" applyProtection="0"/>
    <xf numFmtId="0" fontId="84" fillId="32" borderId="0" applyNumberFormat="0" applyBorder="0" applyAlignment="0" applyProtection="0"/>
    <xf numFmtId="0" fontId="90" fillId="0" borderId="0" applyNumberFormat="0" applyFill="0" applyBorder="0" applyAlignment="0" applyProtection="0"/>
    <xf numFmtId="0" fontId="95" fillId="6" borderId="0" applyNumberFormat="0" applyBorder="0" applyAlignment="0" applyProtection="0"/>
    <xf numFmtId="0" fontId="89" fillId="0" borderId="20" applyNumberFormat="0" applyFill="0" applyAlignment="0" applyProtection="0"/>
    <xf numFmtId="0" fontId="91" fillId="0" borderId="0" applyNumberFormat="0" applyFill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83" fillId="34" borderId="0" applyNumberFormat="0" applyBorder="0" applyAlignment="0" applyProtection="0"/>
    <xf numFmtId="0" fontId="95" fillId="7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3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0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8" borderId="0" applyNumberFormat="0" applyBorder="0" applyAlignment="0" applyProtection="0"/>
    <xf numFmtId="0" fontId="94" fillId="3" borderId="0" applyNumberFormat="0" applyBorder="0" applyAlignment="0" applyProtection="0"/>
    <xf numFmtId="0" fontId="94" fillId="17" borderId="0" applyNumberFormat="0" applyBorder="0" applyAlignment="0" applyProtection="0"/>
    <xf numFmtId="0" fontId="95" fillId="16" borderId="0" applyNumberFormat="0" applyBorder="0" applyAlignment="0" applyProtection="0"/>
    <xf numFmtId="0" fontId="95" fillId="15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8" borderId="0" applyNumberFormat="0" applyBorder="0" applyAlignment="0" applyProtection="0"/>
    <xf numFmtId="0" fontId="95" fillId="7" borderId="0" applyNumberFormat="0" applyBorder="0" applyAlignment="0" applyProtection="0"/>
    <xf numFmtId="0" fontId="94" fillId="21" borderId="0" applyNumberFormat="0" applyBorder="0" applyAlignment="0" applyProtection="0"/>
    <xf numFmtId="0" fontId="95" fillId="6" borderId="0" applyNumberFormat="0" applyBorder="0" applyAlignment="0" applyProtection="0"/>
    <xf numFmtId="0" fontId="95" fillId="5" borderId="0" applyNumberFormat="0" applyBorder="0" applyAlignment="0" applyProtection="0"/>
    <xf numFmtId="0" fontId="94" fillId="18" borderId="0" applyNumberFormat="0" applyBorder="0" applyAlignment="0" applyProtection="0"/>
    <xf numFmtId="0" fontId="95" fillId="11" borderId="0" applyNumberFormat="0" applyBorder="0" applyAlignment="0" applyProtection="0"/>
    <xf numFmtId="0" fontId="94" fillId="20" borderId="0" applyNumberFormat="0" applyBorder="0" applyAlignment="0" applyProtection="0"/>
    <xf numFmtId="0" fontId="95" fillId="10" borderId="0" applyNumberFormat="0" applyBorder="0" applyAlignment="0" applyProtection="0"/>
    <xf numFmtId="0" fontId="94" fillId="3" borderId="0" applyNumberFormat="0" applyBorder="0" applyAlignment="0" applyProtection="0"/>
    <xf numFmtId="0" fontId="94" fillId="17" borderId="0" applyNumberFormat="0" applyBorder="0" applyAlignment="0" applyProtection="0"/>
    <xf numFmtId="0" fontId="95" fillId="16" borderId="0" applyNumberFormat="0" applyBorder="0" applyAlignment="0" applyProtection="0"/>
    <xf numFmtId="0" fontId="95" fillId="15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8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5" borderId="0" applyNumberFormat="0" applyBorder="0" applyAlignment="0" applyProtection="0"/>
    <xf numFmtId="0" fontId="95" fillId="10" borderId="0" applyNumberFormat="0" applyBorder="0" applyAlignment="0" applyProtection="0"/>
  </cellStyleXfs>
  <cellXfs count="73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165" fontId="13" fillId="0" borderId="2" xfId="0" applyNumberFormat="1" applyFont="1" applyFill="1" applyBorder="1" applyAlignment="1">
      <alignment horizontal="right" vertical="center" wrapText="1"/>
    </xf>
    <xf numFmtId="165" fontId="22" fillId="0" borderId="2" xfId="0" applyNumberFormat="1" applyFont="1" applyFill="1" applyBorder="1" applyAlignment="1">
      <alignment horizontal="right" vertical="center"/>
    </xf>
    <xf numFmtId="0" fontId="27" fillId="0" borderId="0" xfId="0" applyFont="1" applyFill="1"/>
    <xf numFmtId="165" fontId="13" fillId="0" borderId="2" xfId="0" applyNumberFormat="1" applyFont="1" applyFill="1" applyBorder="1" applyAlignment="1">
      <alignment horizontal="right" vertical="center"/>
    </xf>
    <xf numFmtId="164" fontId="22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/>
    </xf>
    <xf numFmtId="164" fontId="22" fillId="0" borderId="2" xfId="0" applyNumberFormat="1" applyFont="1" applyFill="1" applyBorder="1" applyAlignment="1">
      <alignment horizontal="right" vertical="top"/>
    </xf>
    <xf numFmtId="164" fontId="13" fillId="0" borderId="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9" fillId="0" borderId="0" xfId="0" applyFont="1" applyFill="1"/>
    <xf numFmtId="49" fontId="22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8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center" vertical="top" textRotation="255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 vertical="center" wrapText="1"/>
    </xf>
    <xf numFmtId="165" fontId="3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shrinkToFit="1"/>
    </xf>
    <xf numFmtId="0" fontId="30" fillId="0" borderId="0" xfId="0" applyFont="1" applyFill="1"/>
    <xf numFmtId="49" fontId="8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right" vertical="center" wrapText="1"/>
    </xf>
    <xf numFmtId="49" fontId="21" fillId="0" borderId="3" xfId="0" applyNumberFormat="1" applyFont="1" applyFill="1" applyBorder="1" applyAlignment="1">
      <alignment vertical="center" wrapText="1"/>
    </xf>
    <xf numFmtId="49" fontId="22" fillId="0" borderId="3" xfId="0" applyNumberFormat="1" applyFont="1" applyFill="1" applyBorder="1" applyAlignment="1">
      <alignment vertical="center" wrapText="1"/>
    </xf>
    <xf numFmtId="0" fontId="30" fillId="0" borderId="0" xfId="0" applyFont="1" applyFill="1" applyBorder="1"/>
    <xf numFmtId="49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 horizontal="justify" vertical="top" wrapText="1"/>
    </xf>
    <xf numFmtId="0" fontId="13" fillId="0" borderId="2" xfId="0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justify" vertical="top" wrapText="1"/>
    </xf>
    <xf numFmtId="0" fontId="18" fillId="0" borderId="0" xfId="0" applyFont="1" applyFill="1"/>
    <xf numFmtId="0" fontId="33" fillId="0" borderId="0" xfId="0" applyFont="1" applyFill="1"/>
    <xf numFmtId="0" fontId="13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70" fontId="16" fillId="0" borderId="0" xfId="0" applyNumberFormat="1" applyFont="1" applyFill="1"/>
    <xf numFmtId="49" fontId="22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36" fillId="0" borderId="0" xfId="0" applyFont="1" applyFill="1" applyBorder="1"/>
    <xf numFmtId="0" fontId="27" fillId="0" borderId="0" xfId="0" applyFont="1" applyFill="1" applyBorder="1"/>
    <xf numFmtId="165" fontId="13" fillId="0" borderId="2" xfId="0" applyNumberFormat="1" applyFont="1" applyFill="1" applyBorder="1" applyAlignment="1">
      <alignment horizontal="right" vertical="top"/>
    </xf>
    <xf numFmtId="164" fontId="22" fillId="0" borderId="2" xfId="0" applyNumberFormat="1" applyFont="1" applyFill="1" applyBorder="1" applyAlignment="1">
      <alignment horizontal="right" vertical="center" wrapText="1"/>
    </xf>
    <xf numFmtId="165" fontId="22" fillId="0" borderId="2" xfId="0" applyNumberFormat="1" applyFont="1" applyFill="1" applyBorder="1" applyAlignment="1">
      <alignment horizontal="right" vertical="center" wrapText="1"/>
    </xf>
    <xf numFmtId="0" fontId="20" fillId="0" borderId="0" xfId="0" applyFont="1" applyFill="1"/>
    <xf numFmtId="164" fontId="13" fillId="0" borderId="2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left" wrapText="1"/>
    </xf>
    <xf numFmtId="3" fontId="3" fillId="0" borderId="0" xfId="0" applyNumberFormat="1" applyFont="1" applyFill="1"/>
    <xf numFmtId="3" fontId="27" fillId="0" borderId="0" xfId="0" applyNumberFormat="1" applyFont="1" applyFill="1"/>
    <xf numFmtId="165" fontId="64" fillId="0" borderId="0" xfId="14" applyNumberFormat="1" applyFont="1" applyFill="1" applyBorder="1" applyAlignment="1">
      <alignment horizontal="right" vertical="center"/>
    </xf>
    <xf numFmtId="165" fontId="42" fillId="0" borderId="0" xfId="14" applyNumberFormat="1" applyFont="1" applyFill="1" applyBorder="1" applyAlignment="1">
      <alignment horizontal="right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171" fontId="66" fillId="0" borderId="0" xfId="0" applyNumberFormat="1" applyFont="1" applyFill="1" applyBorder="1" applyAlignment="1">
      <alignment horizontal="right" vertical="center"/>
    </xf>
    <xf numFmtId="165" fontId="66" fillId="0" borderId="0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165" fontId="21" fillId="0" borderId="2" xfId="0" applyNumberFormat="1" applyFont="1" applyFill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shrinkToFit="1"/>
    </xf>
    <xf numFmtId="165" fontId="22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center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6" fontId="22" fillId="0" borderId="2" xfId="0" applyNumberFormat="1" applyFont="1" applyFill="1" applyBorder="1" applyAlignment="1">
      <alignment horizontal="right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16" fontId="22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top" wrapText="1"/>
    </xf>
    <xf numFmtId="164" fontId="13" fillId="0" borderId="0" xfId="0" applyNumberFormat="1" applyFont="1" applyFill="1" applyBorder="1" applyAlignment="1">
      <alignment vertical="center" wrapText="1"/>
    </xf>
    <xf numFmtId="0" fontId="11" fillId="0" borderId="0" xfId="0" applyFont="1" applyFill="1"/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 wrapText="1"/>
    </xf>
    <xf numFmtId="0" fontId="13" fillId="0" borderId="2" xfId="0" applyFont="1" applyFill="1" applyBorder="1" applyAlignment="1">
      <alignment horizontal="center" vertical="center" wrapText="1"/>
    </xf>
    <xf numFmtId="17" fontId="3" fillId="0" borderId="0" xfId="0" applyNumberFormat="1" applyFont="1" applyFill="1"/>
    <xf numFmtId="0" fontId="42" fillId="0" borderId="0" xfId="0" applyFont="1" applyFill="1"/>
    <xf numFmtId="49" fontId="68" fillId="0" borderId="0" xfId="0" applyNumberFormat="1" applyFont="1" applyFill="1" applyBorder="1" applyAlignment="1">
      <alignment horizontal="center" vertical="top"/>
    </xf>
    <xf numFmtId="49" fontId="68" fillId="0" borderId="0" xfId="1" applyNumberFormat="1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center" vertical="top" wrapText="1"/>
    </xf>
    <xf numFmtId="164" fontId="68" fillId="0" borderId="0" xfId="0" applyNumberFormat="1" applyFont="1" applyFill="1" applyBorder="1" applyAlignment="1">
      <alignment wrapText="1"/>
    </xf>
    <xf numFmtId="164" fontId="8" fillId="0" borderId="0" xfId="13" quotePrefix="1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center" vertical="center"/>
    </xf>
    <xf numFmtId="49" fontId="22" fillId="0" borderId="2" xfId="1" applyNumberFormat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/>
    <xf numFmtId="2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/>
    </xf>
    <xf numFmtId="49" fontId="22" fillId="0" borderId="2" xfId="0" applyNumberFormat="1" applyFont="1" applyFill="1" applyBorder="1" applyAlignment="1">
      <alignment horizontal="center" vertical="top"/>
    </xf>
    <xf numFmtId="0" fontId="13" fillId="0" borderId="2" xfId="0" applyNumberFormat="1" applyFont="1" applyFill="1" applyBorder="1" applyAlignment="1">
      <alignment horizontal="center" vertical="top"/>
    </xf>
    <xf numFmtId="165" fontId="22" fillId="0" borderId="2" xfId="0" applyNumberFormat="1" applyFont="1" applyFill="1" applyBorder="1" applyAlignment="1">
      <alignment horizontal="right" vertical="top"/>
    </xf>
    <xf numFmtId="165" fontId="22" fillId="0" borderId="2" xfId="0" applyNumberFormat="1" applyFont="1" applyFill="1" applyBorder="1" applyAlignment="1">
      <alignment horizontal="right" vertical="top" wrapText="1"/>
    </xf>
    <xf numFmtId="165" fontId="70" fillId="0" borderId="2" xfId="1" applyNumberFormat="1" applyFont="1" applyFill="1" applyBorder="1" applyAlignment="1">
      <alignment horizontal="right" vertical="center"/>
    </xf>
    <xf numFmtId="2" fontId="13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4" fontId="30" fillId="0" borderId="0" xfId="0" applyNumberFormat="1" applyFont="1" applyFill="1"/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 wrapText="1"/>
    </xf>
    <xf numFmtId="166" fontId="22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0" fontId="77" fillId="0" borderId="0" xfId="0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1" fillId="2" borderId="0" xfId="0" applyFont="1" applyFill="1" applyBorder="1" applyAlignment="1">
      <alignment vertical="top" wrapText="1"/>
    </xf>
    <xf numFmtId="2" fontId="11" fillId="2" borderId="0" xfId="0" applyNumberFormat="1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165" fontId="7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2" fontId="70" fillId="0" borderId="0" xfId="0" applyNumberFormat="1" applyFont="1" applyFill="1" applyBorder="1" applyAlignment="1">
      <alignment vertical="center" wrapText="1"/>
    </xf>
    <xf numFmtId="3" fontId="70" fillId="2" borderId="0" xfId="1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top" wrapText="1"/>
    </xf>
    <xf numFmtId="165" fontId="20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0" fontId="27" fillId="4" borderId="0" xfId="0" applyFont="1" applyFill="1"/>
    <xf numFmtId="0" fontId="13" fillId="0" borderId="2" xfId="0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vertical="center"/>
    </xf>
    <xf numFmtId="165" fontId="13" fillId="0" borderId="2" xfId="1" applyNumberFormat="1" applyFont="1" applyFill="1" applyBorder="1" applyAlignment="1">
      <alignment horizontal="right" vertical="center"/>
    </xf>
    <xf numFmtId="164" fontId="22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right" vertical="center" shrinkToFit="1"/>
    </xf>
    <xf numFmtId="164" fontId="22" fillId="0" borderId="2" xfId="0" applyNumberFormat="1" applyFont="1" applyFill="1" applyBorder="1" applyAlignment="1">
      <alignment horizontal="right" vertical="center" wrapText="1"/>
    </xf>
    <xf numFmtId="164" fontId="22" fillId="0" borderId="2" xfId="0" applyNumberFormat="1" applyFont="1" applyFill="1" applyBorder="1" applyAlignment="1">
      <alignment horizontal="right" vertical="center" shrinkToFit="1"/>
    </xf>
    <xf numFmtId="164" fontId="21" fillId="0" borderId="2" xfId="0" applyNumberFormat="1" applyFont="1" applyFill="1" applyBorder="1" applyAlignment="1">
      <alignment horizontal="right" vertical="center" shrinkToFit="1"/>
    </xf>
    <xf numFmtId="164" fontId="8" fillId="0" borderId="2" xfId="0" applyNumberFormat="1" applyFont="1" applyFill="1" applyBorder="1" applyAlignment="1">
      <alignment horizontal="right" vertical="center" shrinkToFit="1"/>
    </xf>
    <xf numFmtId="2" fontId="8" fillId="0" borderId="2" xfId="0" applyNumberFormat="1" applyFont="1" applyFill="1" applyBorder="1" applyAlignment="1">
      <alignment horizontal="center"/>
    </xf>
    <xf numFmtId="165" fontId="22" fillId="0" borderId="2" xfId="1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25" fillId="0" borderId="0" xfId="0" applyNumberFormat="1" applyFont="1" applyFill="1" applyBorder="1" applyAlignment="1">
      <alignment horizontal="justify" vertical="top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49" fontId="96" fillId="0" borderId="2" xfId="0" applyNumberFormat="1" applyFont="1" applyFill="1" applyBorder="1" applyAlignment="1">
      <alignment horizontal="center" vertical="center" wrapText="1"/>
    </xf>
    <xf numFmtId="49" fontId="97" fillId="0" borderId="2" xfId="0" applyNumberFormat="1" applyFont="1" applyFill="1" applyBorder="1" applyAlignment="1">
      <alignment horizontal="center" vertical="center" wrapText="1"/>
    </xf>
    <xf numFmtId="49" fontId="98" fillId="0" borderId="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right" vertical="top"/>
    </xf>
    <xf numFmtId="4" fontId="0" fillId="0" borderId="0" xfId="0" applyNumberFormat="1"/>
    <xf numFmtId="4" fontId="100" fillId="0" borderId="0" xfId="0" applyNumberFormat="1" applyFont="1"/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165" fontId="13" fillId="2" borderId="5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right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2" borderId="3" xfId="0" applyNumberFormat="1" applyFont="1" applyFill="1" applyBorder="1" applyAlignment="1">
      <alignment horizontal="right" vertical="center" wrapText="1"/>
    </xf>
    <xf numFmtId="3" fontId="22" fillId="2" borderId="5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justify" vertical="top" wrapText="1"/>
    </xf>
    <xf numFmtId="0" fontId="13" fillId="0" borderId="4" xfId="0" applyFont="1" applyFill="1" applyBorder="1" applyAlignment="1">
      <alignment horizontal="justify" vertical="top" wrapText="1"/>
    </xf>
    <xf numFmtId="0" fontId="13" fillId="0" borderId="5" xfId="0" applyFont="1" applyFill="1" applyBorder="1" applyAlignment="1">
      <alignment horizontal="justify" vertical="top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right" vertical="top" wrapText="1"/>
    </xf>
    <xf numFmtId="2" fontId="22" fillId="0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right" vertical="center" wrapText="1"/>
    </xf>
    <xf numFmtId="49" fontId="22" fillId="0" borderId="2" xfId="0" applyNumberFormat="1" applyFont="1" applyFill="1" applyBorder="1" applyAlignment="1">
      <alignment horizontal="right" vertical="center" wrapText="1"/>
    </xf>
    <xf numFmtId="0" fontId="22" fillId="2" borderId="2" xfId="0" applyNumberFormat="1" applyFont="1" applyFill="1" applyBorder="1" applyAlignment="1">
      <alignment horizontal="right" vertical="center" wrapText="1"/>
    </xf>
    <xf numFmtId="0" fontId="22" fillId="0" borderId="2" xfId="0" applyNumberFormat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top" wrapText="1"/>
    </xf>
    <xf numFmtId="2" fontId="13" fillId="0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right" vertical="center" wrapText="1"/>
    </xf>
    <xf numFmtId="169" fontId="8" fillId="2" borderId="2" xfId="0" applyNumberFormat="1" applyFont="1" applyFill="1" applyBorder="1" applyAlignment="1">
      <alignment horizontal="righ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168" fontId="22" fillId="2" borderId="2" xfId="0" applyNumberFormat="1" applyFont="1" applyFill="1" applyBorder="1" applyAlignment="1">
      <alignment horizontal="right" vertical="center" wrapText="1"/>
    </xf>
    <xf numFmtId="168" fontId="22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/>
    <xf numFmtId="166" fontId="22" fillId="0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right" vertical="top" wrapText="1"/>
    </xf>
    <xf numFmtId="0" fontId="8" fillId="0" borderId="2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169" fontId="8" fillId="2" borderId="2" xfId="0" applyNumberFormat="1" applyFont="1" applyFill="1" applyBorder="1" applyAlignment="1">
      <alignment horizontal="right" vertical="top" wrapText="1"/>
    </xf>
    <xf numFmtId="169" fontId="8" fillId="0" borderId="2" xfId="0" applyNumberFormat="1" applyFont="1" applyFill="1" applyBorder="1" applyAlignment="1">
      <alignment horizontal="right" vertical="top" wrapText="1"/>
    </xf>
    <xf numFmtId="168" fontId="8" fillId="2" borderId="2" xfId="0" applyNumberFormat="1" applyFont="1" applyFill="1" applyBorder="1" applyAlignment="1">
      <alignment horizontal="right" vertical="top" wrapText="1"/>
    </xf>
    <xf numFmtId="168" fontId="8" fillId="0" borderId="2" xfId="0" applyNumberFormat="1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right" vertical="top" wrapText="1"/>
    </xf>
    <xf numFmtId="0" fontId="22" fillId="0" borderId="4" xfId="0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right" vertical="top" wrapText="1"/>
    </xf>
    <xf numFmtId="168" fontId="8" fillId="2" borderId="2" xfId="0" applyNumberFormat="1" applyFont="1" applyFill="1" applyBorder="1" applyAlignment="1">
      <alignment horizontal="right" vertical="center" wrapText="1"/>
    </xf>
    <xf numFmtId="168" fontId="8" fillId="0" borderId="2" xfId="0" applyNumberFormat="1" applyFont="1" applyFill="1" applyBorder="1" applyAlignment="1">
      <alignment horizontal="right" vertical="center" wrapText="1"/>
    </xf>
    <xf numFmtId="2" fontId="8" fillId="2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right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49" fontId="22" fillId="0" borderId="3" xfId="0" applyNumberFormat="1" applyFont="1" applyFill="1" applyBorder="1" applyAlignment="1">
      <alignment horizontal="right" vertical="center" wrapText="1"/>
    </xf>
    <xf numFmtId="49" fontId="22" fillId="0" borderId="4" xfId="0" applyNumberFormat="1" applyFont="1" applyFill="1" applyBorder="1" applyAlignment="1">
      <alignment horizontal="right" vertical="center" wrapText="1"/>
    </xf>
    <xf numFmtId="49" fontId="22" fillId="0" borderId="5" xfId="0" applyNumberFormat="1" applyFont="1" applyFill="1" applyBorder="1" applyAlignment="1">
      <alignment horizontal="right" vertical="center" wrapText="1"/>
    </xf>
    <xf numFmtId="0" fontId="22" fillId="2" borderId="3" xfId="0" applyNumberFormat="1" applyFont="1" applyFill="1" applyBorder="1" applyAlignment="1">
      <alignment horizontal="right" vertical="center" wrapText="1"/>
    </xf>
    <xf numFmtId="49" fontId="22" fillId="2" borderId="5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2" fillId="2" borderId="5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vertical="top" wrapText="1"/>
    </xf>
    <xf numFmtId="3" fontId="22" fillId="2" borderId="4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164" fontId="8" fillId="0" borderId="0" xfId="13" applyNumberFormat="1" applyFont="1" applyFill="1" applyBorder="1" applyAlignment="1" applyProtection="1">
      <alignment horizontal="right" vertical="center" wrapText="1"/>
    </xf>
    <xf numFmtId="164" fontId="8" fillId="0" borderId="0" xfId="13" quotePrefix="1" applyNumberFormat="1" applyFont="1" applyFill="1" applyBorder="1" applyAlignment="1">
      <alignment horizontal="right" vertical="center" wrapText="1"/>
    </xf>
    <xf numFmtId="164" fontId="22" fillId="0" borderId="3" xfId="13" applyNumberFormat="1" applyFont="1" applyFill="1" applyBorder="1" applyAlignment="1" applyProtection="1">
      <alignment horizontal="right" vertical="center" wrapText="1"/>
    </xf>
    <xf numFmtId="164" fontId="22" fillId="0" borderId="5" xfId="13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center"/>
    </xf>
    <xf numFmtId="164" fontId="22" fillId="0" borderId="3" xfId="13" quotePrefix="1" applyNumberFormat="1" applyFont="1" applyFill="1" applyBorder="1" applyAlignment="1">
      <alignment horizontal="right" vertical="center" wrapText="1"/>
    </xf>
    <xf numFmtId="164" fontId="22" fillId="0" borderId="5" xfId="13" quotePrefix="1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/>
    </xf>
    <xf numFmtId="49" fontId="22" fillId="0" borderId="2" xfId="1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69" fillId="0" borderId="0" xfId="0" applyFont="1" applyFill="1" applyAlignment="1">
      <alignment horizontal="center" vertical="center" wrapText="1"/>
    </xf>
    <xf numFmtId="165" fontId="22" fillId="0" borderId="2" xfId="1" applyNumberFormat="1" applyFont="1" applyFill="1" applyBorder="1" applyAlignment="1">
      <alignment horizontal="center" vertical="center"/>
    </xf>
    <xf numFmtId="3" fontId="22" fillId="0" borderId="2" xfId="1" applyNumberFormat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left" vertical="center" wrapText="1"/>
    </xf>
    <xf numFmtId="165" fontId="13" fillId="0" borderId="2" xfId="1" applyNumberFormat="1" applyFont="1" applyFill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right" vertical="center"/>
    </xf>
    <xf numFmtId="0" fontId="21" fillId="0" borderId="2" xfId="1" applyFont="1" applyFill="1" applyBorder="1" applyAlignment="1">
      <alignment horizontal="left" vertical="center" wrapText="1"/>
    </xf>
    <xf numFmtId="3" fontId="70" fillId="0" borderId="2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3" fontId="13" fillId="2" borderId="3" xfId="1" applyNumberFormat="1" applyFont="1" applyFill="1" applyBorder="1" applyAlignment="1">
      <alignment horizontal="right" vertical="center" wrapText="1"/>
    </xf>
    <xf numFmtId="3" fontId="13" fillId="2" borderId="5" xfId="1" applyNumberFormat="1" applyFont="1" applyFill="1" applyBorder="1" applyAlignment="1">
      <alignment horizontal="right" vertical="center" wrapText="1"/>
    </xf>
    <xf numFmtId="3" fontId="13" fillId="0" borderId="3" xfId="1" applyNumberFormat="1" applyFont="1" applyFill="1" applyBorder="1" applyAlignment="1">
      <alignment horizontal="right" vertical="center" wrapText="1"/>
    </xf>
    <xf numFmtId="3" fontId="13" fillId="0" borderId="5" xfId="1" applyNumberFormat="1" applyFont="1" applyFill="1" applyBorder="1" applyAlignment="1">
      <alignment horizontal="right" vertical="center" wrapText="1"/>
    </xf>
    <xf numFmtId="3" fontId="22" fillId="2" borderId="3" xfId="1" applyNumberFormat="1" applyFont="1" applyFill="1" applyBorder="1" applyAlignment="1">
      <alignment horizontal="right" vertical="center" wrapText="1"/>
    </xf>
    <xf numFmtId="3" fontId="22" fillId="2" borderId="5" xfId="1" applyNumberFormat="1" applyFont="1" applyFill="1" applyBorder="1" applyAlignment="1">
      <alignment horizontal="right" vertical="center" wrapText="1"/>
    </xf>
    <xf numFmtId="0" fontId="25" fillId="0" borderId="6" xfId="1" applyFont="1" applyFill="1" applyBorder="1" applyAlignment="1">
      <alignment horizontal="justify" vertical="top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3" fontId="22" fillId="2" borderId="2" xfId="1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justify" vertical="top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0" fontId="8" fillId="0" borderId="3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right" vertical="center" wrapText="1"/>
    </xf>
    <xf numFmtId="165" fontId="8" fillId="0" borderId="5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/>
    </xf>
    <xf numFmtId="4" fontId="13" fillId="0" borderId="3" xfId="13" quotePrefix="1" applyNumberFormat="1" applyFont="1" applyFill="1" applyBorder="1" applyAlignment="1">
      <alignment horizontal="right" vertical="center" wrapText="1"/>
    </xf>
    <xf numFmtId="4" fontId="13" fillId="0" borderId="5" xfId="13" quotePrefix="1" applyNumberFormat="1" applyFont="1" applyFill="1" applyBorder="1" applyAlignment="1">
      <alignment horizontal="right" vertical="center" wrapText="1"/>
    </xf>
    <xf numFmtId="164" fontId="13" fillId="0" borderId="3" xfId="13" quotePrefix="1" applyNumberFormat="1" applyFont="1" applyFill="1" applyBorder="1" applyAlignment="1">
      <alignment horizontal="right" vertical="center" wrapText="1"/>
    </xf>
    <xf numFmtId="164" fontId="13" fillId="0" borderId="5" xfId="13" quotePrefix="1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49" fontId="22" fillId="0" borderId="3" xfId="13" applyNumberFormat="1" applyFont="1" applyFill="1" applyBorder="1" applyAlignment="1" applyProtection="1">
      <alignment horizontal="right" wrapText="1"/>
    </xf>
    <xf numFmtId="49" fontId="22" fillId="0" borderId="4" xfId="13" applyNumberFormat="1" applyFont="1" applyFill="1" applyBorder="1" applyAlignment="1" applyProtection="1">
      <alignment horizontal="right" wrapText="1"/>
    </xf>
    <xf numFmtId="49" fontId="22" fillId="0" borderId="5" xfId="13" applyNumberFormat="1" applyFont="1" applyFill="1" applyBorder="1" applyAlignment="1" applyProtection="1">
      <alignment horizontal="right" wrapText="1"/>
    </xf>
    <xf numFmtId="3" fontId="21" fillId="0" borderId="3" xfId="0" applyNumberFormat="1" applyFont="1" applyFill="1" applyBorder="1" applyAlignment="1">
      <alignment horizontal="right" vertical="top" wrapText="1"/>
    </xf>
    <xf numFmtId="3" fontId="21" fillId="0" borderId="5" xfId="0" applyNumberFormat="1" applyFont="1" applyFill="1" applyBorder="1" applyAlignment="1">
      <alignment horizontal="right" vertical="top" wrapText="1"/>
    </xf>
    <xf numFmtId="164" fontId="22" fillId="0" borderId="3" xfId="1" applyNumberFormat="1" applyFont="1" applyFill="1" applyBorder="1" applyAlignment="1">
      <alignment horizontal="right" vertical="center" wrapText="1"/>
    </xf>
    <xf numFmtId="164" fontId="22" fillId="0" borderId="5" xfId="1" applyNumberFormat="1" applyFont="1" applyFill="1" applyBorder="1" applyAlignment="1">
      <alignment horizontal="right" vertical="center" wrapText="1"/>
    </xf>
    <xf numFmtId="49" fontId="44" fillId="0" borderId="3" xfId="13" applyNumberFormat="1" applyFont="1" applyFill="1" applyBorder="1" applyAlignment="1" applyProtection="1">
      <alignment horizontal="center" wrapText="1"/>
    </xf>
    <xf numFmtId="49" fontId="44" fillId="0" borderId="5" xfId="13" applyNumberFormat="1" applyFont="1" applyFill="1" applyBorder="1" applyAlignment="1" applyProtection="1">
      <alignment horizontal="center" wrapText="1"/>
    </xf>
    <xf numFmtId="0" fontId="22" fillId="2" borderId="4" xfId="0" applyFont="1" applyFill="1" applyBorder="1" applyAlignment="1">
      <alignment horizontal="right" vertical="center" wrapText="1"/>
    </xf>
    <xf numFmtId="4" fontId="22" fillId="0" borderId="2" xfId="1" applyNumberFormat="1" applyFont="1" applyFill="1" applyBorder="1" applyAlignment="1">
      <alignment horizontal="right" vertical="center" wrapText="1"/>
    </xf>
    <xf numFmtId="4" fontId="22" fillId="0" borderId="3" xfId="1" applyNumberFormat="1" applyFont="1" applyFill="1" applyBorder="1" applyAlignment="1">
      <alignment horizontal="right" vertical="center" wrapText="1"/>
    </xf>
    <xf numFmtId="164" fontId="22" fillId="0" borderId="4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4" fontId="22" fillId="0" borderId="3" xfId="3" applyNumberFormat="1" applyFont="1" applyFill="1" applyBorder="1" applyAlignment="1">
      <alignment horizontal="right" vertical="center" wrapText="1"/>
    </xf>
    <xf numFmtId="4" fontId="22" fillId="0" borderId="4" xfId="3" applyNumberFormat="1" applyFont="1" applyFill="1" applyBorder="1" applyAlignment="1">
      <alignment horizontal="right" vertical="center" wrapText="1"/>
    </xf>
    <xf numFmtId="4" fontId="22" fillId="0" borderId="2" xfId="3" applyNumberFormat="1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Fill="1" applyBorder="1" applyAlignment="1">
      <alignment horizontal="right" vertical="center" wrapText="1"/>
    </xf>
    <xf numFmtId="164" fontId="13" fillId="0" borderId="5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3" fontId="22" fillId="0" borderId="3" xfId="0" applyNumberFormat="1" applyFont="1" applyFill="1" applyBorder="1" applyAlignment="1">
      <alignment horizontal="right" vertical="center"/>
    </xf>
    <xf numFmtId="3" fontId="22" fillId="0" borderId="5" xfId="0" applyNumberFormat="1" applyFont="1" applyFill="1" applyBorder="1" applyAlignment="1">
      <alignment horizontal="right" vertical="center"/>
    </xf>
    <xf numFmtId="164" fontId="22" fillId="0" borderId="3" xfId="0" applyNumberFormat="1" applyFont="1" applyFill="1" applyBorder="1" applyAlignment="1">
      <alignment horizontal="right" vertical="center"/>
    </xf>
    <xf numFmtId="164" fontId="22" fillId="0" borderId="5" xfId="0" applyNumberFormat="1" applyFont="1" applyFill="1" applyBorder="1" applyAlignment="1">
      <alignment horizontal="right" vertical="center"/>
    </xf>
    <xf numFmtId="164" fontId="22" fillId="0" borderId="2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right" vertical="center"/>
    </xf>
    <xf numFmtId="164" fontId="13" fillId="0" borderId="5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right" vertical="center" wrapText="1"/>
    </xf>
    <xf numFmtId="0" fontId="22" fillId="0" borderId="8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right" vertical="center"/>
    </xf>
    <xf numFmtId="3" fontId="22" fillId="0" borderId="8" xfId="0" applyNumberFormat="1" applyFont="1" applyFill="1" applyBorder="1" applyAlignment="1">
      <alignment horizontal="right" vertical="center"/>
    </xf>
    <xf numFmtId="165" fontId="22" fillId="2" borderId="2" xfId="0" applyNumberFormat="1" applyFont="1" applyFill="1" applyBorder="1" applyAlignment="1">
      <alignment horizontal="right" vertical="center" wrapText="1"/>
    </xf>
    <xf numFmtId="164" fontId="13" fillId="2" borderId="2" xfId="0" applyNumberFormat="1" applyFont="1" applyFill="1" applyBorder="1" applyAlignment="1">
      <alignment horizontal="right" vertical="center" wrapText="1"/>
    </xf>
    <xf numFmtId="164" fontId="22" fillId="2" borderId="2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center" vertical="center"/>
    </xf>
    <xf numFmtId="164" fontId="21" fillId="2" borderId="13" xfId="0" applyNumberFormat="1" applyFont="1" applyFill="1" applyBorder="1" applyAlignment="1">
      <alignment horizontal="right" vertical="center" wrapText="1"/>
    </xf>
    <xf numFmtId="164" fontId="13" fillId="2" borderId="13" xfId="0" applyNumberFormat="1" applyFont="1" applyFill="1" applyBorder="1" applyAlignment="1">
      <alignment horizontal="right" vertical="center" wrapText="1"/>
    </xf>
    <xf numFmtId="1" fontId="22" fillId="2" borderId="2" xfId="0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justify" vertical="top" wrapText="1"/>
    </xf>
    <xf numFmtId="0" fontId="22" fillId="0" borderId="5" xfId="0" applyFont="1" applyFill="1" applyBorder="1" applyAlignment="1">
      <alignment horizontal="justify" vertical="top" wrapText="1"/>
    </xf>
    <xf numFmtId="0" fontId="21" fillId="0" borderId="2" xfId="0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 wrapText="1"/>
    </xf>
    <xf numFmtId="165" fontId="22" fillId="2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right" vertical="center" shrinkToFit="1"/>
    </xf>
    <xf numFmtId="0" fontId="22" fillId="0" borderId="4" xfId="0" applyFont="1" applyFill="1" applyBorder="1" applyAlignment="1">
      <alignment horizontal="right" vertical="center" shrinkToFit="1"/>
    </xf>
    <xf numFmtId="0" fontId="22" fillId="0" borderId="5" xfId="0" applyFont="1" applyFill="1" applyBorder="1" applyAlignment="1">
      <alignment horizontal="right" vertical="center" shrinkToFit="1"/>
    </xf>
    <xf numFmtId="165" fontId="8" fillId="2" borderId="3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>
      <alignment horizontal="right"/>
    </xf>
    <xf numFmtId="165" fontId="22" fillId="2" borderId="3" xfId="0" applyNumberFormat="1" applyFont="1" applyFill="1" applyBorder="1" applyAlignment="1">
      <alignment horizontal="right" vertical="center"/>
    </xf>
    <xf numFmtId="165" fontId="22" fillId="2" borderId="5" xfId="0" applyNumberFormat="1" applyFont="1" applyFill="1" applyBorder="1" applyAlignment="1">
      <alignment horizontal="right" vertical="center"/>
    </xf>
    <xf numFmtId="165" fontId="22" fillId="0" borderId="3" xfId="0" applyNumberFormat="1" applyFont="1" applyFill="1" applyBorder="1" applyAlignment="1">
      <alignment horizontal="right" vertical="center"/>
    </xf>
    <xf numFmtId="165" fontId="22" fillId="0" borderId="5" xfId="0" applyNumberFormat="1" applyFont="1" applyFill="1" applyBorder="1" applyAlignment="1">
      <alignment horizontal="right" vertical="center"/>
    </xf>
    <xf numFmtId="165" fontId="22" fillId="2" borderId="3" xfId="0" applyNumberFormat="1" applyFont="1" applyFill="1" applyBorder="1" applyAlignment="1">
      <alignment horizontal="right" vertical="center" wrapText="1"/>
    </xf>
    <xf numFmtId="165" fontId="22" fillId="2" borderId="5" xfId="0" applyNumberFormat="1" applyFont="1" applyFill="1" applyBorder="1" applyAlignment="1">
      <alignment horizontal="right" vertical="center" wrapText="1"/>
    </xf>
    <xf numFmtId="1" fontId="22" fillId="2" borderId="3" xfId="0" applyNumberFormat="1" applyFont="1" applyFill="1" applyBorder="1" applyAlignment="1">
      <alignment horizontal="right" vertical="center" wrapText="1"/>
    </xf>
    <xf numFmtId="1" fontId="22" fillId="2" borderId="5" xfId="0" applyNumberFormat="1" applyFont="1" applyFill="1" applyBorder="1" applyAlignment="1">
      <alignment horizontal="right" vertical="center" wrapText="1"/>
    </xf>
    <xf numFmtId="164" fontId="22" fillId="0" borderId="2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right" vertical="center" wrapText="1"/>
    </xf>
    <xf numFmtId="1" fontId="8" fillId="0" borderId="5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vertical="top" wrapText="1"/>
    </xf>
    <xf numFmtId="3" fontId="22" fillId="0" borderId="4" xfId="0" applyNumberFormat="1" applyFont="1" applyFill="1" applyBorder="1" applyAlignment="1">
      <alignment horizontal="right" vertical="center" wrapText="1"/>
    </xf>
    <xf numFmtId="164" fontId="13" fillId="2" borderId="3" xfId="0" applyNumberFormat="1" applyFont="1" applyFill="1" applyBorder="1" applyAlignment="1">
      <alignment horizontal="right" vertical="center" wrapText="1"/>
    </xf>
    <xf numFmtId="164" fontId="13" fillId="2" borderId="5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2" xfId="0" applyFont="1" applyFill="1" applyBorder="1"/>
    <xf numFmtId="0" fontId="22" fillId="0" borderId="5" xfId="0" applyFont="1" applyFill="1" applyBorder="1"/>
    <xf numFmtId="0" fontId="11" fillId="2" borderId="6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top" wrapText="1"/>
    </xf>
    <xf numFmtId="49" fontId="13" fillId="0" borderId="2" xfId="0" applyNumberFormat="1" applyFont="1" applyFill="1" applyBorder="1" applyAlignment="1">
      <alignment horizontal="righ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169" fontId="8" fillId="0" borderId="3" xfId="0" applyNumberFormat="1" applyFont="1" applyFill="1" applyBorder="1" applyAlignment="1">
      <alignment horizontal="right" vertical="center" wrapText="1"/>
    </xf>
    <xf numFmtId="169" fontId="8" fillId="0" borderId="5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right" vertical="center" wrapText="1"/>
    </xf>
    <xf numFmtId="0" fontId="22" fillId="0" borderId="3" xfId="0" applyNumberFormat="1" applyFont="1" applyFill="1" applyBorder="1" applyAlignment="1">
      <alignment horizontal="right" vertical="center" wrapText="1"/>
    </xf>
    <xf numFmtId="0" fontId="22" fillId="0" borderId="5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3" fontId="13" fillId="2" borderId="5" xfId="0" applyNumberFormat="1" applyFont="1" applyFill="1" applyBorder="1" applyAlignment="1">
      <alignment horizontal="right" vertical="center" wrapText="1"/>
    </xf>
    <xf numFmtId="1" fontId="22" fillId="0" borderId="3" xfId="0" applyNumberFormat="1" applyFont="1" applyFill="1" applyBorder="1" applyAlignment="1">
      <alignment horizontal="right" vertical="center" wrapText="1"/>
    </xf>
    <xf numFmtId="1" fontId="22" fillId="0" borderId="5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2" fontId="11" fillId="2" borderId="6" xfId="0" applyNumberFormat="1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horizontal="right" vertical="center" wrapText="1"/>
    </xf>
    <xf numFmtId="165" fontId="13" fillId="0" borderId="5" xfId="0" applyNumberFormat="1" applyFont="1" applyFill="1" applyBorder="1" applyAlignment="1">
      <alignment horizontal="right" vertical="center" wrapText="1"/>
    </xf>
    <xf numFmtId="2" fontId="8" fillId="0" borderId="3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vertical="center" wrapText="1"/>
    </xf>
    <xf numFmtId="171" fontId="22" fillId="2" borderId="3" xfId="0" applyNumberFormat="1" applyFont="1" applyFill="1" applyBorder="1" applyAlignment="1">
      <alignment horizontal="right" vertical="center"/>
    </xf>
    <xf numFmtId="171" fontId="22" fillId="2" borderId="5" xfId="0" applyNumberFormat="1" applyFont="1" applyFill="1" applyBorder="1" applyAlignment="1">
      <alignment horizontal="right" vertical="center"/>
    </xf>
    <xf numFmtId="171" fontId="22" fillId="0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1" fontId="13" fillId="2" borderId="3" xfId="0" applyNumberFormat="1" applyFont="1" applyFill="1" applyBorder="1" applyAlignment="1">
      <alignment horizontal="right" vertical="center"/>
    </xf>
    <xf numFmtId="171" fontId="13" fillId="2" borderId="5" xfId="0" applyNumberFormat="1" applyFont="1" applyFill="1" applyBorder="1" applyAlignment="1">
      <alignment horizontal="right" vertical="center"/>
    </xf>
    <xf numFmtId="171" fontId="13" fillId="0" borderId="2" xfId="0" applyNumberFormat="1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justify" vertical="top"/>
    </xf>
    <xf numFmtId="0" fontId="25" fillId="0" borderId="0" xfId="0" applyFont="1" applyFill="1" applyBorder="1" applyAlignment="1">
      <alignment horizontal="justify" vertical="top"/>
    </xf>
    <xf numFmtId="0" fontId="99" fillId="0" borderId="0" xfId="0" applyFont="1" applyFill="1" applyBorder="1" applyAlignment="1">
      <alignment horizontal="justify" vertical="top" wrapText="1"/>
    </xf>
    <xf numFmtId="0" fontId="24" fillId="0" borderId="4" xfId="0" applyFont="1" applyFill="1" applyBorder="1" applyAlignment="1">
      <alignment horizontal="right" vertical="center" wrapText="1"/>
    </xf>
    <xf numFmtId="0" fontId="24" fillId="0" borderId="5" xfId="0" applyFont="1" applyFill="1" applyBorder="1" applyAlignment="1">
      <alignment horizontal="right" vertical="center" wrapText="1"/>
    </xf>
    <xf numFmtId="166" fontId="22" fillId="0" borderId="3" xfId="0" applyNumberFormat="1" applyFont="1" applyFill="1" applyBorder="1" applyAlignment="1">
      <alignment horizontal="right" vertical="center"/>
    </xf>
    <xf numFmtId="166" fontId="22" fillId="0" borderId="5" xfId="0" applyNumberFormat="1" applyFont="1" applyFill="1" applyBorder="1" applyAlignment="1">
      <alignment horizontal="right" vertical="center"/>
    </xf>
    <xf numFmtId="168" fontId="22" fillId="0" borderId="3" xfId="0" applyNumberFormat="1" applyFont="1" applyFill="1" applyBorder="1" applyAlignment="1">
      <alignment horizontal="right" vertical="center"/>
    </xf>
    <xf numFmtId="168" fontId="22" fillId="0" borderId="5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 wrapText="1"/>
    </xf>
    <xf numFmtId="168" fontId="13" fillId="0" borderId="2" xfId="0" applyNumberFormat="1" applyFont="1" applyFill="1" applyBorder="1" applyAlignment="1">
      <alignment horizontal="right" vertical="center"/>
    </xf>
    <xf numFmtId="166" fontId="13" fillId="0" borderId="3" xfId="0" applyNumberFormat="1" applyFont="1" applyFill="1" applyBorder="1" applyAlignment="1">
      <alignment horizontal="right" vertical="center"/>
    </xf>
    <xf numFmtId="166" fontId="13" fillId="0" borderId="5" xfId="0" applyNumberFormat="1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horizontal="right" vertical="center"/>
    </xf>
    <xf numFmtId="171" fontId="13" fillId="0" borderId="3" xfId="0" applyNumberFormat="1" applyFont="1" applyFill="1" applyBorder="1" applyAlignment="1">
      <alignment horizontal="right" vertical="center"/>
    </xf>
    <xf numFmtId="171" fontId="13" fillId="0" borderId="5" xfId="0" applyNumberFormat="1" applyFont="1" applyFill="1" applyBorder="1" applyAlignment="1">
      <alignment horizontal="right" vertical="center"/>
    </xf>
    <xf numFmtId="0" fontId="28" fillId="0" borderId="6" xfId="0" applyFont="1" applyFill="1" applyBorder="1" applyAlignment="1">
      <alignment horizontal="justify" vertical="top"/>
    </xf>
    <xf numFmtId="0" fontId="28" fillId="0" borderId="0" xfId="0" applyFont="1" applyFill="1" applyBorder="1" applyAlignment="1">
      <alignment horizontal="justify" vertical="top"/>
    </xf>
    <xf numFmtId="0" fontId="22" fillId="0" borderId="3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right"/>
    </xf>
    <xf numFmtId="2" fontId="13" fillId="0" borderId="3" xfId="0" applyNumberFormat="1" applyFont="1" applyFill="1" applyBorder="1" applyAlignment="1">
      <alignment horizontal="right" vertical="center" wrapText="1"/>
    </xf>
    <xf numFmtId="2" fontId="13" fillId="0" borderId="5" xfId="0" applyNumberFormat="1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164" fontId="22" fillId="2" borderId="3" xfId="0" applyNumberFormat="1" applyFont="1" applyFill="1" applyBorder="1" applyAlignment="1">
      <alignment horizontal="right" vertical="center" wrapText="1"/>
    </xf>
    <xf numFmtId="164" fontId="22" fillId="2" borderId="5" xfId="0" applyNumberFormat="1" applyFont="1" applyFill="1" applyBorder="1" applyAlignment="1">
      <alignment horizontal="right" vertical="center" wrapText="1"/>
    </xf>
    <xf numFmtId="4" fontId="22" fillId="2" borderId="2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4" fontId="13" fillId="2" borderId="14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4" fontId="22" fillId="2" borderId="3" xfId="0" applyNumberFormat="1" applyFont="1" applyFill="1" applyBorder="1" applyAlignment="1">
      <alignment horizontal="right" vertical="center" wrapText="1"/>
    </xf>
    <xf numFmtId="4" fontId="22" fillId="2" borderId="5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left" vertical="center" wrapText="1"/>
    </xf>
    <xf numFmtId="170" fontId="11" fillId="0" borderId="0" xfId="0" applyNumberFormat="1" applyFont="1" applyFill="1" applyBorder="1" applyAlignment="1">
      <alignment horizontal="justify" vertical="top" wrapText="1"/>
    </xf>
    <xf numFmtId="0" fontId="25" fillId="0" borderId="0" xfId="0" applyNumberFormat="1" applyFont="1" applyFill="1" applyBorder="1" applyAlignment="1">
      <alignment horizontal="justify" vertical="top" wrapText="1"/>
    </xf>
    <xf numFmtId="0" fontId="11" fillId="0" borderId="0" xfId="0" applyNumberFormat="1" applyFont="1" applyFill="1" applyBorder="1" applyAlignment="1">
      <alignment horizontal="justify" vertical="top" wrapText="1"/>
    </xf>
    <xf numFmtId="49" fontId="22" fillId="0" borderId="2" xfId="0" applyNumberFormat="1" applyFont="1" applyFill="1" applyBorder="1" applyAlignment="1">
      <alignment horizontal="left" vertical="center"/>
    </xf>
    <xf numFmtId="173" fontId="22" fillId="0" borderId="2" xfId="2" applyNumberFormat="1" applyFont="1" applyFill="1" applyBorder="1" applyAlignment="1">
      <alignment horizontal="right" vertical="center" wrapText="1" readingOrder="1"/>
    </xf>
    <xf numFmtId="49" fontId="22" fillId="0" borderId="2" xfId="0" applyNumberFormat="1" applyFont="1" applyFill="1" applyBorder="1" applyAlignment="1">
      <alignment horizontal="left" vertical="center" wrapText="1"/>
    </xf>
    <xf numFmtId="173" fontId="22" fillId="0" borderId="2" xfId="2" applyNumberFormat="1" applyFont="1" applyFill="1" applyBorder="1" applyAlignment="1">
      <alignment wrapText="1" readingOrder="1"/>
    </xf>
    <xf numFmtId="4" fontId="22" fillId="0" borderId="2" xfId="0" applyNumberFormat="1" applyFont="1" applyFill="1" applyBorder="1" applyAlignment="1">
      <alignment vertical="top" wrapText="1"/>
    </xf>
    <xf numFmtId="2" fontId="22" fillId="0" borderId="2" xfId="0" applyNumberFormat="1" applyFont="1" applyFill="1" applyBorder="1" applyAlignment="1">
      <alignment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71" fillId="0" borderId="0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right" vertical="center"/>
    </xf>
    <xf numFmtId="1" fontId="13" fillId="2" borderId="5" xfId="0" applyNumberFormat="1" applyFont="1" applyFill="1" applyBorder="1" applyAlignment="1">
      <alignment horizontal="right" vertical="center"/>
    </xf>
    <xf numFmtId="1" fontId="22" fillId="0" borderId="3" xfId="0" applyNumberFormat="1" applyFont="1" applyFill="1" applyBorder="1" applyAlignment="1">
      <alignment horizontal="right" vertical="center"/>
    </xf>
    <xf numFmtId="1" fontId="22" fillId="0" borderId="5" xfId="0" applyNumberFormat="1" applyFont="1" applyFill="1" applyBorder="1" applyAlignment="1">
      <alignment horizontal="right" vertical="center"/>
    </xf>
    <xf numFmtId="1" fontId="22" fillId="2" borderId="3" xfId="0" applyNumberFormat="1" applyFont="1" applyFill="1" applyBorder="1" applyAlignment="1">
      <alignment horizontal="right" vertical="center"/>
    </xf>
    <xf numFmtId="1" fontId="22" fillId="2" borderId="5" xfId="0" applyNumberFormat="1" applyFont="1" applyFill="1" applyBorder="1" applyAlignment="1">
      <alignment horizontal="right" vertical="center"/>
    </xf>
    <xf numFmtId="1" fontId="13" fillId="0" borderId="3" xfId="0" applyNumberFormat="1" applyFont="1" applyFill="1" applyBorder="1" applyAlignment="1">
      <alignment horizontal="right" vertical="center"/>
    </xf>
    <xf numFmtId="1" fontId="13" fillId="0" borderId="5" xfId="0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top" wrapText="1"/>
    </xf>
    <xf numFmtId="49" fontId="13" fillId="0" borderId="3" xfId="0" applyNumberFormat="1" applyFont="1" applyFill="1" applyBorder="1" applyAlignment="1">
      <alignment horizontal="center" vertical="top"/>
    </xf>
    <xf numFmtId="49" fontId="13" fillId="0" borderId="4" xfId="0" applyNumberFormat="1" applyFont="1" applyFill="1" applyBorder="1" applyAlignment="1">
      <alignment horizontal="center" vertical="top"/>
    </xf>
    <xf numFmtId="49" fontId="13" fillId="0" borderId="5" xfId="0" applyNumberFormat="1" applyFont="1" applyFill="1" applyBorder="1" applyAlignment="1">
      <alignment horizontal="center" vertical="top"/>
    </xf>
    <xf numFmtId="49" fontId="13" fillId="0" borderId="2" xfId="0" applyNumberFormat="1" applyFont="1" applyFill="1" applyBorder="1" applyAlignment="1">
      <alignment horizontal="left"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9" fontId="22" fillId="0" borderId="2" xfId="0" applyNumberFormat="1" applyFont="1" applyFill="1" applyBorder="1" applyAlignment="1" applyProtection="1">
      <alignment horizontal="left" vertical="top" wrapText="1"/>
      <protection locked="0"/>
    </xf>
    <xf numFmtId="4" fontId="22" fillId="0" borderId="5" xfId="3" applyNumberFormat="1" applyFont="1" applyFill="1" applyBorder="1" applyAlignment="1">
      <alignment horizontal="right" vertical="center" wrapText="1"/>
    </xf>
    <xf numFmtId="4" fontId="22" fillId="2" borderId="2" xfId="0" applyNumberFormat="1" applyFont="1" applyFill="1" applyBorder="1" applyAlignment="1">
      <alignment horizontal="right" vertical="top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right" vertical="center" wrapText="1"/>
    </xf>
    <xf numFmtId="4" fontId="22" fillId="0" borderId="5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top"/>
    </xf>
    <xf numFmtId="164" fontId="13" fillId="2" borderId="3" xfId="0" applyNumberFormat="1" applyFont="1" applyFill="1" applyBorder="1" applyAlignment="1">
      <alignment horizontal="right" vertical="center"/>
    </xf>
    <xf numFmtId="164" fontId="13" fillId="2" borderId="5" xfId="0" applyNumberFormat="1" applyFont="1" applyFill="1" applyBorder="1" applyAlignment="1">
      <alignment horizontal="right" vertical="center"/>
    </xf>
    <xf numFmtId="164" fontId="22" fillId="2" borderId="3" xfId="0" applyNumberFormat="1" applyFont="1" applyFill="1" applyBorder="1" applyAlignment="1">
      <alignment horizontal="right" vertical="center"/>
    </xf>
    <xf numFmtId="164" fontId="22" fillId="2" borderId="5" xfId="0" applyNumberFormat="1" applyFont="1" applyFill="1" applyBorder="1" applyAlignment="1">
      <alignment horizontal="right" vertical="center"/>
    </xf>
    <xf numFmtId="4" fontId="22" fillId="0" borderId="3" xfId="0" applyNumberFormat="1" applyFont="1" applyFill="1" applyBorder="1" applyAlignment="1">
      <alignment horizontal="right" vertical="top" wrapText="1"/>
    </xf>
    <xf numFmtId="4" fontId="22" fillId="0" borderId="5" xfId="0" applyNumberFormat="1" applyFont="1" applyFill="1" applyBorder="1" applyAlignment="1">
      <alignment horizontal="right" vertical="top" wrapText="1"/>
    </xf>
  </cellXfs>
  <cellStyles count="154">
    <cellStyle name="20% — акцент1" xfId="15"/>
    <cellStyle name="20% - Акцент1 2" xfId="62"/>
    <cellStyle name="20% - Акцент1 3" xfId="97"/>
    <cellStyle name="20% - Акцент1 4" xfId="136"/>
    <cellStyle name="20% - Акцент1 5" xfId="152"/>
    <cellStyle name="20% — акцент2" xfId="16"/>
    <cellStyle name="20% - Акцент2 2" xfId="63"/>
    <cellStyle name="20% - Акцент2 3" xfId="101"/>
    <cellStyle name="20% - Акцент2 4" xfId="135"/>
    <cellStyle name="20% - Акцент2 5" xfId="151"/>
    <cellStyle name="20% — акцент3" xfId="17"/>
    <cellStyle name="20% - Акцент3 2" xfId="64"/>
    <cellStyle name="20% - Акцент3 3" xfId="107"/>
    <cellStyle name="20% - Акцент3 4" xfId="133"/>
    <cellStyle name="20% - Акцент3 5" xfId="150"/>
    <cellStyle name="20% — акцент4" xfId="18"/>
    <cellStyle name="20% - Акцент4 2" xfId="65"/>
    <cellStyle name="20% - Акцент4 3" xfId="90"/>
    <cellStyle name="20% - Акцент4 4" xfId="132"/>
    <cellStyle name="20% - Акцент4 5" xfId="149"/>
    <cellStyle name="20% — акцент5" xfId="19"/>
    <cellStyle name="20% - Акцент5 2" xfId="66"/>
    <cellStyle name="20% - Акцент5 3" xfId="89"/>
    <cellStyle name="20% - Акцент5 4" xfId="131"/>
    <cellStyle name="20% - Акцент5 5" xfId="148"/>
    <cellStyle name="20% — акцент6" xfId="20"/>
    <cellStyle name="20% - Акцент6 2" xfId="67"/>
    <cellStyle name="20% - Акцент6 3" xfId="105"/>
    <cellStyle name="20% - Акцент6 4" xfId="140"/>
    <cellStyle name="20% - Акцент6 5" xfId="153"/>
    <cellStyle name="40% — акцент1" xfId="21"/>
    <cellStyle name="40% - Акцент1 2" xfId="68"/>
    <cellStyle name="40% - Акцент1 3" xfId="104"/>
    <cellStyle name="40% - Акцент1 4" xfId="61"/>
    <cellStyle name="40% - Акцент1 5" xfId="138"/>
    <cellStyle name="40% — акцент2" xfId="22"/>
    <cellStyle name="40% - Акцент2 2" xfId="69"/>
    <cellStyle name="40% - Акцент2 3" xfId="108"/>
    <cellStyle name="40% - Акцент2 4" xfId="130"/>
    <cellStyle name="40% - Акцент2 5" xfId="147"/>
    <cellStyle name="40% — акцент3" xfId="23"/>
    <cellStyle name="40% - Акцент3 2" xfId="70"/>
    <cellStyle name="40% - Акцент3 3" xfId="109"/>
    <cellStyle name="40% - Акцент3 4" xfId="129"/>
    <cellStyle name="40% - Акцент3 5" xfId="146"/>
    <cellStyle name="40% — акцент4" xfId="24"/>
    <cellStyle name="40% - Акцент4 2" xfId="71"/>
    <cellStyle name="40% - Акцент4 3" xfId="110"/>
    <cellStyle name="40% - Акцент4 4" xfId="128"/>
    <cellStyle name="40% - Акцент4 5" xfId="145"/>
    <cellStyle name="40% — акцент5" xfId="25"/>
    <cellStyle name="40% - Акцент5 2" xfId="72"/>
    <cellStyle name="40% - Акцент5 3" xfId="111"/>
    <cellStyle name="40% - Акцент5 4" xfId="127"/>
    <cellStyle name="40% - Акцент5 5" xfId="144"/>
    <cellStyle name="40% — акцент6" xfId="26"/>
    <cellStyle name="40% - Акцент6 2" xfId="73"/>
    <cellStyle name="40% - Акцент6 3" xfId="112"/>
    <cellStyle name="40% - Акцент6 4" xfId="126"/>
    <cellStyle name="40% - Акцент6 5" xfId="143"/>
    <cellStyle name="60% — акцент1" xfId="27"/>
    <cellStyle name="60% - Акцент1 2" xfId="74"/>
    <cellStyle name="60% - Акцент1 3" xfId="113"/>
    <cellStyle name="60% - Акцент1 4" xfId="125"/>
    <cellStyle name="60% - Акцент1 5" xfId="142"/>
    <cellStyle name="60% — акцент2" xfId="28"/>
    <cellStyle name="60% - Акцент2 2" xfId="75"/>
    <cellStyle name="60% - Акцент2 3" xfId="114"/>
    <cellStyle name="60% - Акцент2 4" xfId="124"/>
    <cellStyle name="60% - Акцент2 5" xfId="141"/>
    <cellStyle name="60% — акцент3" xfId="29"/>
    <cellStyle name="60% - Акцент3 2" xfId="76"/>
    <cellStyle name="60% - Акцент3 3" xfId="115"/>
    <cellStyle name="60% - Акцент3 4" xfId="123"/>
    <cellStyle name="60% - Акцент3 5" xfId="137"/>
    <cellStyle name="60% — акцент4" xfId="30"/>
    <cellStyle name="60% - Акцент4 2" xfId="77"/>
    <cellStyle name="60% - Акцент4 3" xfId="116"/>
    <cellStyle name="60% - Акцент4 4" xfId="121"/>
    <cellStyle name="60% - Акцент4 5" xfId="122"/>
    <cellStyle name="60% — акцент5" xfId="31"/>
    <cellStyle name="60% - Акцент5 2" xfId="78"/>
    <cellStyle name="60% - Акцент5 3" xfId="117"/>
    <cellStyle name="60% - Акцент5 4" xfId="120"/>
    <cellStyle name="60% - Акцент5 5" xfId="139"/>
    <cellStyle name="60% — акцент6" xfId="32"/>
    <cellStyle name="60% - Акцент6 2" xfId="79"/>
    <cellStyle name="60% - Акцент6 3" xfId="118"/>
    <cellStyle name="60% - Акцент6 4" xfId="119"/>
    <cellStyle name="60% - Акцент6 5" xfId="134"/>
    <cellStyle name="Comma" xfId="58"/>
    <cellStyle name="Comma [0]" xfId="59"/>
    <cellStyle name="Currency" xfId="42"/>
    <cellStyle name="Currency [0]" xfId="43"/>
    <cellStyle name="Normal" xfId="2"/>
    <cellStyle name="Normal 2" xfId="13"/>
    <cellStyle name="Normal 3" xfId="14"/>
    <cellStyle name="Percent" xfId="55"/>
    <cellStyle name="Акцент1 2" xfId="33"/>
    <cellStyle name="Акцент1 3" xfId="80"/>
    <cellStyle name="Акцент2 2" xfId="34"/>
    <cellStyle name="Акцент2 3" xfId="81"/>
    <cellStyle name="Акцент3 2" xfId="35"/>
    <cellStyle name="Акцент3 3" xfId="82"/>
    <cellStyle name="Акцент4 2" xfId="36"/>
    <cellStyle name="Акцент4 3" xfId="83"/>
    <cellStyle name="Акцент5 2" xfId="37"/>
    <cellStyle name="Акцент5 3" xfId="84"/>
    <cellStyle name="Акцент6 2" xfId="38"/>
    <cellStyle name="Акцент6 3" xfId="85"/>
    <cellStyle name="Ввод  2" xfId="39"/>
    <cellStyle name="Ввод  3" xfId="86"/>
    <cellStyle name="Вывод 2" xfId="40"/>
    <cellStyle name="Вывод 3" xfId="87"/>
    <cellStyle name="Вычисление 2" xfId="41"/>
    <cellStyle name="Вычисление 3" xfId="88"/>
    <cellStyle name="Заголовок 1 2" xfId="44"/>
    <cellStyle name="Заголовок 1 3" xfId="91"/>
    <cellStyle name="Заголовок 2 2" xfId="45"/>
    <cellStyle name="Заголовок 2 3" xfId="92"/>
    <cellStyle name="Заголовок 3 2" xfId="46"/>
    <cellStyle name="Заголовок 3 3" xfId="93"/>
    <cellStyle name="Заголовок 4 2" xfId="47"/>
    <cellStyle name="Заголовок 4 3" xfId="94"/>
    <cellStyle name="Итог 2" xfId="48"/>
    <cellStyle name="Итог 3" xfId="95"/>
    <cellStyle name="Контрольная ячейка 2" xfId="49"/>
    <cellStyle name="Контрольная ячейка 3" xfId="96"/>
    <cellStyle name="Название 2" xfId="50"/>
    <cellStyle name="Нейтральный 2" xfId="51"/>
    <cellStyle name="Нейтральный 3" xfId="98"/>
    <cellStyle name="Обычный" xfId="0" builtinId="0"/>
    <cellStyle name="Обычный 10" xfId="4"/>
    <cellStyle name="Обычный 2" xfId="3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Лист1" xfId="1"/>
    <cellStyle name="Плохой 2" xfId="52"/>
    <cellStyle name="Плохой 3" xfId="99"/>
    <cellStyle name="Пояснение 2" xfId="53"/>
    <cellStyle name="Пояснение 3" xfId="100"/>
    <cellStyle name="Примечание 2" xfId="54"/>
    <cellStyle name="Связанная ячейка 2" xfId="56"/>
    <cellStyle name="Связанная ячейка 3" xfId="102"/>
    <cellStyle name="Текст предупреждения 2" xfId="57"/>
    <cellStyle name="Текст предупреждения 3" xfId="103"/>
    <cellStyle name="Хороший 2" xfId="60"/>
    <cellStyle name="Хороший 3" xfId="106"/>
  </cellStyles>
  <dxfs count="0"/>
  <tableStyles count="0" defaultTableStyle="TableStyleMedium9" defaultPivotStyle="PivotStyleLight16"/>
  <colors>
    <mruColors>
      <color rgb="FF5FC6EB"/>
      <color rgb="FFE38992"/>
      <color rgb="FFB5EDF5"/>
      <color rgb="FF7EE1EE"/>
      <color rgb="FFCC99FF"/>
      <color rgb="FF8B79F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314325</xdr:colOff>
          <xdr:row>3</xdr:row>
          <xdr:rowOff>9525</xdr:rowOff>
        </xdr:from>
        <xdr:to>
          <xdr:col>6</xdr:col>
          <xdr:colOff>485775</xdr:colOff>
          <xdr:row>14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142875</xdr:colOff>
      <xdr:row>916</xdr:row>
      <xdr:rowOff>200025</xdr:rowOff>
    </xdr:from>
    <xdr:to>
      <xdr:col>3</xdr:col>
      <xdr:colOff>590550</xdr:colOff>
      <xdr:row>924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74958175"/>
          <a:ext cx="4800600" cy="2638425"/>
        </a:xfrm>
        <a:prstGeom prst="rect">
          <a:avLst/>
        </a:prstGeom>
      </xdr:spPr>
    </xdr:pic>
    <xdr:clientData/>
  </xdr:twoCellAnchor>
  <xdr:twoCellAnchor editAs="oneCell">
    <xdr:from>
      <xdr:col>4</xdr:col>
      <xdr:colOff>109847</xdr:colOff>
      <xdr:row>917</xdr:row>
      <xdr:rowOff>9525</xdr:rowOff>
    </xdr:from>
    <xdr:to>
      <xdr:col>11</xdr:col>
      <xdr:colOff>1200149</xdr:colOff>
      <xdr:row>924</xdr:row>
      <xdr:rowOff>152399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6672" y="274986750"/>
          <a:ext cx="6510027" cy="2609849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1000126</xdr:colOff>
      <xdr:row>305</xdr:row>
      <xdr:rowOff>142876</xdr:rowOff>
    </xdr:from>
    <xdr:to>
      <xdr:col>10</xdr:col>
      <xdr:colOff>352426</xdr:colOff>
      <xdr:row>316</xdr:row>
      <xdr:rowOff>50661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1" y="87706201"/>
          <a:ext cx="8515350" cy="300341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191</xdr:row>
      <xdr:rowOff>66675</xdr:rowOff>
    </xdr:from>
    <xdr:to>
      <xdr:col>11</xdr:col>
      <xdr:colOff>568196</xdr:colOff>
      <xdr:row>204</xdr:row>
      <xdr:rowOff>131799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" y="51882675"/>
          <a:ext cx="10236071" cy="40846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4</xdr:col>
      <xdr:colOff>681673</xdr:colOff>
      <xdr:row>223</xdr:row>
      <xdr:rowOff>49718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125" y="60007500"/>
          <a:ext cx="5139373" cy="2164268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200025</xdr:colOff>
      <xdr:row>216</xdr:row>
      <xdr:rowOff>104775</xdr:rowOff>
    </xdr:from>
    <xdr:to>
      <xdr:col>11</xdr:col>
      <xdr:colOff>792545</xdr:colOff>
      <xdr:row>223</xdr:row>
      <xdr:rowOff>64579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43625" y="59997975"/>
          <a:ext cx="5145470" cy="2188654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542925</xdr:colOff>
      <xdr:row>225</xdr:row>
      <xdr:rowOff>0</xdr:rowOff>
    </xdr:from>
    <xdr:to>
      <xdr:col>11</xdr:col>
      <xdr:colOff>127312</xdr:colOff>
      <xdr:row>234</xdr:row>
      <xdr:rowOff>77225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62050" y="62693550"/>
          <a:ext cx="9461812" cy="3029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idovam\Downloads\+&#1054;&#1090;&#1095;&#1077;&#1090;%20&#1057;&#1069;&#1056;%20&#1079;&#1072;%202019%20&#1075;&#1086;&#1076;%20&#1089;%20&#1088;&#1072;&#1089;&#1095;&#1077;&#1090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ДНМР"/>
      <sheetName val="трудовые_рес"/>
      <sheetName val="занятость"/>
      <sheetName val="пенсии_пособия_оплата труда"/>
      <sheetName val="бюджет"/>
      <sheetName val="отгрузка"/>
      <sheetName val="продукты_ИПЦ ВПМ"/>
      <sheetName val="натур продукт"/>
      <sheetName val="продукты"/>
      <sheetName val="Лист3"/>
      <sheetName val="зплата и численность"/>
      <sheetName val="Лист1"/>
      <sheetName val="Лист2"/>
      <sheetName val="отгрузка квартальная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78.33</v>
          </cell>
          <cell r="D5">
            <v>173.52</v>
          </cell>
          <cell r="E5">
            <v>79.599999999999994</v>
          </cell>
          <cell r="F5">
            <v>103.93</v>
          </cell>
        </row>
        <row r="6">
          <cell r="C6">
            <v>52.54</v>
          </cell>
          <cell r="D6">
            <v>80.569999999999993</v>
          </cell>
          <cell r="E6">
            <v>45.49</v>
          </cell>
          <cell r="F6">
            <v>84</v>
          </cell>
        </row>
        <row r="7">
          <cell r="C7">
            <v>115.61</v>
          </cell>
          <cell r="D7">
            <v>137.11000000000001</v>
          </cell>
          <cell r="E7">
            <v>113.98</v>
          </cell>
          <cell r="F7">
            <v>127.11</v>
          </cell>
        </row>
        <row r="8">
          <cell r="C8">
            <v>76.2</v>
          </cell>
          <cell r="D8">
            <v>148.4</v>
          </cell>
          <cell r="E8">
            <v>80.760000000000005</v>
          </cell>
          <cell r="F8">
            <v>92.39</v>
          </cell>
        </row>
        <row r="9">
          <cell r="C9">
            <v>113.24</v>
          </cell>
          <cell r="D9">
            <v>121.4</v>
          </cell>
          <cell r="E9">
            <v>102.29</v>
          </cell>
          <cell r="F9">
            <v>133.15</v>
          </cell>
        </row>
        <row r="10">
          <cell r="C10">
            <v>73.19</v>
          </cell>
          <cell r="D10">
            <v>161</v>
          </cell>
          <cell r="E10">
            <v>73.39</v>
          </cell>
          <cell r="F10">
            <v>77.260000000000005</v>
          </cell>
        </row>
        <row r="11">
          <cell r="C11">
            <v>69.819999999999993</v>
          </cell>
          <cell r="D11">
            <v>148.91999999999999</v>
          </cell>
          <cell r="E11">
            <v>65.38</v>
          </cell>
          <cell r="F11">
            <v>78.599999999999994</v>
          </cell>
        </row>
        <row r="12">
          <cell r="C12">
            <v>106.87</v>
          </cell>
          <cell r="D12">
            <v>107.06</v>
          </cell>
          <cell r="E12">
            <v>96.48</v>
          </cell>
          <cell r="F12">
            <v>61.25</v>
          </cell>
        </row>
        <row r="13">
          <cell r="C13">
            <v>119.82</v>
          </cell>
          <cell r="D13">
            <v>164.44</v>
          </cell>
          <cell r="E13">
            <v>90.93</v>
          </cell>
          <cell r="F13">
            <v>60</v>
          </cell>
        </row>
        <row r="14">
          <cell r="C14">
            <v>126.75</v>
          </cell>
          <cell r="D14">
            <v>119</v>
          </cell>
          <cell r="E14">
            <v>115.68</v>
          </cell>
          <cell r="F14">
            <v>142.5</v>
          </cell>
        </row>
        <row r="15">
          <cell r="C15">
            <v>36.5</v>
          </cell>
          <cell r="D15">
            <v>159.47</v>
          </cell>
          <cell r="E15">
            <v>36.35</v>
          </cell>
          <cell r="F15">
            <v>70</v>
          </cell>
        </row>
        <row r="16">
          <cell r="C16">
            <v>42.33</v>
          </cell>
          <cell r="D16">
            <v>146.5</v>
          </cell>
          <cell r="E16">
            <v>39.94</v>
          </cell>
          <cell r="F16">
            <v>74</v>
          </cell>
        </row>
        <row r="17">
          <cell r="C17">
            <v>423.67</v>
          </cell>
          <cell r="D17">
            <v>459</v>
          </cell>
          <cell r="E17">
            <v>430.78</v>
          </cell>
          <cell r="F17">
            <v>227</v>
          </cell>
        </row>
        <row r="18">
          <cell r="C18">
            <v>270.33</v>
          </cell>
          <cell r="D18">
            <v>453</v>
          </cell>
          <cell r="E18">
            <v>247.67</v>
          </cell>
          <cell r="F18">
            <v>239</v>
          </cell>
        </row>
        <row r="19">
          <cell r="C19">
            <v>47.83</v>
          </cell>
          <cell r="D19">
            <v>221.67</v>
          </cell>
          <cell r="E19">
            <v>45.29</v>
          </cell>
          <cell r="F19">
            <v>73</v>
          </cell>
        </row>
        <row r="20">
          <cell r="C20">
            <v>38.67</v>
          </cell>
          <cell r="D20">
            <v>240</v>
          </cell>
          <cell r="E20">
            <v>37.56</v>
          </cell>
          <cell r="F20">
            <v>78</v>
          </cell>
        </row>
        <row r="21">
          <cell r="C21">
            <v>40.67</v>
          </cell>
          <cell r="D21">
            <v>179.8</v>
          </cell>
          <cell r="E21">
            <v>37.159999999999997</v>
          </cell>
          <cell r="F21">
            <v>74</v>
          </cell>
        </row>
        <row r="22">
          <cell r="C22">
            <v>160.33000000000001</v>
          </cell>
          <cell r="D22">
            <v>405</v>
          </cell>
          <cell r="E22">
            <v>156.38999999999999</v>
          </cell>
          <cell r="F22">
            <v>192</v>
          </cell>
        </row>
        <row r="23">
          <cell r="C23">
            <v>177.83</v>
          </cell>
          <cell r="D23">
            <v>407.8</v>
          </cell>
          <cell r="E23">
            <v>168.56</v>
          </cell>
          <cell r="F23">
            <v>199</v>
          </cell>
        </row>
        <row r="24">
          <cell r="C24">
            <v>253.5</v>
          </cell>
          <cell r="D24">
            <v>492</v>
          </cell>
          <cell r="E24">
            <v>232.13</v>
          </cell>
          <cell r="F24">
            <v>206</v>
          </cell>
        </row>
        <row r="25">
          <cell r="C25">
            <v>139.83000000000001</v>
          </cell>
          <cell r="D25">
            <v>403</v>
          </cell>
          <cell r="E25">
            <v>131.94</v>
          </cell>
          <cell r="F25">
            <v>147</v>
          </cell>
        </row>
        <row r="26">
          <cell r="C26">
            <v>58.33</v>
          </cell>
          <cell r="D26">
            <v>123.8</v>
          </cell>
          <cell r="E26">
            <v>49.24</v>
          </cell>
          <cell r="F26">
            <v>88</v>
          </cell>
        </row>
        <row r="27">
          <cell r="C27">
            <v>254</v>
          </cell>
          <cell r="D27">
            <v>386</v>
          </cell>
          <cell r="E27">
            <v>275.95999999999998</v>
          </cell>
          <cell r="F27">
            <v>228</v>
          </cell>
        </row>
        <row r="28">
          <cell r="C28">
            <v>217.31</v>
          </cell>
          <cell r="D28">
            <v>266</v>
          </cell>
          <cell r="E28">
            <v>220.52</v>
          </cell>
          <cell r="F28">
            <v>220</v>
          </cell>
        </row>
        <row r="29">
          <cell r="C29">
            <v>349</v>
          </cell>
          <cell r="D29">
            <v>349</v>
          </cell>
          <cell r="E29">
            <v>361.16</v>
          </cell>
          <cell r="F29">
            <v>361.16</v>
          </cell>
          <cell r="G29">
            <v>362.27</v>
          </cell>
        </row>
        <row r="30">
          <cell r="C30">
            <v>521.5</v>
          </cell>
          <cell r="D30">
            <v>521.5</v>
          </cell>
          <cell r="E30">
            <v>466.2</v>
          </cell>
          <cell r="F30">
            <v>361.16</v>
          </cell>
          <cell r="G30">
            <v>469.21</v>
          </cell>
        </row>
        <row r="31">
          <cell r="C31">
            <v>401</v>
          </cell>
          <cell r="D31">
            <v>401</v>
          </cell>
          <cell r="E31">
            <v>342.17</v>
          </cell>
          <cell r="F31">
            <v>375</v>
          </cell>
          <cell r="G31">
            <v>299.33999999999997</v>
          </cell>
        </row>
        <row r="32">
          <cell r="C32">
            <v>215.83</v>
          </cell>
          <cell r="D32">
            <v>353.38</v>
          </cell>
          <cell r="E32">
            <v>200.41</v>
          </cell>
          <cell r="F32">
            <v>242</v>
          </cell>
          <cell r="G32">
            <v>155.66999999999999</v>
          </cell>
        </row>
        <row r="33">
          <cell r="C33">
            <v>267.8</v>
          </cell>
          <cell r="D33">
            <v>267.8</v>
          </cell>
          <cell r="E33">
            <v>271.45999999999998</v>
          </cell>
          <cell r="F33">
            <v>301</v>
          </cell>
          <cell r="G33">
            <v>229.12</v>
          </cell>
        </row>
        <row r="34">
          <cell r="C34">
            <v>306.22000000000003</v>
          </cell>
          <cell r="D34">
            <v>600</v>
          </cell>
          <cell r="E34">
            <v>363.76</v>
          </cell>
          <cell r="F34">
            <v>252</v>
          </cell>
          <cell r="G34">
            <v>190.65</v>
          </cell>
        </row>
        <row r="35">
          <cell r="C35">
            <v>101.89</v>
          </cell>
          <cell r="D35">
            <v>132.46</v>
          </cell>
          <cell r="E35">
            <v>88.23</v>
          </cell>
          <cell r="F35">
            <v>108</v>
          </cell>
          <cell r="G35">
            <v>60.02</v>
          </cell>
        </row>
        <row r="36">
          <cell r="C36">
            <v>171</v>
          </cell>
          <cell r="D36">
            <v>388.14</v>
          </cell>
          <cell r="E36">
            <v>137.52000000000001</v>
          </cell>
          <cell r="F36">
            <v>146.59</v>
          </cell>
          <cell r="G36">
            <v>86.67</v>
          </cell>
        </row>
        <row r="37">
          <cell r="C37">
            <v>489.61</v>
          </cell>
          <cell r="D37">
            <v>596.75</v>
          </cell>
          <cell r="E37">
            <v>418.4</v>
          </cell>
          <cell r="F37">
            <v>456.35</v>
          </cell>
          <cell r="G37">
            <v>227.34</v>
          </cell>
        </row>
        <row r="38">
          <cell r="C38">
            <v>822.22</v>
          </cell>
          <cell r="D38">
            <v>801.67</v>
          </cell>
          <cell r="E38">
            <v>764.39</v>
          </cell>
          <cell r="F38">
            <v>738.33</v>
          </cell>
          <cell r="G38">
            <v>621.79999999999995</v>
          </cell>
        </row>
        <row r="39">
          <cell r="C39">
            <v>772.94</v>
          </cell>
          <cell r="D39">
            <v>950</v>
          </cell>
          <cell r="E39">
            <v>643.33000000000004</v>
          </cell>
          <cell r="F39">
            <v>718.18</v>
          </cell>
          <cell r="G39">
            <v>411.5</v>
          </cell>
        </row>
        <row r="40">
          <cell r="C40">
            <v>506.17</v>
          </cell>
          <cell r="D40">
            <v>910.6</v>
          </cell>
          <cell r="E40">
            <v>581.28</v>
          </cell>
          <cell r="F40">
            <v>804</v>
          </cell>
          <cell r="G40">
            <v>549.44000000000005</v>
          </cell>
        </row>
        <row r="41">
          <cell r="C41">
            <v>71.67</v>
          </cell>
          <cell r="D41">
            <v>164.4</v>
          </cell>
          <cell r="E41">
            <v>71.930000000000007</v>
          </cell>
          <cell r="F41">
            <v>101</v>
          </cell>
          <cell r="G41">
            <v>64.14</v>
          </cell>
        </row>
        <row r="42">
          <cell r="C42">
            <v>200.09</v>
          </cell>
          <cell r="D42">
            <v>498.34</v>
          </cell>
          <cell r="E42">
            <v>233.56</v>
          </cell>
          <cell r="F42">
            <v>264</v>
          </cell>
          <cell r="G42">
            <v>150.69999999999999</v>
          </cell>
        </row>
        <row r="43">
          <cell r="C43">
            <v>129.13</v>
          </cell>
          <cell r="D43">
            <v>201.1</v>
          </cell>
          <cell r="E43">
            <v>121.88</v>
          </cell>
          <cell r="F43">
            <v>164.39</v>
          </cell>
          <cell r="G43">
            <v>99.19</v>
          </cell>
        </row>
        <row r="44">
          <cell r="C44">
            <v>30.62</v>
          </cell>
          <cell r="D44">
            <v>82.25</v>
          </cell>
          <cell r="E44">
            <v>32.92</v>
          </cell>
          <cell r="F44">
            <v>59</v>
          </cell>
          <cell r="G44">
            <v>17.37</v>
          </cell>
        </row>
        <row r="45">
          <cell r="C45">
            <v>868.89</v>
          </cell>
          <cell r="D45">
            <v>1278.33</v>
          </cell>
          <cell r="E45">
            <v>844.87</v>
          </cell>
          <cell r="F45">
            <v>676</v>
          </cell>
          <cell r="G45">
            <v>738.74</v>
          </cell>
        </row>
        <row r="46">
          <cell r="C46">
            <v>3236.11</v>
          </cell>
          <cell r="D46">
            <v>2940</v>
          </cell>
          <cell r="E46">
            <v>2726.27</v>
          </cell>
          <cell r="F46">
            <v>3200</v>
          </cell>
          <cell r="G46">
            <v>2332.25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U985"/>
  <sheetViews>
    <sheetView tabSelected="1" view="pageBreakPreview" topLeftCell="A143" zoomScale="70" zoomScaleNormal="100" zoomScaleSheetLayoutView="70" workbookViewId="0">
      <selection activeCell="P167" sqref="P167"/>
    </sheetView>
  </sheetViews>
  <sheetFormatPr defaultColWidth="9.140625" defaultRowHeight="12.75" x14ac:dyDescent="0.2"/>
  <cols>
    <col min="1" max="1" width="9.28515625" style="1" customWidth="1"/>
    <col min="2" max="2" width="42.7109375" style="2" customWidth="1"/>
    <col min="3" max="3" width="13.28515625" style="3" customWidth="1"/>
    <col min="4" max="4" width="10.85546875" style="4" customWidth="1"/>
    <col min="5" max="5" width="13" style="4" customWidth="1"/>
    <col min="6" max="6" width="9.7109375" style="5" customWidth="1"/>
    <col min="7" max="7" width="12.85546875" style="1" customWidth="1"/>
    <col min="8" max="8" width="12.42578125" style="1" customWidth="1"/>
    <col min="9" max="9" width="10.85546875" style="1" customWidth="1"/>
    <col min="10" max="10" width="11.7109375" style="1" customWidth="1"/>
    <col min="11" max="11" width="10.7109375" style="1" customWidth="1"/>
    <col min="12" max="12" width="21.85546875" style="1" customWidth="1"/>
    <col min="13" max="13" width="22.42578125" style="1" hidden="1" customWidth="1"/>
    <col min="14" max="14" width="9.140625" style="1" hidden="1" customWidth="1"/>
    <col min="15" max="16" width="9.140625" style="1"/>
    <col min="17" max="17" width="13.28515625" style="1" customWidth="1"/>
    <col min="18" max="16384" width="9.140625" style="1"/>
  </cols>
  <sheetData>
    <row r="1" spans="1:12" ht="25.15" customHeight="1" x14ac:dyDescent="0.25">
      <c r="I1" s="441"/>
      <c r="J1" s="441"/>
      <c r="K1" s="441"/>
      <c r="L1" s="441"/>
    </row>
    <row r="2" spans="1:12" ht="25.5" customHeight="1" x14ac:dyDescent="0.2">
      <c r="A2" s="442" t="s">
        <v>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ht="18.75" x14ac:dyDescent="0.2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2" ht="15.75" x14ac:dyDescent="0.25">
      <c r="A4" s="35"/>
    </row>
    <row r="33" spans="1:12" ht="12.75" customHeight="1" x14ac:dyDescent="0.3">
      <c r="B33" s="36"/>
    </row>
    <row r="38" spans="1:12" ht="3" customHeight="1" x14ac:dyDescent="0.2"/>
    <row r="39" spans="1:12" hidden="1" x14ac:dyDescent="0.2"/>
    <row r="40" spans="1:12" ht="117.75" customHeight="1" x14ac:dyDescent="0.2">
      <c r="A40" s="448" t="s">
        <v>546</v>
      </c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</row>
    <row r="41" spans="1:12" ht="12" customHeight="1" x14ac:dyDescent="0.2">
      <c r="A41" s="448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</row>
    <row r="42" spans="1:12" ht="22.15" customHeight="1" x14ac:dyDescent="0.2">
      <c r="A42" s="448"/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</row>
    <row r="43" spans="1:12" ht="22.15" customHeight="1" x14ac:dyDescent="0.2">
      <c r="A43" s="448"/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</row>
    <row r="44" spans="1:12" ht="22.1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ht="22.15" customHeight="1" x14ac:dyDescent="0.3">
      <c r="A45" s="38"/>
      <c r="B45" s="38"/>
      <c r="C45" s="38"/>
      <c r="D45" s="38"/>
      <c r="E45" s="38"/>
      <c r="F45" s="38"/>
    </row>
    <row r="46" spans="1:12" ht="22.15" customHeight="1" x14ac:dyDescent="0.3">
      <c r="A46" s="38"/>
      <c r="B46" s="38"/>
      <c r="C46" s="38"/>
      <c r="D46" s="38"/>
      <c r="E46" s="38"/>
      <c r="F46" s="38"/>
    </row>
    <row r="47" spans="1:12" ht="25.5" customHeight="1" x14ac:dyDescent="0.3">
      <c r="A47" s="38"/>
      <c r="B47" s="38"/>
      <c r="C47" s="38"/>
      <c r="D47" s="38"/>
      <c r="E47" s="38"/>
      <c r="F47" s="38"/>
    </row>
    <row r="48" spans="1:12" ht="25.5" customHeight="1" x14ac:dyDescent="0.3">
      <c r="A48" s="38"/>
      <c r="B48" s="38"/>
      <c r="C48" s="38"/>
      <c r="D48" s="38"/>
      <c r="E48" s="38"/>
      <c r="F48" s="38"/>
    </row>
    <row r="49" spans="1:6" ht="25.5" customHeight="1" x14ac:dyDescent="0.3">
      <c r="A49" s="38"/>
      <c r="B49" s="38"/>
      <c r="C49" s="38"/>
      <c r="D49" s="38"/>
      <c r="E49" s="38"/>
      <c r="F49" s="38"/>
    </row>
    <row r="50" spans="1:6" ht="25.5" customHeight="1" x14ac:dyDescent="0.3">
      <c r="A50" s="38"/>
      <c r="B50" s="38"/>
      <c r="C50" s="38"/>
      <c r="D50" s="38"/>
      <c r="E50" s="38"/>
      <c r="F50" s="38"/>
    </row>
    <row r="51" spans="1:6" ht="25.5" customHeight="1" x14ac:dyDescent="0.3">
      <c r="A51" s="38"/>
      <c r="B51" s="38"/>
      <c r="C51" s="38"/>
      <c r="D51" s="38"/>
      <c r="E51" s="38"/>
      <c r="F51" s="38"/>
    </row>
    <row r="52" spans="1:6" ht="20.25" x14ac:dyDescent="0.3">
      <c r="A52" s="443"/>
      <c r="B52" s="443"/>
      <c r="C52" s="443"/>
      <c r="D52" s="443"/>
      <c r="E52" s="443"/>
      <c r="F52" s="443"/>
    </row>
    <row r="53" spans="1:6" ht="20.25" x14ac:dyDescent="0.3">
      <c r="A53" s="39"/>
    </row>
    <row r="54" spans="1:6" ht="20.25" x14ac:dyDescent="0.3">
      <c r="A54" s="39"/>
    </row>
    <row r="55" spans="1:6" ht="22.15" customHeight="1" x14ac:dyDescent="0.2">
      <c r="A55" s="40"/>
    </row>
    <row r="56" spans="1:6" ht="22.15" customHeight="1" x14ac:dyDescent="0.2"/>
    <row r="57" spans="1:6" ht="22.15" customHeight="1" x14ac:dyDescent="0.2"/>
    <row r="58" spans="1:6" ht="22.15" customHeight="1" x14ac:dyDescent="0.2"/>
    <row r="59" spans="1:6" ht="22.15" customHeight="1" x14ac:dyDescent="0.2"/>
    <row r="60" spans="1:6" ht="22.15" customHeight="1" x14ac:dyDescent="0.2"/>
    <row r="61" spans="1:6" ht="22.15" customHeight="1" x14ac:dyDescent="0.2"/>
    <row r="62" spans="1:6" ht="22.15" customHeight="1" x14ac:dyDescent="0.2"/>
    <row r="63" spans="1:6" ht="22.15" customHeight="1" x14ac:dyDescent="0.2"/>
    <row r="64" spans="1:6" ht="22.15" customHeight="1" x14ac:dyDescent="0.2"/>
    <row r="65" spans="1:12" ht="22.15" customHeight="1" x14ac:dyDescent="0.2"/>
    <row r="66" spans="1:12" ht="22.15" customHeight="1" x14ac:dyDescent="0.2"/>
    <row r="67" spans="1:12" ht="22.15" customHeight="1" x14ac:dyDescent="0.2"/>
    <row r="68" spans="1:12" ht="22.15" customHeight="1" x14ac:dyDescent="0.2"/>
    <row r="69" spans="1:12" ht="22.15" customHeight="1" x14ac:dyDescent="0.2"/>
    <row r="70" spans="1:12" ht="22.15" customHeight="1" x14ac:dyDescent="0.2"/>
    <row r="71" spans="1:12" ht="22.15" customHeight="1" x14ac:dyDescent="0.2"/>
    <row r="72" spans="1:12" ht="22.15" customHeight="1" x14ac:dyDescent="0.2"/>
    <row r="73" spans="1:12" ht="22.15" customHeight="1" x14ac:dyDescent="0.2"/>
    <row r="74" spans="1:12" ht="22.15" customHeight="1" x14ac:dyDescent="0.2"/>
    <row r="75" spans="1:12" ht="22.15" customHeight="1" x14ac:dyDescent="0.2"/>
    <row r="76" spans="1:12" ht="22.15" customHeight="1" x14ac:dyDescent="0.2"/>
    <row r="77" spans="1:12" ht="22.15" customHeight="1" x14ac:dyDescent="0.2"/>
    <row r="78" spans="1:12" ht="22.15" customHeight="1" x14ac:dyDescent="0.2"/>
    <row r="80" spans="1:12" ht="30" customHeight="1" x14ac:dyDescent="0.2">
      <c r="A80" s="444" t="s">
        <v>1</v>
      </c>
      <c r="B80" s="444"/>
      <c r="C80" s="444"/>
      <c r="D80" s="444"/>
      <c r="E80" s="444"/>
      <c r="F80" s="444"/>
      <c r="G80" s="444"/>
      <c r="H80" s="444"/>
      <c r="I80" s="444"/>
      <c r="J80" s="444"/>
      <c r="K80" s="444"/>
      <c r="L80" s="444"/>
    </row>
    <row r="81" spans="1:12" ht="30" customHeight="1" x14ac:dyDescent="0.2">
      <c r="A81" s="444"/>
      <c r="B81" s="444"/>
      <c r="C81" s="444"/>
      <c r="D81" s="444"/>
      <c r="E81" s="444"/>
      <c r="F81" s="444"/>
      <c r="G81" s="444"/>
      <c r="H81" s="444"/>
      <c r="I81" s="444"/>
      <c r="J81" s="444"/>
      <c r="K81" s="444"/>
      <c r="L81" s="444"/>
    </row>
    <row r="82" spans="1:12" ht="18" customHeight="1" x14ac:dyDescent="0.3">
      <c r="A82" s="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8" customHeight="1" x14ac:dyDescent="0.3">
      <c r="A83" s="6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8" customHeight="1" x14ac:dyDescent="0.3">
      <c r="A84" s="6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8" customHeight="1" x14ac:dyDescent="0.3">
      <c r="A85" s="6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22.15" customHeight="1" x14ac:dyDescent="0.3">
      <c r="A86" s="6"/>
      <c r="B86" s="437" t="s">
        <v>2</v>
      </c>
      <c r="C86" s="437"/>
      <c r="D86" s="437"/>
      <c r="E86" s="437"/>
      <c r="F86" s="437"/>
      <c r="G86" s="437"/>
      <c r="H86" s="437"/>
      <c r="I86" s="437"/>
      <c r="J86" s="437"/>
      <c r="K86" s="437"/>
      <c r="L86" s="33">
        <v>3</v>
      </c>
    </row>
    <row r="87" spans="1:12" ht="22.15" customHeight="1" x14ac:dyDescent="0.3">
      <c r="A87" s="6"/>
      <c r="B87" s="437"/>
      <c r="C87" s="437"/>
      <c r="D87" s="437"/>
      <c r="E87" s="437"/>
      <c r="F87" s="32"/>
      <c r="G87" s="7"/>
      <c r="H87" s="7"/>
      <c r="I87" s="7"/>
      <c r="J87" s="7"/>
      <c r="K87" s="7"/>
      <c r="L87" s="8"/>
    </row>
    <row r="88" spans="1:12" ht="22.15" customHeight="1" x14ac:dyDescent="0.3">
      <c r="A88" s="6"/>
      <c r="B88" s="437" t="s">
        <v>3</v>
      </c>
      <c r="C88" s="437"/>
      <c r="D88" s="437"/>
      <c r="E88" s="437"/>
      <c r="F88" s="437"/>
      <c r="G88" s="437"/>
      <c r="H88" s="437"/>
      <c r="I88" s="437"/>
      <c r="J88" s="437"/>
      <c r="K88" s="437"/>
      <c r="L88" s="33">
        <v>3</v>
      </c>
    </row>
    <row r="89" spans="1:12" ht="22.15" customHeight="1" x14ac:dyDescent="0.3">
      <c r="A89" s="6"/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33"/>
    </row>
    <row r="90" spans="1:12" ht="22.15" customHeight="1" x14ac:dyDescent="0.3">
      <c r="A90" s="6"/>
      <c r="B90" s="437" t="s">
        <v>4</v>
      </c>
      <c r="C90" s="437"/>
      <c r="D90" s="437"/>
      <c r="E90" s="437"/>
      <c r="F90" s="437"/>
      <c r="G90" s="437"/>
      <c r="H90" s="437"/>
      <c r="I90" s="437"/>
      <c r="J90" s="437"/>
      <c r="K90" s="437"/>
      <c r="L90" s="33" t="s">
        <v>5</v>
      </c>
    </row>
    <row r="91" spans="1:12" ht="22.15" customHeight="1" x14ac:dyDescent="0.3">
      <c r="A91" s="6"/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33"/>
    </row>
    <row r="92" spans="1:12" ht="22.15" customHeight="1" x14ac:dyDescent="0.3">
      <c r="A92" s="6"/>
      <c r="B92" s="225" t="s">
        <v>6</v>
      </c>
      <c r="C92" s="225"/>
      <c r="D92" s="225"/>
      <c r="E92" s="225"/>
      <c r="F92" s="225"/>
      <c r="G92" s="225"/>
      <c r="H92" s="225"/>
      <c r="I92" s="225"/>
      <c r="J92" s="225"/>
      <c r="K92" s="225"/>
      <c r="L92" s="33">
        <v>4</v>
      </c>
    </row>
    <row r="93" spans="1:12" ht="22.15" customHeight="1" x14ac:dyDescent="0.3">
      <c r="A93" s="6"/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104"/>
    </row>
    <row r="94" spans="1:12" ht="22.15" customHeight="1" x14ac:dyDescent="0.3">
      <c r="A94" s="6"/>
      <c r="B94" s="437" t="s">
        <v>7</v>
      </c>
      <c r="C94" s="437"/>
      <c r="D94" s="437"/>
      <c r="E94" s="437"/>
      <c r="F94" s="437"/>
      <c r="G94" s="437"/>
      <c r="H94" s="437"/>
      <c r="I94" s="437"/>
      <c r="J94" s="437"/>
      <c r="K94" s="437"/>
      <c r="L94" s="33" t="s">
        <v>8</v>
      </c>
    </row>
    <row r="95" spans="1:12" ht="21" customHeight="1" x14ac:dyDescent="0.3">
      <c r="A95" s="6"/>
      <c r="B95" s="445"/>
      <c r="C95" s="445"/>
      <c r="D95" s="445"/>
      <c r="E95" s="445"/>
      <c r="F95" s="445"/>
      <c r="G95" s="445"/>
      <c r="H95" s="445"/>
      <c r="I95" s="445"/>
      <c r="J95" s="445"/>
      <c r="K95" s="445"/>
      <c r="L95" s="104"/>
    </row>
    <row r="96" spans="1:12" ht="30" customHeight="1" x14ac:dyDescent="0.3">
      <c r="A96" s="6"/>
      <c r="B96" s="437" t="s">
        <v>9</v>
      </c>
      <c r="C96" s="437"/>
      <c r="D96" s="437"/>
      <c r="E96" s="437"/>
      <c r="F96" s="437"/>
      <c r="G96" s="437"/>
      <c r="H96" s="437"/>
      <c r="I96" s="437"/>
      <c r="J96" s="437"/>
      <c r="K96" s="437"/>
      <c r="L96" s="33">
        <v>5</v>
      </c>
    </row>
    <row r="97" spans="1:12" ht="15.75" customHeight="1" x14ac:dyDescent="0.3">
      <c r="A97" s="6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4"/>
    </row>
    <row r="98" spans="1:12" ht="20.25" customHeight="1" x14ac:dyDescent="0.3">
      <c r="A98" s="6"/>
      <c r="B98" s="446" t="s">
        <v>614</v>
      </c>
      <c r="C98" s="446"/>
      <c r="D98" s="446"/>
      <c r="E98" s="446"/>
      <c r="F98" s="446"/>
      <c r="G98" s="446"/>
      <c r="H98" s="446"/>
      <c r="I98" s="446"/>
      <c r="J98" s="446"/>
      <c r="K98" s="446"/>
      <c r="L98" s="447">
        <v>6</v>
      </c>
    </row>
    <row r="99" spans="1:12" ht="61.5" customHeight="1" x14ac:dyDescent="0.3">
      <c r="A99" s="6"/>
      <c r="B99" s="446"/>
      <c r="C99" s="446"/>
      <c r="D99" s="446"/>
      <c r="E99" s="446"/>
      <c r="F99" s="446"/>
      <c r="G99" s="446"/>
      <c r="H99" s="446"/>
      <c r="I99" s="446"/>
      <c r="J99" s="446"/>
      <c r="K99" s="446"/>
      <c r="L99" s="447"/>
    </row>
    <row r="100" spans="1:12" ht="21.75" customHeight="1" x14ac:dyDescent="0.3">
      <c r="A100" s="6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05"/>
    </row>
    <row r="101" spans="1:12" ht="22.15" customHeight="1" x14ac:dyDescent="0.3">
      <c r="A101" s="6"/>
      <c r="B101" s="437" t="s">
        <v>10</v>
      </c>
      <c r="C101" s="437"/>
      <c r="D101" s="437"/>
      <c r="E101" s="437"/>
      <c r="F101" s="437"/>
      <c r="G101" s="437"/>
      <c r="H101" s="437"/>
      <c r="I101" s="437"/>
      <c r="J101" s="437"/>
      <c r="K101" s="437"/>
      <c r="L101" s="33">
        <v>7</v>
      </c>
    </row>
    <row r="102" spans="1:12" ht="22.15" customHeight="1" x14ac:dyDescent="0.3">
      <c r="A102" s="6"/>
      <c r="B102" s="437"/>
      <c r="C102" s="437"/>
      <c r="D102" s="437"/>
      <c r="E102" s="437"/>
      <c r="F102" s="437"/>
      <c r="G102" s="437"/>
      <c r="H102" s="437"/>
      <c r="I102" s="437"/>
      <c r="J102" s="437"/>
      <c r="K102" s="437"/>
      <c r="L102" s="104"/>
    </row>
    <row r="103" spans="1:12" ht="22.15" customHeight="1" x14ac:dyDescent="0.3">
      <c r="A103" s="6"/>
      <c r="B103" s="437" t="s">
        <v>11</v>
      </c>
      <c r="C103" s="437"/>
      <c r="D103" s="437"/>
      <c r="E103" s="437"/>
      <c r="F103" s="437"/>
      <c r="G103" s="437"/>
      <c r="H103" s="437"/>
      <c r="I103" s="437"/>
      <c r="J103" s="437"/>
      <c r="K103" s="437"/>
      <c r="L103" s="33">
        <v>9</v>
      </c>
    </row>
    <row r="104" spans="1:12" ht="22.15" customHeight="1" x14ac:dyDescent="0.3">
      <c r="A104" s="6"/>
      <c r="B104" s="445"/>
      <c r="C104" s="445"/>
      <c r="D104" s="445"/>
      <c r="E104" s="445"/>
      <c r="F104" s="445"/>
      <c r="G104" s="445"/>
      <c r="H104" s="445"/>
      <c r="I104" s="445"/>
      <c r="J104" s="445"/>
      <c r="K104" s="445"/>
      <c r="L104" s="104"/>
    </row>
    <row r="105" spans="1:12" ht="22.15" customHeight="1" x14ac:dyDescent="0.3">
      <c r="A105" s="6"/>
      <c r="B105" s="437" t="s">
        <v>576</v>
      </c>
      <c r="C105" s="437"/>
      <c r="D105" s="437"/>
      <c r="E105" s="437"/>
      <c r="F105" s="437"/>
      <c r="G105" s="437"/>
      <c r="H105" s="437"/>
      <c r="I105" s="437"/>
      <c r="J105" s="437"/>
      <c r="K105" s="437"/>
      <c r="L105" s="33">
        <v>10</v>
      </c>
    </row>
    <row r="106" spans="1:12" ht="22.15" customHeight="1" x14ac:dyDescent="0.3">
      <c r="A106" s="6"/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33"/>
    </row>
    <row r="107" spans="1:12" ht="22.15" customHeight="1" x14ac:dyDescent="0.3">
      <c r="A107" s="6"/>
      <c r="B107" s="437" t="s">
        <v>12</v>
      </c>
      <c r="C107" s="437"/>
      <c r="D107" s="437"/>
      <c r="E107" s="437"/>
      <c r="F107" s="437"/>
      <c r="G107" s="437"/>
      <c r="H107" s="437"/>
      <c r="I107" s="437"/>
      <c r="J107" s="437"/>
      <c r="K107" s="437"/>
      <c r="L107" s="33">
        <v>11</v>
      </c>
    </row>
    <row r="108" spans="1:12" ht="22.15" customHeight="1" x14ac:dyDescent="0.3">
      <c r="A108" s="6"/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33"/>
    </row>
    <row r="109" spans="1:12" ht="22.15" customHeight="1" x14ac:dyDescent="0.3">
      <c r="A109" s="6"/>
      <c r="B109" s="437" t="s">
        <v>13</v>
      </c>
      <c r="C109" s="437"/>
      <c r="D109" s="437"/>
      <c r="E109" s="437"/>
      <c r="F109" s="437"/>
      <c r="G109" s="437"/>
      <c r="H109" s="437"/>
      <c r="I109" s="437"/>
      <c r="J109" s="437"/>
      <c r="K109" s="437"/>
      <c r="L109" s="33">
        <v>12</v>
      </c>
    </row>
    <row r="110" spans="1:12" ht="22.15" customHeight="1" x14ac:dyDescent="0.3">
      <c r="A110" s="6"/>
      <c r="B110" s="437"/>
      <c r="C110" s="437"/>
      <c r="D110" s="437"/>
      <c r="E110" s="437"/>
      <c r="F110" s="437"/>
      <c r="G110" s="437"/>
      <c r="H110" s="437"/>
      <c r="I110" s="437"/>
      <c r="J110" s="437"/>
      <c r="K110" s="437"/>
      <c r="L110" s="33"/>
    </row>
    <row r="111" spans="1:12" ht="22.15" customHeight="1" x14ac:dyDescent="0.3">
      <c r="A111" s="6"/>
      <c r="B111" s="437" t="s">
        <v>14</v>
      </c>
      <c r="C111" s="437"/>
      <c r="D111" s="437"/>
      <c r="E111" s="437"/>
      <c r="F111" s="437"/>
      <c r="G111" s="437"/>
      <c r="H111" s="437"/>
      <c r="I111" s="437"/>
      <c r="J111" s="437"/>
      <c r="K111" s="437"/>
      <c r="L111" s="33">
        <v>13</v>
      </c>
    </row>
    <row r="112" spans="1:12" ht="22.15" customHeight="1" x14ac:dyDescent="0.3">
      <c r="A112" s="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33"/>
    </row>
    <row r="113" spans="1:12" ht="22.15" customHeight="1" x14ac:dyDescent="0.3">
      <c r="A113" s="6"/>
      <c r="B113" s="268" t="s">
        <v>15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33">
        <v>13</v>
      </c>
    </row>
    <row r="114" spans="1:12" ht="22.15" customHeight="1" x14ac:dyDescent="0.3">
      <c r="A114" s="6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4"/>
    </row>
    <row r="115" spans="1:12" ht="22.15" customHeight="1" x14ac:dyDescent="0.3">
      <c r="A115" s="6"/>
      <c r="B115" s="225" t="s">
        <v>16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33">
        <v>14</v>
      </c>
    </row>
    <row r="116" spans="1:12" ht="22.15" customHeight="1" x14ac:dyDescent="0.3">
      <c r="A116" s="6"/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33"/>
    </row>
    <row r="117" spans="1:12" ht="22.15" customHeight="1" x14ac:dyDescent="0.3">
      <c r="A117" s="9"/>
      <c r="B117" s="225" t="s">
        <v>17</v>
      </c>
      <c r="C117" s="225"/>
      <c r="D117" s="225"/>
      <c r="E117" s="225"/>
      <c r="F117" s="225"/>
      <c r="G117" s="225"/>
      <c r="H117" s="225"/>
      <c r="I117" s="225"/>
      <c r="J117" s="225"/>
      <c r="K117" s="225"/>
      <c r="L117" s="33">
        <v>15</v>
      </c>
    </row>
    <row r="118" spans="1:12" ht="22.15" customHeight="1" x14ac:dyDescent="0.3">
      <c r="A118" s="6"/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33"/>
    </row>
    <row r="119" spans="1:12" ht="22.15" customHeight="1" x14ac:dyDescent="0.3">
      <c r="A119" s="6"/>
      <c r="B119" s="225" t="s">
        <v>18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33">
        <v>15</v>
      </c>
    </row>
    <row r="120" spans="1:12" ht="22.15" customHeight="1" x14ac:dyDescent="0.3">
      <c r="A120" s="6"/>
      <c r="B120" s="437" t="s">
        <v>613</v>
      </c>
      <c r="C120" s="437"/>
      <c r="D120" s="437"/>
      <c r="E120" s="437"/>
      <c r="F120" s="437"/>
      <c r="G120" s="437"/>
      <c r="H120" s="437"/>
      <c r="I120" s="437"/>
      <c r="J120" s="437"/>
      <c r="K120" s="437"/>
      <c r="L120" s="33"/>
    </row>
    <row r="121" spans="1:12" ht="22.15" customHeight="1" x14ac:dyDescent="0.3">
      <c r="A121" s="6"/>
      <c r="B121" s="437" t="s">
        <v>19</v>
      </c>
      <c r="C121" s="437"/>
      <c r="D121" s="437"/>
      <c r="E121" s="437"/>
      <c r="F121" s="437"/>
      <c r="G121" s="437"/>
      <c r="H121" s="437"/>
      <c r="I121" s="437"/>
      <c r="J121" s="437"/>
      <c r="K121" s="437"/>
      <c r="L121" s="33">
        <v>15</v>
      </c>
    </row>
    <row r="122" spans="1:12" ht="22.15" customHeight="1" x14ac:dyDescent="0.3">
      <c r="A122" s="6"/>
      <c r="B122" s="233"/>
      <c r="C122" s="234"/>
      <c r="D122" s="235"/>
      <c r="E122" s="235"/>
      <c r="F122" s="236"/>
      <c r="G122" s="139"/>
      <c r="H122" s="139"/>
      <c r="I122" s="139"/>
      <c r="J122" s="139"/>
      <c r="K122" s="139"/>
    </row>
    <row r="123" spans="1:12" ht="22.15" customHeight="1" x14ac:dyDescent="0.3">
      <c r="A123" s="6"/>
    </row>
    <row r="124" spans="1:12" ht="22.15" customHeight="1" x14ac:dyDescent="0.3">
      <c r="A124" s="6"/>
    </row>
    <row r="125" spans="1:12" ht="22.15" customHeight="1" x14ac:dyDescent="0.3">
      <c r="A125" s="6"/>
    </row>
    <row r="126" spans="1:12" ht="22.15" customHeight="1" x14ac:dyDescent="0.3">
      <c r="A126" s="6"/>
    </row>
    <row r="127" spans="1:12" ht="22.15" customHeight="1" x14ac:dyDescent="0.3">
      <c r="A127" s="6"/>
    </row>
    <row r="128" spans="1:12" ht="22.15" customHeight="1" x14ac:dyDescent="0.3">
      <c r="A128" s="6"/>
    </row>
    <row r="129" spans="1:12" ht="22.15" customHeight="1" x14ac:dyDescent="0.3">
      <c r="A129" s="6"/>
    </row>
    <row r="130" spans="1:12" ht="22.15" customHeight="1" x14ac:dyDescent="0.3">
      <c r="A130" s="6"/>
    </row>
    <row r="131" spans="1:12" ht="22.15" customHeight="1" x14ac:dyDescent="0.3">
      <c r="A131" s="6"/>
    </row>
    <row r="132" spans="1:12" ht="22.15" customHeight="1" x14ac:dyDescent="0.3">
      <c r="A132" s="6"/>
    </row>
    <row r="133" spans="1:12" ht="22.15" customHeight="1" x14ac:dyDescent="0.3">
      <c r="A133" s="6"/>
    </row>
    <row r="134" spans="1:12" ht="30" customHeight="1" x14ac:dyDescent="0.25">
      <c r="A134" s="1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11"/>
    </row>
    <row r="135" spans="1:12" ht="30" customHeight="1" x14ac:dyDescent="0.25">
      <c r="A135" s="1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11"/>
    </row>
    <row r="136" spans="1:12" ht="30" customHeight="1" x14ac:dyDescent="0.25">
      <c r="A136" s="1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11"/>
    </row>
    <row r="137" spans="1:12" ht="30" customHeight="1" x14ac:dyDescent="0.25">
      <c r="A137" s="10"/>
      <c r="B137" s="433"/>
      <c r="C137" s="433"/>
      <c r="D137" s="433"/>
      <c r="E137" s="433"/>
      <c r="F137" s="433"/>
      <c r="G137" s="433"/>
      <c r="H137" s="433"/>
      <c r="I137" s="433"/>
      <c r="J137" s="433"/>
      <c r="K137" s="433"/>
      <c r="L137" s="11"/>
    </row>
    <row r="138" spans="1:12" ht="30" customHeight="1" x14ac:dyDescent="0.25">
      <c r="A138" s="10"/>
      <c r="B138" s="433"/>
      <c r="C138" s="433"/>
      <c r="D138" s="433"/>
      <c r="E138" s="433"/>
      <c r="F138" s="433"/>
      <c r="G138" s="433"/>
      <c r="H138" s="433"/>
      <c r="I138" s="433"/>
      <c r="J138" s="433"/>
      <c r="K138" s="433"/>
      <c r="L138" s="11"/>
    </row>
    <row r="139" spans="1:12" s="6" customFormat="1" ht="30" customHeight="1" x14ac:dyDescent="0.3">
      <c r="A139" s="10"/>
      <c r="B139" s="438"/>
      <c r="C139" s="438"/>
      <c r="D139" s="438"/>
      <c r="E139" s="438"/>
      <c r="F139" s="11"/>
      <c r="G139" s="10"/>
      <c r="H139" s="10"/>
      <c r="I139" s="10"/>
      <c r="J139" s="10"/>
      <c r="K139" s="10"/>
      <c r="L139" s="10"/>
    </row>
    <row r="140" spans="1:12" ht="30" customHeight="1" x14ac:dyDescent="0.25">
      <c r="A140" s="10"/>
      <c r="B140" s="12"/>
      <c r="C140" s="12"/>
      <c r="D140" s="12"/>
      <c r="E140" s="12"/>
      <c r="F140" s="13"/>
      <c r="G140" s="10"/>
      <c r="H140" s="10"/>
      <c r="I140" s="10"/>
      <c r="J140" s="10"/>
      <c r="K140" s="10"/>
      <c r="L140" s="10"/>
    </row>
    <row r="141" spans="1:12" ht="11.25" customHeight="1" x14ac:dyDescent="0.25">
      <c r="A141" s="10"/>
      <c r="B141" s="12"/>
      <c r="C141" s="12"/>
      <c r="D141" s="12"/>
      <c r="E141" s="12"/>
      <c r="F141" s="13"/>
      <c r="G141" s="10"/>
      <c r="H141" s="10"/>
      <c r="I141" s="10"/>
      <c r="J141" s="10"/>
      <c r="K141" s="10"/>
      <c r="L141" s="10"/>
    </row>
    <row r="142" spans="1:12" s="41" customFormat="1" ht="53.25" customHeight="1" x14ac:dyDescent="0.3">
      <c r="A142" s="439" t="s">
        <v>20</v>
      </c>
      <c r="B142" s="439"/>
      <c r="C142" s="439"/>
      <c r="D142" s="439"/>
      <c r="E142" s="439"/>
      <c r="F142" s="439"/>
      <c r="G142" s="439"/>
      <c r="H142" s="439"/>
      <c r="I142" s="439"/>
      <c r="J142" s="439"/>
      <c r="K142" s="439"/>
      <c r="L142" s="439"/>
    </row>
    <row r="143" spans="1:12" s="41" customFormat="1" ht="17.25" customHeight="1" x14ac:dyDescent="0.3">
      <c r="A143" s="439" t="s">
        <v>21</v>
      </c>
      <c r="B143" s="439"/>
      <c r="C143" s="439"/>
      <c r="D143" s="439"/>
      <c r="E143" s="439"/>
      <c r="F143" s="439"/>
      <c r="G143" s="439"/>
      <c r="H143" s="439"/>
      <c r="I143" s="439"/>
      <c r="J143" s="439"/>
      <c r="K143" s="439"/>
      <c r="L143" s="439"/>
    </row>
    <row r="144" spans="1:12" ht="8.25" customHeight="1" x14ac:dyDescent="0.2">
      <c r="A144" s="122"/>
      <c r="B144" s="123"/>
      <c r="C144" s="123"/>
      <c r="D144" s="123"/>
      <c r="E144" s="123"/>
      <c r="F144" s="123"/>
      <c r="G144" s="124"/>
      <c r="H144" s="124"/>
      <c r="I144" s="124"/>
      <c r="J144" s="124"/>
      <c r="K144" s="124"/>
      <c r="L144" s="124"/>
    </row>
    <row r="145" spans="1:12" ht="32.25" customHeight="1" x14ac:dyDescent="0.2">
      <c r="A145" s="440" t="s">
        <v>22</v>
      </c>
      <c r="B145" s="440"/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</row>
    <row r="146" spans="1:12" ht="9" customHeight="1" x14ac:dyDescent="0.25">
      <c r="A146" s="167"/>
      <c r="B146" s="168"/>
      <c r="C146" s="168"/>
      <c r="D146" s="168"/>
      <c r="E146" s="168"/>
      <c r="F146" s="169"/>
      <c r="G146" s="139"/>
      <c r="H146" s="139"/>
      <c r="I146" s="139"/>
      <c r="J146" s="139"/>
      <c r="K146" s="139"/>
      <c r="L146" s="139"/>
    </row>
    <row r="147" spans="1:12" ht="31.5" customHeight="1" x14ac:dyDescent="0.2">
      <c r="A147" s="154" t="s">
        <v>23</v>
      </c>
      <c r="B147" s="324" t="s">
        <v>24</v>
      </c>
      <c r="C147" s="324"/>
      <c r="D147" s="324"/>
      <c r="E147" s="324"/>
      <c r="F147" s="324"/>
      <c r="G147" s="324"/>
      <c r="H147" s="324"/>
      <c r="I147" s="324"/>
      <c r="J147" s="324" t="s">
        <v>25</v>
      </c>
      <c r="K147" s="324"/>
      <c r="L147" s="158" t="s">
        <v>545</v>
      </c>
    </row>
    <row r="148" spans="1:12" ht="18" customHeight="1" x14ac:dyDescent="0.2">
      <c r="A148" s="156">
        <v>1</v>
      </c>
      <c r="B148" s="435" t="s">
        <v>26</v>
      </c>
      <c r="C148" s="435"/>
      <c r="D148" s="435"/>
      <c r="E148" s="435"/>
      <c r="F148" s="435"/>
      <c r="G148" s="435"/>
      <c r="H148" s="435"/>
      <c r="I148" s="435"/>
      <c r="J148" s="436" t="s">
        <v>27</v>
      </c>
      <c r="K148" s="436"/>
      <c r="L148" s="272">
        <f>L150+L151+L152+L153</f>
        <v>879.9</v>
      </c>
    </row>
    <row r="149" spans="1:12" ht="18" customHeight="1" x14ac:dyDescent="0.2">
      <c r="A149" s="170"/>
      <c r="B149" s="435" t="s">
        <v>28</v>
      </c>
      <c r="C149" s="435"/>
      <c r="D149" s="435"/>
      <c r="E149" s="435"/>
      <c r="F149" s="435"/>
      <c r="G149" s="435"/>
      <c r="H149" s="435"/>
      <c r="I149" s="435"/>
      <c r="J149" s="333"/>
      <c r="K149" s="333"/>
      <c r="L149" s="171"/>
    </row>
    <row r="150" spans="1:12" ht="18" customHeight="1" x14ac:dyDescent="0.2">
      <c r="A150" s="42" t="s">
        <v>29</v>
      </c>
      <c r="B150" s="434" t="s">
        <v>30</v>
      </c>
      <c r="C150" s="434"/>
      <c r="D150" s="434"/>
      <c r="E150" s="434"/>
      <c r="F150" s="434"/>
      <c r="G150" s="434"/>
      <c r="H150" s="434"/>
      <c r="I150" s="434"/>
      <c r="J150" s="333" t="s">
        <v>27</v>
      </c>
      <c r="K150" s="333"/>
      <c r="L150" s="274">
        <v>223.5</v>
      </c>
    </row>
    <row r="151" spans="1:12" ht="18" customHeight="1" x14ac:dyDescent="0.2">
      <c r="A151" s="42" t="s">
        <v>31</v>
      </c>
      <c r="B151" s="434" t="s">
        <v>32</v>
      </c>
      <c r="C151" s="434"/>
      <c r="D151" s="434"/>
      <c r="E151" s="434"/>
      <c r="F151" s="434"/>
      <c r="G151" s="434"/>
      <c r="H151" s="434"/>
      <c r="I151" s="434"/>
      <c r="J151" s="333" t="s">
        <v>27</v>
      </c>
      <c r="K151" s="333"/>
      <c r="L151" s="274">
        <v>218.9</v>
      </c>
    </row>
    <row r="152" spans="1:12" ht="18" customHeight="1" x14ac:dyDescent="0.2">
      <c r="A152" s="42" t="s">
        <v>33</v>
      </c>
      <c r="B152" s="434" t="s">
        <v>34</v>
      </c>
      <c r="C152" s="434"/>
      <c r="D152" s="434"/>
      <c r="E152" s="434"/>
      <c r="F152" s="434"/>
      <c r="G152" s="434"/>
      <c r="H152" s="434"/>
      <c r="I152" s="434"/>
      <c r="J152" s="333" t="s">
        <v>27</v>
      </c>
      <c r="K152" s="333"/>
      <c r="L152" s="274">
        <v>101.1</v>
      </c>
    </row>
    <row r="153" spans="1:12" ht="18" customHeight="1" x14ac:dyDescent="0.2">
      <c r="A153" s="42" t="s">
        <v>35</v>
      </c>
      <c r="B153" s="434" t="s">
        <v>36</v>
      </c>
      <c r="C153" s="434"/>
      <c r="D153" s="434"/>
      <c r="E153" s="434"/>
      <c r="F153" s="434"/>
      <c r="G153" s="434"/>
      <c r="H153" s="434"/>
      <c r="I153" s="434"/>
      <c r="J153" s="333" t="s">
        <v>27</v>
      </c>
      <c r="K153" s="333"/>
      <c r="L153" s="274">
        <v>336.4</v>
      </c>
    </row>
    <row r="154" spans="1:12" ht="16.5" customHeight="1" x14ac:dyDescent="0.2">
      <c r="A154" s="146"/>
      <c r="B154" s="147"/>
      <c r="C154" s="147"/>
      <c r="D154" s="147"/>
      <c r="E154" s="148"/>
      <c r="F154" s="149"/>
      <c r="G154" s="145"/>
      <c r="H154" s="145"/>
      <c r="I154" s="145"/>
      <c r="J154" s="145"/>
      <c r="K154" s="145"/>
      <c r="L154" s="145"/>
    </row>
    <row r="155" spans="1:12" ht="31.5" customHeight="1" x14ac:dyDescent="0.2">
      <c r="A155" s="456" t="s">
        <v>518</v>
      </c>
      <c r="B155" s="456"/>
      <c r="C155" s="456"/>
      <c r="D155" s="456"/>
      <c r="E155" s="456"/>
      <c r="F155" s="456"/>
      <c r="G155" s="456"/>
      <c r="H155" s="456"/>
      <c r="I155" s="456"/>
      <c r="J155" s="456"/>
      <c r="K155" s="456"/>
      <c r="L155" s="456"/>
    </row>
    <row r="156" spans="1:12" s="43" customFormat="1" ht="78.75" customHeight="1" x14ac:dyDescent="0.25">
      <c r="A156" s="457" t="s">
        <v>636</v>
      </c>
      <c r="B156" s="457"/>
      <c r="C156" s="457"/>
      <c r="D156" s="457"/>
      <c r="E156" s="457"/>
      <c r="F156" s="457"/>
      <c r="G156" s="457"/>
      <c r="H156" s="457"/>
      <c r="I156" s="457"/>
      <c r="J156" s="457"/>
      <c r="K156" s="457"/>
      <c r="L156" s="457"/>
    </row>
    <row r="157" spans="1:12" ht="1.5" customHeight="1" x14ac:dyDescent="0.25">
      <c r="A157" s="172"/>
      <c r="B157" s="172"/>
      <c r="C157" s="172"/>
      <c r="D157" s="173"/>
      <c r="E157" s="173"/>
      <c r="F157" s="174"/>
      <c r="G157" s="139"/>
      <c r="H157" s="139"/>
      <c r="I157" s="139"/>
      <c r="J157" s="139"/>
      <c r="K157" s="139"/>
      <c r="L157" s="139"/>
    </row>
    <row r="158" spans="1:12" ht="36.75" customHeight="1" x14ac:dyDescent="0.2">
      <c r="A158" s="155" t="s">
        <v>23</v>
      </c>
      <c r="B158" s="324" t="s">
        <v>37</v>
      </c>
      <c r="C158" s="324"/>
      <c r="D158" s="324"/>
      <c r="E158" s="324"/>
      <c r="F158" s="371" t="s">
        <v>25</v>
      </c>
      <c r="G158" s="371"/>
      <c r="H158" s="372" t="s">
        <v>516</v>
      </c>
      <c r="I158" s="372"/>
      <c r="J158" s="372" t="s">
        <v>545</v>
      </c>
      <c r="K158" s="372"/>
      <c r="L158" s="158" t="s">
        <v>38</v>
      </c>
    </row>
    <row r="159" spans="1:12" ht="18" customHeight="1" x14ac:dyDescent="0.2">
      <c r="A159" s="175">
        <v>1</v>
      </c>
      <c r="B159" s="451" t="s">
        <v>39</v>
      </c>
      <c r="C159" s="451"/>
      <c r="D159" s="451"/>
      <c r="E159" s="451"/>
      <c r="F159" s="452" t="s">
        <v>40</v>
      </c>
      <c r="G159" s="452"/>
      <c r="H159" s="453">
        <f>H161+H162+H163+H164</f>
        <v>31627</v>
      </c>
      <c r="I159" s="453"/>
      <c r="J159" s="453">
        <v>31415</v>
      </c>
      <c r="K159" s="453"/>
      <c r="L159" s="273">
        <f>J159/H159*100</f>
        <v>99.329686660132168</v>
      </c>
    </row>
    <row r="160" spans="1:12" ht="18" customHeight="1" x14ac:dyDescent="0.2">
      <c r="A160" s="177"/>
      <c r="B160" s="454" t="s">
        <v>28</v>
      </c>
      <c r="C160" s="454"/>
      <c r="D160" s="454"/>
      <c r="E160" s="454"/>
      <c r="F160" s="449"/>
      <c r="G160" s="449"/>
      <c r="H160" s="450"/>
      <c r="I160" s="450"/>
      <c r="J160" s="455"/>
      <c r="K160" s="455"/>
      <c r="L160" s="193"/>
    </row>
    <row r="161" spans="1:16" ht="18" customHeight="1" x14ac:dyDescent="0.2">
      <c r="A161" s="176" t="s">
        <v>29</v>
      </c>
      <c r="B161" s="434" t="s">
        <v>30</v>
      </c>
      <c r="C161" s="434"/>
      <c r="D161" s="434"/>
      <c r="E161" s="434"/>
      <c r="F161" s="449" t="s">
        <v>40</v>
      </c>
      <c r="G161" s="449"/>
      <c r="H161" s="450">
        <v>22487</v>
      </c>
      <c r="I161" s="450"/>
      <c r="J161" s="450">
        <v>22335</v>
      </c>
      <c r="K161" s="450"/>
      <c r="L161" s="281">
        <f>J161/H161*100</f>
        <v>99.324053897807616</v>
      </c>
    </row>
    <row r="162" spans="1:16" ht="18" customHeight="1" x14ac:dyDescent="0.2">
      <c r="A162" s="176" t="s">
        <v>31</v>
      </c>
      <c r="B162" s="434" t="s">
        <v>32</v>
      </c>
      <c r="C162" s="434"/>
      <c r="D162" s="434"/>
      <c r="E162" s="434"/>
      <c r="F162" s="449" t="s">
        <v>40</v>
      </c>
      <c r="G162" s="449"/>
      <c r="H162" s="450">
        <v>535</v>
      </c>
      <c r="I162" s="450"/>
      <c r="J162" s="450">
        <v>529</v>
      </c>
      <c r="K162" s="450"/>
      <c r="L162" s="281">
        <f>J162/H162*100</f>
        <v>98.878504672897193</v>
      </c>
    </row>
    <row r="163" spans="1:16" ht="18" customHeight="1" x14ac:dyDescent="0.2">
      <c r="A163" s="176" t="s">
        <v>33</v>
      </c>
      <c r="B163" s="434" t="s">
        <v>36</v>
      </c>
      <c r="C163" s="434"/>
      <c r="D163" s="434"/>
      <c r="E163" s="434"/>
      <c r="F163" s="449" t="s">
        <v>40</v>
      </c>
      <c r="G163" s="449"/>
      <c r="H163" s="450">
        <v>4614</v>
      </c>
      <c r="I163" s="450"/>
      <c r="J163" s="450">
        <v>4602</v>
      </c>
      <c r="K163" s="450"/>
      <c r="L163" s="281">
        <f>J163/H163*100</f>
        <v>99.739921976592981</v>
      </c>
    </row>
    <row r="164" spans="1:16" ht="18" customHeight="1" x14ac:dyDescent="0.2">
      <c r="A164" s="176" t="s">
        <v>35</v>
      </c>
      <c r="B164" s="434" t="s">
        <v>34</v>
      </c>
      <c r="C164" s="434"/>
      <c r="D164" s="434"/>
      <c r="E164" s="434"/>
      <c r="F164" s="449" t="s">
        <v>40</v>
      </c>
      <c r="G164" s="449"/>
      <c r="H164" s="450">
        <v>3991</v>
      </c>
      <c r="I164" s="450"/>
      <c r="J164" s="450">
        <v>3949</v>
      </c>
      <c r="K164" s="450"/>
      <c r="L164" s="281">
        <f>J164/H164*100</f>
        <v>98.947632172387884</v>
      </c>
    </row>
    <row r="165" spans="1:16" ht="22.5" customHeight="1" x14ac:dyDescent="0.2">
      <c r="A165" s="466" t="s">
        <v>519</v>
      </c>
      <c r="B165" s="466"/>
      <c r="C165" s="466"/>
      <c r="D165" s="466"/>
      <c r="E165" s="466"/>
      <c r="F165" s="466"/>
      <c r="G165" s="466"/>
      <c r="H165" s="466"/>
      <c r="I165" s="466"/>
      <c r="J165" s="466"/>
      <c r="K165" s="466"/>
      <c r="L165" s="466"/>
    </row>
    <row r="166" spans="1:16" ht="39" customHeight="1" x14ac:dyDescent="0.2">
      <c r="A166" s="440" t="s">
        <v>577</v>
      </c>
      <c r="B166" s="440"/>
      <c r="C166" s="440"/>
      <c r="D166" s="440"/>
      <c r="E166" s="440"/>
      <c r="F166" s="440"/>
      <c r="G166" s="440"/>
      <c r="H166" s="440"/>
      <c r="I166" s="440"/>
      <c r="J166" s="440"/>
      <c r="K166" s="440"/>
      <c r="L166" s="440"/>
    </row>
    <row r="167" spans="1:16" ht="39" customHeight="1" x14ac:dyDescent="0.2">
      <c r="A167" s="152" t="s">
        <v>23</v>
      </c>
      <c r="B167" s="311" t="s">
        <v>37</v>
      </c>
      <c r="C167" s="337"/>
      <c r="D167" s="337"/>
      <c r="E167" s="312"/>
      <c r="F167" s="371" t="s">
        <v>25</v>
      </c>
      <c r="G167" s="371"/>
      <c r="H167" s="467" t="s">
        <v>516</v>
      </c>
      <c r="I167" s="467"/>
      <c r="J167" s="372" t="s">
        <v>545</v>
      </c>
      <c r="K167" s="372"/>
      <c r="L167" s="151" t="s">
        <v>38</v>
      </c>
    </row>
    <row r="168" spans="1:16" ht="18" customHeight="1" x14ac:dyDescent="0.25">
      <c r="A168" s="152">
        <v>1</v>
      </c>
      <c r="B168" s="308" t="s">
        <v>517</v>
      </c>
      <c r="C168" s="309"/>
      <c r="D168" s="309"/>
      <c r="E168" s="310"/>
      <c r="F168" s="458" t="s">
        <v>40</v>
      </c>
      <c r="G168" s="459"/>
      <c r="H168" s="460">
        <v>12937</v>
      </c>
      <c r="I168" s="461">
        <v>13108</v>
      </c>
      <c r="J168" s="462">
        <v>12610</v>
      </c>
      <c r="K168" s="463">
        <v>12805</v>
      </c>
      <c r="L168" s="153">
        <f>J168/H168*100</f>
        <v>97.472366081780933</v>
      </c>
      <c r="M168" s="43" t="s">
        <v>476</v>
      </c>
      <c r="P168" s="270"/>
    </row>
    <row r="169" spans="1:16" ht="18" customHeight="1" x14ac:dyDescent="0.2">
      <c r="A169" s="42" t="s">
        <v>29</v>
      </c>
      <c r="B169" s="345" t="s">
        <v>41</v>
      </c>
      <c r="C169" s="346"/>
      <c r="D169" s="346"/>
      <c r="E169" s="347"/>
      <c r="F169" s="366" t="s">
        <v>40</v>
      </c>
      <c r="G169" s="366"/>
      <c r="H169" s="464" t="s">
        <v>42</v>
      </c>
      <c r="I169" s="465"/>
      <c r="J169" s="464" t="s">
        <v>473</v>
      </c>
      <c r="K169" s="465"/>
      <c r="L169" s="100" t="s">
        <v>43</v>
      </c>
    </row>
    <row r="170" spans="1:16" ht="18" customHeight="1" x14ac:dyDescent="0.2">
      <c r="A170" s="42" t="s">
        <v>31</v>
      </c>
      <c r="B170" s="345" t="s">
        <v>44</v>
      </c>
      <c r="C170" s="346"/>
      <c r="D170" s="346"/>
      <c r="E170" s="347"/>
      <c r="F170" s="366" t="s">
        <v>40</v>
      </c>
      <c r="G170" s="366"/>
      <c r="H170" s="464">
        <v>998</v>
      </c>
      <c r="I170" s="465">
        <v>1003</v>
      </c>
      <c r="J170" s="464">
        <v>1042</v>
      </c>
      <c r="K170" s="465"/>
      <c r="L170" s="100">
        <f t="shared" ref="L170:L176" si="0">J170/H170*100</f>
        <v>104.40881763527055</v>
      </c>
    </row>
    <row r="171" spans="1:16" ht="18" customHeight="1" x14ac:dyDescent="0.2">
      <c r="A171" s="42" t="s">
        <v>33</v>
      </c>
      <c r="B171" s="345" t="s">
        <v>45</v>
      </c>
      <c r="C171" s="346"/>
      <c r="D171" s="346"/>
      <c r="E171" s="347"/>
      <c r="F171" s="366" t="s">
        <v>40</v>
      </c>
      <c r="G171" s="366"/>
      <c r="H171" s="464">
        <v>173</v>
      </c>
      <c r="I171" s="465">
        <v>170</v>
      </c>
      <c r="J171" s="464">
        <v>146</v>
      </c>
      <c r="K171" s="465">
        <v>142</v>
      </c>
      <c r="L171" s="100">
        <f t="shared" si="0"/>
        <v>84.393063583815035</v>
      </c>
    </row>
    <row r="172" spans="1:16" ht="31.5" customHeight="1" x14ac:dyDescent="0.2">
      <c r="A172" s="42" t="s">
        <v>35</v>
      </c>
      <c r="B172" s="345" t="s">
        <v>46</v>
      </c>
      <c r="C172" s="346"/>
      <c r="D172" s="346"/>
      <c r="E172" s="347"/>
      <c r="F172" s="366" t="s">
        <v>40</v>
      </c>
      <c r="G172" s="366"/>
      <c r="H172" s="464">
        <v>413</v>
      </c>
      <c r="I172" s="465">
        <v>445</v>
      </c>
      <c r="J172" s="464">
        <v>415</v>
      </c>
      <c r="K172" s="465">
        <v>447</v>
      </c>
      <c r="L172" s="100">
        <f t="shared" si="0"/>
        <v>100.48426150121065</v>
      </c>
    </row>
    <row r="173" spans="1:16" ht="36.75" customHeight="1" x14ac:dyDescent="0.2">
      <c r="A173" s="42" t="s">
        <v>47</v>
      </c>
      <c r="B173" s="345" t="s">
        <v>48</v>
      </c>
      <c r="C173" s="468"/>
      <c r="D173" s="468"/>
      <c r="E173" s="469"/>
      <c r="F173" s="470" t="s">
        <v>40</v>
      </c>
      <c r="G173" s="471"/>
      <c r="H173" s="464">
        <v>130</v>
      </c>
      <c r="I173" s="465" t="s">
        <v>473</v>
      </c>
      <c r="J173" s="464">
        <v>130</v>
      </c>
      <c r="K173" s="465" t="s">
        <v>473</v>
      </c>
      <c r="L173" s="100">
        <f>J173/H173*100</f>
        <v>100</v>
      </c>
    </row>
    <row r="174" spans="1:16" ht="18" customHeight="1" x14ac:dyDescent="0.2">
      <c r="A174" s="42" t="s">
        <v>49</v>
      </c>
      <c r="B174" s="345" t="s">
        <v>50</v>
      </c>
      <c r="C174" s="346"/>
      <c r="D174" s="346"/>
      <c r="E174" s="347"/>
      <c r="F174" s="366" t="s">
        <v>40</v>
      </c>
      <c r="G174" s="366"/>
      <c r="H174" s="464">
        <v>313</v>
      </c>
      <c r="I174" s="465">
        <v>317</v>
      </c>
      <c r="J174" s="464">
        <v>164</v>
      </c>
      <c r="K174" s="465"/>
      <c r="L174" s="100">
        <f t="shared" si="0"/>
        <v>52.396166134185307</v>
      </c>
    </row>
    <row r="175" spans="1:16" ht="33.75" customHeight="1" x14ac:dyDescent="0.2">
      <c r="A175" s="42" t="s">
        <v>51</v>
      </c>
      <c r="B175" s="345" t="s">
        <v>52</v>
      </c>
      <c r="C175" s="346"/>
      <c r="D175" s="346"/>
      <c r="E175" s="347"/>
      <c r="F175" s="366" t="s">
        <v>40</v>
      </c>
      <c r="G175" s="366"/>
      <c r="H175" s="464">
        <v>195</v>
      </c>
      <c r="I175" s="465">
        <v>198</v>
      </c>
      <c r="J175" s="464">
        <v>142</v>
      </c>
      <c r="K175" s="465">
        <v>154</v>
      </c>
      <c r="L175" s="100">
        <f t="shared" si="0"/>
        <v>72.820512820512818</v>
      </c>
    </row>
    <row r="176" spans="1:16" ht="18" customHeight="1" x14ac:dyDescent="0.2">
      <c r="A176" s="42" t="s">
        <v>53</v>
      </c>
      <c r="B176" s="345" t="s">
        <v>54</v>
      </c>
      <c r="C176" s="346"/>
      <c r="D176" s="346"/>
      <c r="E176" s="347"/>
      <c r="F176" s="366" t="s">
        <v>40</v>
      </c>
      <c r="G176" s="366"/>
      <c r="H176" s="464">
        <v>2591</v>
      </c>
      <c r="I176" s="465">
        <v>2723</v>
      </c>
      <c r="J176" s="464">
        <v>2507</v>
      </c>
      <c r="K176" s="465">
        <v>2608</v>
      </c>
      <c r="L176" s="100">
        <f t="shared" si="0"/>
        <v>96.758008490930152</v>
      </c>
    </row>
    <row r="177" spans="1:12" ht="18" customHeight="1" x14ac:dyDescent="0.2">
      <c r="A177" s="42" t="s">
        <v>55</v>
      </c>
      <c r="B177" s="345" t="s">
        <v>56</v>
      </c>
      <c r="C177" s="346"/>
      <c r="D177" s="346"/>
      <c r="E177" s="347"/>
      <c r="F177" s="366" t="s">
        <v>40</v>
      </c>
      <c r="G177" s="366"/>
      <c r="H177" s="464" t="s">
        <v>473</v>
      </c>
      <c r="I177" s="465" t="s">
        <v>473</v>
      </c>
      <c r="J177" s="464" t="s">
        <v>473</v>
      </c>
      <c r="K177" s="465" t="s">
        <v>473</v>
      </c>
      <c r="L177" s="100" t="s">
        <v>43</v>
      </c>
    </row>
    <row r="178" spans="1:12" ht="18" customHeight="1" x14ac:dyDescent="0.2">
      <c r="A178" s="42" t="s">
        <v>57</v>
      </c>
      <c r="B178" s="345" t="s">
        <v>58</v>
      </c>
      <c r="C178" s="346"/>
      <c r="D178" s="346"/>
      <c r="E178" s="347"/>
      <c r="F178" s="366" t="s">
        <v>40</v>
      </c>
      <c r="G178" s="366"/>
      <c r="H178" s="464">
        <v>91</v>
      </c>
      <c r="I178" s="465">
        <v>96</v>
      </c>
      <c r="J178" s="464">
        <v>82</v>
      </c>
      <c r="K178" s="465"/>
      <c r="L178" s="100">
        <f>J178/H178*100</f>
        <v>90.109890109890117</v>
      </c>
    </row>
    <row r="179" spans="1:12" ht="18" customHeight="1" x14ac:dyDescent="0.2">
      <c r="A179" s="42" t="s">
        <v>59</v>
      </c>
      <c r="B179" s="345" t="s">
        <v>60</v>
      </c>
      <c r="C179" s="346"/>
      <c r="D179" s="346"/>
      <c r="E179" s="347"/>
      <c r="F179" s="366" t="s">
        <v>40</v>
      </c>
      <c r="G179" s="366"/>
      <c r="H179" s="464">
        <v>45</v>
      </c>
      <c r="I179" s="465">
        <v>46</v>
      </c>
      <c r="J179" s="464">
        <v>42</v>
      </c>
      <c r="K179" s="465"/>
      <c r="L179" s="100">
        <f>J179/H179*100</f>
        <v>93.333333333333329</v>
      </c>
    </row>
    <row r="180" spans="1:12" ht="18" customHeight="1" x14ac:dyDescent="0.2">
      <c r="A180" s="42" t="s">
        <v>61</v>
      </c>
      <c r="B180" s="345" t="s">
        <v>62</v>
      </c>
      <c r="C180" s="346"/>
      <c r="D180" s="346"/>
      <c r="E180" s="347"/>
      <c r="F180" s="366" t="s">
        <v>40</v>
      </c>
      <c r="G180" s="366"/>
      <c r="H180" s="464">
        <v>374</v>
      </c>
      <c r="I180" s="465">
        <v>408</v>
      </c>
      <c r="J180" s="464">
        <v>319</v>
      </c>
      <c r="K180" s="465">
        <v>346</v>
      </c>
      <c r="L180" s="100">
        <f>J180/H180*100</f>
        <v>85.294117647058826</v>
      </c>
    </row>
    <row r="181" spans="1:12" ht="18" customHeight="1" x14ac:dyDescent="0.2">
      <c r="A181" s="42" t="s">
        <v>63</v>
      </c>
      <c r="B181" s="345" t="s">
        <v>64</v>
      </c>
      <c r="C181" s="346"/>
      <c r="D181" s="346"/>
      <c r="E181" s="347"/>
      <c r="F181" s="366" t="s">
        <v>40</v>
      </c>
      <c r="G181" s="366"/>
      <c r="H181" s="464">
        <v>1010</v>
      </c>
      <c r="I181" s="465">
        <v>1067</v>
      </c>
      <c r="J181" s="464">
        <v>1001</v>
      </c>
      <c r="K181" s="465"/>
      <c r="L181" s="100">
        <f>J181/H181*100</f>
        <v>99.10891089108911</v>
      </c>
    </row>
    <row r="182" spans="1:12" ht="30.75" customHeight="1" x14ac:dyDescent="0.2">
      <c r="A182" s="42" t="s">
        <v>65</v>
      </c>
      <c r="B182" s="345" t="s">
        <v>66</v>
      </c>
      <c r="C182" s="346"/>
      <c r="D182" s="346"/>
      <c r="E182" s="347"/>
      <c r="F182" s="366" t="s">
        <v>40</v>
      </c>
      <c r="G182" s="366"/>
      <c r="H182" s="464">
        <v>465</v>
      </c>
      <c r="I182" s="465">
        <v>381</v>
      </c>
      <c r="J182" s="464">
        <v>468</v>
      </c>
      <c r="K182" s="465"/>
      <c r="L182" s="100">
        <f>J182/H182*100</f>
        <v>100.64516129032258</v>
      </c>
    </row>
    <row r="183" spans="1:12" ht="36" customHeight="1" x14ac:dyDescent="0.2">
      <c r="A183" s="42" t="s">
        <v>67</v>
      </c>
      <c r="B183" s="345" t="s">
        <v>68</v>
      </c>
      <c r="C183" s="346"/>
      <c r="D183" s="346"/>
      <c r="E183" s="347"/>
      <c r="F183" s="366" t="s">
        <v>40</v>
      </c>
      <c r="G183" s="366"/>
      <c r="H183" s="464">
        <v>1625</v>
      </c>
      <c r="I183" s="465">
        <v>1574</v>
      </c>
      <c r="J183" s="464">
        <v>1602</v>
      </c>
      <c r="K183" s="465"/>
      <c r="L183" s="100">
        <f t="shared" ref="L183:L185" si="1">J183/H183*100</f>
        <v>98.584615384615375</v>
      </c>
    </row>
    <row r="184" spans="1:12" ht="18" customHeight="1" x14ac:dyDescent="0.2">
      <c r="A184" s="42" t="s">
        <v>69</v>
      </c>
      <c r="B184" s="345" t="s">
        <v>70</v>
      </c>
      <c r="C184" s="346"/>
      <c r="D184" s="346"/>
      <c r="E184" s="347"/>
      <c r="F184" s="366" t="s">
        <v>40</v>
      </c>
      <c r="G184" s="366"/>
      <c r="H184" s="464">
        <v>2271</v>
      </c>
      <c r="I184" s="465">
        <v>2274</v>
      </c>
      <c r="J184" s="464">
        <v>2388</v>
      </c>
      <c r="K184" s="465">
        <v>2419</v>
      </c>
      <c r="L184" s="100">
        <f>J184/H184*100</f>
        <v>105.15191545574636</v>
      </c>
    </row>
    <row r="185" spans="1:12" ht="18" customHeight="1" x14ac:dyDescent="0.2">
      <c r="A185" s="42" t="s">
        <v>71</v>
      </c>
      <c r="B185" s="345" t="s">
        <v>72</v>
      </c>
      <c r="C185" s="346"/>
      <c r="D185" s="346"/>
      <c r="E185" s="347"/>
      <c r="F185" s="366" t="s">
        <v>40</v>
      </c>
      <c r="G185" s="366"/>
      <c r="H185" s="464">
        <v>1458</v>
      </c>
      <c r="I185" s="465">
        <v>1489</v>
      </c>
      <c r="J185" s="464">
        <v>1397</v>
      </c>
      <c r="K185" s="465">
        <v>1426</v>
      </c>
      <c r="L185" s="100">
        <f t="shared" si="1"/>
        <v>95.816186556927292</v>
      </c>
    </row>
    <row r="186" spans="1:12" ht="18" customHeight="1" x14ac:dyDescent="0.2">
      <c r="A186" s="42" t="s">
        <v>73</v>
      </c>
      <c r="B186" s="345" t="s">
        <v>74</v>
      </c>
      <c r="C186" s="346"/>
      <c r="D186" s="346"/>
      <c r="E186" s="347"/>
      <c r="F186" s="366" t="s">
        <v>40</v>
      </c>
      <c r="G186" s="366"/>
      <c r="H186" s="464">
        <v>482</v>
      </c>
      <c r="I186" s="465">
        <v>475</v>
      </c>
      <c r="J186" s="464">
        <v>481</v>
      </c>
      <c r="K186" s="465">
        <v>484</v>
      </c>
      <c r="L186" s="100">
        <f>J186/H186*100</f>
        <v>99.792531120331944</v>
      </c>
    </row>
    <row r="187" spans="1:12" ht="18" customHeight="1" x14ac:dyDescent="0.2">
      <c r="A187" s="42" t="s">
        <v>75</v>
      </c>
      <c r="B187" s="385" t="s">
        <v>76</v>
      </c>
      <c r="C187" s="385"/>
      <c r="D187" s="385"/>
      <c r="E187" s="385"/>
      <c r="F187" s="366" t="s">
        <v>40</v>
      </c>
      <c r="G187" s="366"/>
      <c r="H187" s="472">
        <v>115</v>
      </c>
      <c r="I187" s="472">
        <v>121</v>
      </c>
      <c r="J187" s="472">
        <v>98</v>
      </c>
      <c r="K187" s="472">
        <v>106</v>
      </c>
      <c r="L187" s="100">
        <f>J187/H187*100</f>
        <v>85.217391304347828</v>
      </c>
    </row>
    <row r="188" spans="1:12" s="17" customFormat="1" ht="32.25" customHeight="1" x14ac:dyDescent="0.2">
      <c r="A188" s="474" t="s">
        <v>520</v>
      </c>
      <c r="B188" s="474"/>
      <c r="C188" s="474"/>
      <c r="D188" s="474"/>
      <c r="E188" s="474"/>
      <c r="F188" s="474"/>
      <c r="G188" s="474"/>
      <c r="H188" s="474"/>
      <c r="I188" s="474"/>
      <c r="J188" s="474"/>
      <c r="K188" s="474"/>
      <c r="L188" s="474"/>
    </row>
    <row r="189" spans="1:12" s="17" customFormat="1" ht="33" customHeight="1" x14ac:dyDescent="0.2">
      <c r="A189" s="474" t="s">
        <v>521</v>
      </c>
      <c r="B189" s="474"/>
      <c r="C189" s="474"/>
      <c r="D189" s="474"/>
      <c r="E189" s="474"/>
      <c r="F189" s="474"/>
      <c r="G189" s="474"/>
      <c r="H189" s="474"/>
      <c r="I189" s="474"/>
      <c r="J189" s="474"/>
      <c r="K189" s="474"/>
      <c r="L189" s="474"/>
    </row>
    <row r="190" spans="1:12" ht="18" customHeight="1" x14ac:dyDescent="0.2">
      <c r="A190" s="254"/>
      <c r="B190" s="258"/>
      <c r="C190" s="258"/>
      <c r="D190" s="258"/>
      <c r="E190" s="258"/>
      <c r="F190" s="259"/>
      <c r="G190" s="259"/>
      <c r="H190" s="260"/>
      <c r="I190" s="260"/>
      <c r="J190" s="260"/>
      <c r="K190" s="260"/>
      <c r="L190" s="255"/>
    </row>
    <row r="191" spans="1:12" ht="18" customHeight="1" x14ac:dyDescent="0.2">
      <c r="A191" s="440" t="s">
        <v>560</v>
      </c>
      <c r="B191" s="473"/>
      <c r="C191" s="473"/>
      <c r="D191" s="473"/>
      <c r="E191" s="473"/>
      <c r="F191" s="473"/>
      <c r="G191" s="473"/>
      <c r="H191" s="473"/>
      <c r="I191" s="473"/>
      <c r="J191" s="473"/>
      <c r="K191" s="473"/>
      <c r="L191" s="473"/>
    </row>
    <row r="192" spans="1:12" ht="30" customHeight="1" x14ac:dyDescent="0.2">
      <c r="A192" s="261"/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</row>
    <row r="193" spans="1:12" ht="43.5" customHeight="1" x14ac:dyDescent="0.2">
      <c r="A193" s="261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</row>
    <row r="194" spans="1:12" ht="41.25" customHeight="1" x14ac:dyDescent="0.2">
      <c r="A194" s="440"/>
      <c r="B194" s="473"/>
      <c r="C194" s="473"/>
      <c r="D194" s="473"/>
      <c r="E194" s="473"/>
      <c r="F194" s="473"/>
      <c r="G194" s="473"/>
      <c r="H194" s="473"/>
      <c r="I194" s="473"/>
      <c r="J194" s="473"/>
      <c r="K194" s="473"/>
      <c r="L194" s="473"/>
    </row>
    <row r="195" spans="1:12" ht="25.5" customHeight="1" x14ac:dyDescent="0.2">
      <c r="A195" s="44"/>
      <c r="B195" s="44"/>
      <c r="C195" s="44"/>
      <c r="D195" s="44"/>
      <c r="E195" s="44"/>
      <c r="F195" s="44"/>
    </row>
    <row r="196" spans="1:12" ht="26.25" customHeight="1" x14ac:dyDescent="0.2">
      <c r="A196" s="44"/>
      <c r="B196" s="44"/>
      <c r="C196" s="44"/>
      <c r="D196" s="44"/>
      <c r="E196" s="44"/>
      <c r="F196" s="44"/>
    </row>
    <row r="197" spans="1:12" ht="18.75" customHeight="1" x14ac:dyDescent="0.2">
      <c r="A197" s="44"/>
      <c r="B197" s="44"/>
      <c r="C197" s="44"/>
      <c r="D197" s="44"/>
      <c r="E197" s="44"/>
      <c r="F197" s="44"/>
    </row>
    <row r="198" spans="1:12" ht="18.75" customHeight="1" x14ac:dyDescent="0.2">
      <c r="A198" s="44"/>
      <c r="B198" s="44"/>
      <c r="C198" s="44"/>
      <c r="D198" s="44"/>
      <c r="E198" s="44"/>
      <c r="F198" s="44"/>
    </row>
    <row r="199" spans="1:12" ht="18.75" customHeight="1" x14ac:dyDescent="0.2">
      <c r="A199" s="44"/>
      <c r="B199" s="44"/>
      <c r="C199" s="44"/>
      <c r="D199" s="44"/>
      <c r="E199" s="44"/>
      <c r="F199" s="44"/>
    </row>
    <row r="200" spans="1:12" ht="18.75" customHeight="1" x14ac:dyDescent="0.2">
      <c r="A200" s="44"/>
      <c r="B200" s="44"/>
      <c r="C200" s="44"/>
      <c r="D200" s="44"/>
      <c r="E200" s="44"/>
      <c r="F200" s="44"/>
    </row>
    <row r="201" spans="1:12" ht="18.75" customHeight="1" x14ac:dyDescent="0.2">
      <c r="A201" s="44"/>
      <c r="B201" s="44"/>
      <c r="C201" s="44"/>
      <c r="D201" s="44"/>
      <c r="E201" s="44"/>
      <c r="F201" s="44"/>
    </row>
    <row r="202" spans="1:12" ht="18.75" customHeight="1" x14ac:dyDescent="0.2">
      <c r="A202" s="44"/>
      <c r="B202" s="44"/>
      <c r="C202" s="44"/>
      <c r="D202" s="44"/>
      <c r="E202" s="44"/>
      <c r="F202" s="44"/>
    </row>
    <row r="203" spans="1:12" ht="18.75" customHeight="1" x14ac:dyDescent="0.2">
      <c r="A203" s="44"/>
      <c r="B203" s="44"/>
      <c r="C203" s="44"/>
      <c r="D203" s="44"/>
      <c r="E203" s="44"/>
      <c r="F203" s="44"/>
    </row>
    <row r="204" spans="1:12" ht="18.75" customHeight="1" x14ac:dyDescent="0.2">
      <c r="A204" s="44"/>
      <c r="B204" s="44"/>
      <c r="C204" s="44"/>
      <c r="D204" s="44"/>
      <c r="E204" s="44"/>
      <c r="F204" s="44"/>
    </row>
    <row r="205" spans="1:12" ht="18.75" customHeight="1" x14ac:dyDescent="0.2">
      <c r="A205" s="44"/>
      <c r="B205" s="44"/>
      <c r="C205" s="44"/>
      <c r="D205" s="44"/>
      <c r="E205" s="44"/>
      <c r="F205" s="44"/>
    </row>
    <row r="206" spans="1:12" ht="44.25" customHeight="1" x14ac:dyDescent="0.2">
      <c r="A206" s="44"/>
      <c r="B206" s="44"/>
      <c r="C206" s="44"/>
      <c r="D206" s="44"/>
      <c r="E206" s="44"/>
      <c r="F206" s="44"/>
    </row>
    <row r="207" spans="1:12" ht="48" customHeight="1" x14ac:dyDescent="0.2">
      <c r="A207" s="179" t="s">
        <v>23</v>
      </c>
      <c r="B207" s="362" t="s">
        <v>37</v>
      </c>
      <c r="C207" s="362"/>
      <c r="D207" s="362"/>
      <c r="E207" s="362"/>
      <c r="F207" s="479" t="s">
        <v>25</v>
      </c>
      <c r="G207" s="479"/>
      <c r="H207" s="480" t="s">
        <v>516</v>
      </c>
      <c r="I207" s="480"/>
      <c r="J207" s="480" t="s">
        <v>545</v>
      </c>
      <c r="K207" s="480"/>
      <c r="L207" s="218" t="s">
        <v>79</v>
      </c>
    </row>
    <row r="208" spans="1:12" ht="31.5" customHeight="1" x14ac:dyDescent="0.2">
      <c r="A208" s="157">
        <v>1</v>
      </c>
      <c r="B208" s="327" t="s">
        <v>80</v>
      </c>
      <c r="C208" s="328"/>
      <c r="D208" s="328"/>
      <c r="E208" s="329"/>
      <c r="F208" s="362" t="s">
        <v>40</v>
      </c>
      <c r="G208" s="362"/>
      <c r="H208" s="382">
        <v>164</v>
      </c>
      <c r="I208" s="382"/>
      <c r="J208" s="477">
        <v>148</v>
      </c>
      <c r="K208" s="478"/>
      <c r="L208" s="135">
        <f>J208/H208*100</f>
        <v>90.243902439024396</v>
      </c>
    </row>
    <row r="209" spans="1:17" ht="20.100000000000001" customHeight="1" x14ac:dyDescent="0.2">
      <c r="A209" s="157">
        <v>2</v>
      </c>
      <c r="B209" s="327" t="s">
        <v>81</v>
      </c>
      <c r="C209" s="328"/>
      <c r="D209" s="328"/>
      <c r="E209" s="329"/>
      <c r="F209" s="362" t="s">
        <v>40</v>
      </c>
      <c r="G209" s="362"/>
      <c r="H209" s="382">
        <v>535</v>
      </c>
      <c r="I209" s="382"/>
      <c r="J209" s="477">
        <v>515</v>
      </c>
      <c r="K209" s="478"/>
      <c r="L209" s="135">
        <f>J209/H209*100</f>
        <v>96.261682242990659</v>
      </c>
      <c r="Q209" s="139"/>
    </row>
    <row r="210" spans="1:17" ht="33.75" customHeight="1" x14ac:dyDescent="0.2">
      <c r="A210" s="157">
        <v>3</v>
      </c>
      <c r="B210" s="327" t="s">
        <v>82</v>
      </c>
      <c r="C210" s="328"/>
      <c r="D210" s="328"/>
      <c r="E210" s="329"/>
      <c r="F210" s="362" t="s">
        <v>40</v>
      </c>
      <c r="G210" s="362"/>
      <c r="H210" s="334">
        <v>125</v>
      </c>
      <c r="I210" s="334"/>
      <c r="J210" s="475">
        <v>108</v>
      </c>
      <c r="K210" s="476"/>
      <c r="L210" s="135">
        <f>J210/H210*100</f>
        <v>86.4</v>
      </c>
    </row>
    <row r="211" spans="1:17" ht="22.5" customHeight="1" x14ac:dyDescent="0.2">
      <c r="A211" s="157">
        <v>4</v>
      </c>
      <c r="B211" s="327" t="s">
        <v>83</v>
      </c>
      <c r="C211" s="328"/>
      <c r="D211" s="328"/>
      <c r="E211" s="329"/>
      <c r="F211" s="362" t="s">
        <v>40</v>
      </c>
      <c r="G211" s="362"/>
      <c r="H211" s="334">
        <v>1120</v>
      </c>
      <c r="I211" s="334"/>
      <c r="J211" s="475">
        <v>1161</v>
      </c>
      <c r="K211" s="476"/>
      <c r="L211" s="135">
        <f>J211/H211*100</f>
        <v>103.66071428571428</v>
      </c>
    </row>
    <row r="212" spans="1:17" ht="22.5" customHeight="1" x14ac:dyDescent="0.2">
      <c r="A212" s="157">
        <v>5</v>
      </c>
      <c r="B212" s="327" t="s">
        <v>84</v>
      </c>
      <c r="C212" s="328"/>
      <c r="D212" s="328"/>
      <c r="E212" s="329"/>
      <c r="F212" s="362" t="s">
        <v>85</v>
      </c>
      <c r="G212" s="362"/>
      <c r="H212" s="481">
        <v>0.6</v>
      </c>
      <c r="I212" s="482"/>
      <c r="J212" s="481">
        <v>0.4</v>
      </c>
      <c r="K212" s="482"/>
      <c r="L212" s="135">
        <f>J212/H212*100</f>
        <v>66.666666666666671</v>
      </c>
    </row>
    <row r="213" spans="1:17" ht="22.5" customHeight="1" x14ac:dyDescent="0.2">
      <c r="A213" s="157">
        <v>6</v>
      </c>
      <c r="B213" s="327" t="s">
        <v>86</v>
      </c>
      <c r="C213" s="328"/>
      <c r="D213" s="328"/>
      <c r="E213" s="329"/>
      <c r="F213" s="362" t="s">
        <v>87</v>
      </c>
      <c r="G213" s="362"/>
      <c r="H213" s="481">
        <v>0.9</v>
      </c>
      <c r="I213" s="482"/>
      <c r="J213" s="481">
        <v>0.8</v>
      </c>
      <c r="K213" s="482"/>
      <c r="L213" s="180">
        <f>J213-H213</f>
        <v>-9.9999999999999978E-2</v>
      </c>
    </row>
    <row r="214" spans="1:17" ht="12.75" customHeight="1" x14ac:dyDescent="0.2">
      <c r="A214" s="45"/>
      <c r="B214" s="46"/>
      <c r="C214" s="45"/>
      <c r="D214" s="47"/>
      <c r="E214" s="47"/>
      <c r="F214" s="48"/>
    </row>
    <row r="215" spans="1:17" ht="24" customHeight="1" x14ac:dyDescent="0.2">
      <c r="A215" s="440" t="s">
        <v>599</v>
      </c>
      <c r="B215" s="440"/>
      <c r="C215" s="440"/>
      <c r="D215" s="440"/>
      <c r="E215" s="440"/>
      <c r="F215" s="440"/>
      <c r="G215" s="440"/>
      <c r="H215" s="440"/>
      <c r="I215" s="440"/>
      <c r="J215" s="440"/>
      <c r="K215" s="440"/>
      <c r="L215" s="440"/>
    </row>
    <row r="216" spans="1:17" ht="19.5" customHeight="1" x14ac:dyDescent="0.25">
      <c r="A216" s="473" t="s">
        <v>88</v>
      </c>
      <c r="B216" s="473"/>
      <c r="C216" s="473"/>
      <c r="D216" s="473"/>
      <c r="E216" s="49"/>
      <c r="F216" s="473" t="s">
        <v>89</v>
      </c>
      <c r="G216" s="473"/>
      <c r="H216" s="473"/>
      <c r="I216" s="473"/>
      <c r="J216" s="473"/>
      <c r="K216" s="473"/>
      <c r="L216" s="10"/>
    </row>
    <row r="217" spans="1:17" ht="9" customHeight="1" x14ac:dyDescent="0.2">
      <c r="A217" s="50"/>
      <c r="B217" s="51"/>
      <c r="C217" s="52"/>
      <c r="D217" s="53"/>
      <c r="E217" s="53"/>
      <c r="F217" s="54"/>
    </row>
    <row r="218" spans="1:17" ht="27.75" customHeight="1" x14ac:dyDescent="0.2">
      <c r="A218" s="50"/>
      <c r="B218" s="51"/>
      <c r="C218" s="52"/>
      <c r="D218" s="53"/>
      <c r="E218" s="53"/>
      <c r="F218" s="54"/>
    </row>
    <row r="219" spans="1:17" ht="27.75" customHeight="1" x14ac:dyDescent="0.2">
      <c r="A219" s="50"/>
      <c r="B219" s="51"/>
      <c r="C219" s="52"/>
      <c r="D219" s="53"/>
      <c r="E219" s="53"/>
      <c r="F219" s="54"/>
    </row>
    <row r="220" spans="1:17" ht="27.75" customHeight="1" x14ac:dyDescent="0.2">
      <c r="A220" s="50"/>
      <c r="B220" s="51"/>
      <c r="C220" s="52"/>
      <c r="D220" s="53"/>
      <c r="E220" s="53"/>
      <c r="F220" s="54"/>
    </row>
    <row r="221" spans="1:17" ht="27.75" customHeight="1" x14ac:dyDescent="0.2">
      <c r="A221" s="50"/>
      <c r="B221" s="51"/>
      <c r="C221" s="52"/>
      <c r="D221" s="53"/>
      <c r="E221" s="53"/>
      <c r="F221" s="54"/>
    </row>
    <row r="222" spans="1:17" ht="27.75" customHeight="1" x14ac:dyDescent="0.2">
      <c r="A222" s="50"/>
      <c r="B222" s="51"/>
      <c r="C222" s="52"/>
      <c r="D222" s="53"/>
      <c r="E222" s="53"/>
      <c r="F222" s="54"/>
    </row>
    <row r="223" spans="1:17" ht="27.75" customHeight="1" x14ac:dyDescent="0.2">
      <c r="A223" s="50"/>
      <c r="B223" s="51"/>
      <c r="C223" s="52"/>
      <c r="D223" s="53"/>
      <c r="E223" s="53"/>
      <c r="F223" s="54"/>
    </row>
    <row r="224" spans="1:17" ht="6.75" customHeight="1" x14ac:dyDescent="0.2">
      <c r="A224" s="50"/>
      <c r="B224" s="51"/>
      <c r="C224" s="52"/>
      <c r="D224" s="53"/>
      <c r="E224" s="53"/>
      <c r="F224" s="54"/>
    </row>
    <row r="225" spans="1:16" ht="38.25" customHeight="1" x14ac:dyDescent="0.2">
      <c r="A225" s="473" t="s">
        <v>90</v>
      </c>
      <c r="B225" s="473"/>
      <c r="C225" s="473"/>
      <c r="D225" s="473"/>
      <c r="E225" s="473"/>
      <c r="F225" s="473"/>
      <c r="G225" s="473"/>
      <c r="H225" s="473"/>
      <c r="I225" s="473"/>
      <c r="J225" s="473"/>
      <c r="K225" s="473"/>
      <c r="L225" s="473"/>
    </row>
    <row r="226" spans="1:16" ht="27.75" customHeight="1" x14ac:dyDescent="0.2">
      <c r="A226" s="50"/>
      <c r="B226" s="51"/>
      <c r="C226" s="52"/>
      <c r="D226" s="53"/>
      <c r="E226" s="53"/>
      <c r="F226" s="54"/>
    </row>
    <row r="227" spans="1:16" ht="27.75" customHeight="1" x14ac:dyDescent="0.2">
      <c r="A227" s="50"/>
      <c r="B227" s="51"/>
      <c r="C227" s="52"/>
      <c r="D227" s="53"/>
      <c r="E227" s="53"/>
      <c r="F227" s="54"/>
    </row>
    <row r="228" spans="1:16" ht="27.75" customHeight="1" x14ac:dyDescent="0.2">
      <c r="A228" s="50"/>
      <c r="B228" s="51"/>
      <c r="C228" s="52"/>
      <c r="D228" s="53"/>
      <c r="E228" s="53"/>
      <c r="F228" s="54"/>
    </row>
    <row r="229" spans="1:16" ht="27.75" customHeight="1" x14ac:dyDescent="0.2">
      <c r="A229" s="50"/>
      <c r="B229" s="51"/>
      <c r="C229" s="52"/>
      <c r="D229" s="53"/>
      <c r="E229" s="53"/>
      <c r="F229" s="54"/>
    </row>
    <row r="230" spans="1:16" ht="27.75" customHeight="1" x14ac:dyDescent="0.2">
      <c r="A230" s="50"/>
      <c r="B230" s="51"/>
      <c r="C230" s="52"/>
      <c r="D230" s="53"/>
      <c r="E230" s="53"/>
      <c r="F230" s="54"/>
    </row>
    <row r="231" spans="1:16" ht="27.75" customHeight="1" x14ac:dyDescent="0.2">
      <c r="A231" s="50"/>
      <c r="B231" s="51"/>
      <c r="C231" s="52"/>
      <c r="D231" s="53"/>
      <c r="E231" s="53"/>
      <c r="F231" s="54"/>
    </row>
    <row r="232" spans="1:16" ht="27.75" customHeight="1" x14ac:dyDescent="0.2">
      <c r="A232" s="50"/>
      <c r="B232" s="51"/>
      <c r="C232" s="52"/>
      <c r="D232" s="53"/>
      <c r="E232" s="53"/>
      <c r="F232" s="54"/>
    </row>
    <row r="233" spans="1:16" ht="27.75" customHeight="1" x14ac:dyDescent="0.2">
      <c r="A233" s="50"/>
      <c r="B233" s="51"/>
      <c r="C233" s="52"/>
      <c r="D233" s="53"/>
      <c r="E233" s="53"/>
      <c r="F233" s="54"/>
    </row>
    <row r="234" spans="1:16" ht="10.5" customHeight="1" x14ac:dyDescent="0.2">
      <c r="A234" s="50"/>
      <c r="B234" s="55"/>
      <c r="C234" s="52"/>
      <c r="D234" s="56"/>
      <c r="E234" s="56"/>
      <c r="F234" s="54"/>
    </row>
    <row r="235" spans="1:16" ht="9.75" customHeight="1" x14ac:dyDescent="0.2">
      <c r="A235" s="50"/>
      <c r="B235" s="55"/>
      <c r="C235" s="52"/>
      <c r="D235" s="56"/>
      <c r="E235" s="56"/>
      <c r="F235" s="54"/>
    </row>
    <row r="236" spans="1:16" ht="6.75" hidden="1" customHeight="1" x14ac:dyDescent="0.2">
      <c r="A236" s="57"/>
      <c r="B236" s="58"/>
      <c r="C236" s="59"/>
      <c r="D236" s="60"/>
      <c r="E236" s="60"/>
      <c r="F236" s="61"/>
    </row>
    <row r="237" spans="1:16" ht="33.75" customHeight="1" x14ac:dyDescent="0.2">
      <c r="A237" s="440" t="s">
        <v>578</v>
      </c>
      <c r="B237" s="440"/>
      <c r="C237" s="440"/>
      <c r="D237" s="440"/>
      <c r="E237" s="440"/>
      <c r="F237" s="440"/>
      <c r="G237" s="440"/>
      <c r="H237" s="440"/>
      <c r="I237" s="440"/>
      <c r="J237" s="440"/>
      <c r="K237" s="440"/>
      <c r="L237" s="440"/>
    </row>
    <row r="238" spans="1:16" ht="28.5" customHeight="1" x14ac:dyDescent="0.2">
      <c r="A238" s="29" t="s">
        <v>23</v>
      </c>
      <c r="B238" s="311" t="s">
        <v>37</v>
      </c>
      <c r="C238" s="337"/>
      <c r="D238" s="337"/>
      <c r="E238" s="312"/>
      <c r="F238" s="371" t="s">
        <v>25</v>
      </c>
      <c r="G238" s="371"/>
      <c r="H238" s="467" t="s">
        <v>516</v>
      </c>
      <c r="I238" s="467"/>
      <c r="J238" s="372" t="s">
        <v>545</v>
      </c>
      <c r="K238" s="372"/>
      <c r="L238" s="217" t="s">
        <v>38</v>
      </c>
      <c r="P238" s="17"/>
    </row>
    <row r="239" spans="1:16" ht="33.75" customHeight="1" x14ac:dyDescent="0.25">
      <c r="A239" s="29">
        <v>1</v>
      </c>
      <c r="B239" s="483" t="s">
        <v>91</v>
      </c>
      <c r="C239" s="484"/>
      <c r="D239" s="484"/>
      <c r="E239" s="485"/>
      <c r="F239" s="486" t="s">
        <v>92</v>
      </c>
      <c r="G239" s="486" t="s">
        <v>93</v>
      </c>
      <c r="H239" s="487">
        <v>120371395</v>
      </c>
      <c r="I239" s="488"/>
      <c r="J239" s="489">
        <v>97414952</v>
      </c>
      <c r="K239" s="490"/>
      <c r="L239" s="18">
        <f>J239/H239*100</f>
        <v>80.928655848841828</v>
      </c>
      <c r="M239" s="101" t="s">
        <v>482</v>
      </c>
      <c r="N239" s="138"/>
      <c r="O239" s="138"/>
    </row>
    <row r="240" spans="1:16" ht="20.100000000000001" customHeight="1" x14ac:dyDescent="0.2">
      <c r="A240" s="42" t="s">
        <v>29</v>
      </c>
      <c r="B240" s="345" t="s">
        <v>41</v>
      </c>
      <c r="C240" s="346"/>
      <c r="D240" s="346"/>
      <c r="E240" s="347"/>
      <c r="F240" s="430" t="s">
        <v>92</v>
      </c>
      <c r="G240" s="430" t="s">
        <v>93</v>
      </c>
      <c r="H240" s="431">
        <v>7030</v>
      </c>
      <c r="I240" s="432"/>
      <c r="J240" s="427">
        <v>3576</v>
      </c>
      <c r="K240" s="428"/>
      <c r="L240" s="100">
        <f>J240/H240*100</f>
        <v>50.867709815078236</v>
      </c>
      <c r="N240" s="426"/>
      <c r="O240" s="426"/>
    </row>
    <row r="241" spans="1:15" ht="20.100000000000001" customHeight="1" x14ac:dyDescent="0.2">
      <c r="A241" s="42" t="s">
        <v>31</v>
      </c>
      <c r="B241" s="345" t="s">
        <v>44</v>
      </c>
      <c r="C241" s="346"/>
      <c r="D241" s="346"/>
      <c r="E241" s="347"/>
      <c r="F241" s="430" t="s">
        <v>92</v>
      </c>
      <c r="G241" s="430" t="s">
        <v>93</v>
      </c>
      <c r="H241" s="431">
        <v>105313116</v>
      </c>
      <c r="I241" s="432">
        <v>105790437.40000001</v>
      </c>
      <c r="J241" s="431">
        <v>77405911</v>
      </c>
      <c r="K241" s="432">
        <v>77405910.799999997</v>
      </c>
      <c r="L241" s="100">
        <f>J241/H241*100</f>
        <v>73.500731855659836</v>
      </c>
      <c r="N241" s="426"/>
      <c r="O241" s="426"/>
    </row>
    <row r="242" spans="1:15" ht="17.25" customHeight="1" x14ac:dyDescent="0.2">
      <c r="A242" s="42" t="s">
        <v>33</v>
      </c>
      <c r="B242" s="345" t="s">
        <v>45</v>
      </c>
      <c r="C242" s="346"/>
      <c r="D242" s="346"/>
      <c r="E242" s="347"/>
      <c r="F242" s="430" t="s">
        <v>92</v>
      </c>
      <c r="G242" s="430" t="s">
        <v>93</v>
      </c>
      <c r="H242" s="431">
        <v>762227</v>
      </c>
      <c r="I242" s="432">
        <v>277262</v>
      </c>
      <c r="J242" s="431">
        <v>2639283</v>
      </c>
      <c r="K242" s="432">
        <v>2633934</v>
      </c>
      <c r="L242" s="100" t="s">
        <v>607</v>
      </c>
      <c r="N242" s="426"/>
      <c r="O242" s="426"/>
    </row>
    <row r="243" spans="1:15" ht="32.25" customHeight="1" x14ac:dyDescent="0.2">
      <c r="A243" s="42" t="s">
        <v>35</v>
      </c>
      <c r="B243" s="345" t="s">
        <v>46</v>
      </c>
      <c r="C243" s="346"/>
      <c r="D243" s="346"/>
      <c r="E243" s="347"/>
      <c r="F243" s="430" t="s">
        <v>92</v>
      </c>
      <c r="G243" s="430" t="s">
        <v>93</v>
      </c>
      <c r="H243" s="431">
        <v>1988787</v>
      </c>
      <c r="I243" s="432">
        <v>1988786.5</v>
      </c>
      <c r="J243" s="431">
        <v>1797309</v>
      </c>
      <c r="K243" s="432">
        <v>1795440.3</v>
      </c>
      <c r="L243" s="16">
        <f>J243/H243*100</f>
        <v>90.372121298057564</v>
      </c>
      <c r="N243" s="426"/>
      <c r="O243" s="426"/>
    </row>
    <row r="244" spans="1:15" ht="17.25" customHeight="1" x14ac:dyDescent="0.2">
      <c r="A244" s="42" t="s">
        <v>47</v>
      </c>
      <c r="B244" s="345" t="s">
        <v>50</v>
      </c>
      <c r="C244" s="346"/>
      <c r="D244" s="346"/>
      <c r="E244" s="347"/>
      <c r="F244" s="430" t="s">
        <v>92</v>
      </c>
      <c r="G244" s="430" t="s">
        <v>93</v>
      </c>
      <c r="H244" s="427" t="s">
        <v>473</v>
      </c>
      <c r="I244" s="428" t="s">
        <v>473</v>
      </c>
      <c r="J244" s="431" t="s">
        <v>473</v>
      </c>
      <c r="K244" s="432" t="s">
        <v>473</v>
      </c>
      <c r="L244" s="16" t="s">
        <v>43</v>
      </c>
      <c r="N244" s="426"/>
      <c r="O244" s="426"/>
    </row>
    <row r="245" spans="1:15" ht="35.25" customHeight="1" x14ac:dyDescent="0.2">
      <c r="A245" s="42" t="s">
        <v>49</v>
      </c>
      <c r="B245" s="345" t="s">
        <v>52</v>
      </c>
      <c r="C245" s="346"/>
      <c r="D245" s="346"/>
      <c r="E245" s="347"/>
      <c r="F245" s="430" t="s">
        <v>92</v>
      </c>
      <c r="G245" s="430" t="s">
        <v>93</v>
      </c>
      <c r="H245" s="427">
        <v>3674</v>
      </c>
      <c r="I245" s="428" t="s">
        <v>473</v>
      </c>
      <c r="J245" s="427">
        <v>20857</v>
      </c>
      <c r="K245" s="428" t="s">
        <v>473</v>
      </c>
      <c r="L245" s="16" t="s">
        <v>609</v>
      </c>
      <c r="N245" s="425"/>
      <c r="O245" s="425"/>
    </row>
    <row r="246" spans="1:15" ht="20.100000000000001" customHeight="1" x14ac:dyDescent="0.2">
      <c r="A246" s="42" t="s">
        <v>51</v>
      </c>
      <c r="B246" s="345" t="s">
        <v>54</v>
      </c>
      <c r="C246" s="346"/>
      <c r="D246" s="346"/>
      <c r="E246" s="347"/>
      <c r="F246" s="430" t="s">
        <v>92</v>
      </c>
      <c r="G246" s="430" t="s">
        <v>93</v>
      </c>
      <c r="H246" s="431">
        <v>6975221</v>
      </c>
      <c r="I246" s="432">
        <v>6982864.7999999998</v>
      </c>
      <c r="J246" s="431">
        <v>7320809</v>
      </c>
      <c r="K246" s="432">
        <v>7320808.9000000004</v>
      </c>
      <c r="L246" s="16">
        <f>J246/H246*100</f>
        <v>104.95450968506947</v>
      </c>
      <c r="N246" s="426"/>
      <c r="O246" s="426"/>
    </row>
    <row r="247" spans="1:15" ht="20.100000000000001" customHeight="1" x14ac:dyDescent="0.25">
      <c r="A247" s="42" t="s">
        <v>53</v>
      </c>
      <c r="B247" s="493" t="s">
        <v>56</v>
      </c>
      <c r="C247" s="494"/>
      <c r="D247" s="494"/>
      <c r="E247" s="495"/>
      <c r="F247" s="430" t="s">
        <v>92</v>
      </c>
      <c r="G247" s="430" t="s">
        <v>93</v>
      </c>
      <c r="H247" s="431">
        <v>20</v>
      </c>
      <c r="I247" s="432">
        <v>20</v>
      </c>
      <c r="J247" s="431" t="s">
        <v>43</v>
      </c>
      <c r="K247" s="432" t="s">
        <v>472</v>
      </c>
      <c r="L247" s="16" t="s">
        <v>43</v>
      </c>
      <c r="N247" s="150"/>
      <c r="O247" s="150"/>
    </row>
    <row r="248" spans="1:15" ht="20.100000000000001" customHeight="1" x14ac:dyDescent="0.2">
      <c r="A248" s="42" t="s">
        <v>55</v>
      </c>
      <c r="B248" s="345" t="s">
        <v>58</v>
      </c>
      <c r="C248" s="346"/>
      <c r="D248" s="346"/>
      <c r="E248" s="347"/>
      <c r="F248" s="430" t="s">
        <v>92</v>
      </c>
      <c r="G248" s="430" t="s">
        <v>93</v>
      </c>
      <c r="H248" s="427" t="s">
        <v>473</v>
      </c>
      <c r="I248" s="428" t="s">
        <v>473</v>
      </c>
      <c r="J248" s="427" t="s">
        <v>473</v>
      </c>
      <c r="K248" s="428" t="s">
        <v>473</v>
      </c>
      <c r="L248" s="16" t="s">
        <v>43</v>
      </c>
      <c r="N248" s="425"/>
      <c r="O248" s="425"/>
    </row>
    <row r="249" spans="1:15" ht="20.100000000000001" customHeight="1" x14ac:dyDescent="0.2">
      <c r="A249" s="42" t="s">
        <v>57</v>
      </c>
      <c r="B249" s="345" t="s">
        <v>62</v>
      </c>
      <c r="C249" s="346"/>
      <c r="D249" s="346"/>
      <c r="E249" s="347"/>
      <c r="F249" s="430" t="s">
        <v>92</v>
      </c>
      <c r="G249" s="430" t="s">
        <v>93</v>
      </c>
      <c r="H249" s="431">
        <v>136397</v>
      </c>
      <c r="I249" s="432" t="s">
        <v>473</v>
      </c>
      <c r="J249" s="431">
        <v>397382</v>
      </c>
      <c r="K249" s="432" t="s">
        <v>473</v>
      </c>
      <c r="L249" s="16" t="s">
        <v>610</v>
      </c>
      <c r="N249" s="426"/>
      <c r="O249" s="426"/>
    </row>
    <row r="250" spans="1:15" ht="20.100000000000001" customHeight="1" x14ac:dyDescent="0.2">
      <c r="A250" s="42" t="s">
        <v>59</v>
      </c>
      <c r="B250" s="345" t="s">
        <v>64</v>
      </c>
      <c r="C250" s="346"/>
      <c r="D250" s="346"/>
      <c r="E250" s="347"/>
      <c r="F250" s="491" t="s">
        <v>92</v>
      </c>
      <c r="G250" s="492"/>
      <c r="H250" s="431">
        <v>2413237</v>
      </c>
      <c r="I250" s="432">
        <v>2442873.5</v>
      </c>
      <c r="J250" s="431">
        <v>2984027</v>
      </c>
      <c r="K250" s="432">
        <v>2984026.9</v>
      </c>
      <c r="L250" s="16">
        <f>J250/H250*100</f>
        <v>123.65246347540668</v>
      </c>
      <c r="N250" s="426"/>
      <c r="O250" s="426"/>
    </row>
    <row r="251" spans="1:15" ht="31.5" customHeight="1" x14ac:dyDescent="0.2">
      <c r="A251" s="42" t="s">
        <v>61</v>
      </c>
      <c r="B251" s="345" t="s">
        <v>66</v>
      </c>
      <c r="C251" s="346"/>
      <c r="D251" s="346"/>
      <c r="E251" s="347"/>
      <c r="F251" s="430" t="s">
        <v>92</v>
      </c>
      <c r="G251" s="430" t="s">
        <v>93</v>
      </c>
      <c r="H251" s="431">
        <v>568357</v>
      </c>
      <c r="I251" s="432">
        <v>568357.4</v>
      </c>
      <c r="J251" s="431">
        <v>2773232</v>
      </c>
      <c r="K251" s="432">
        <v>2773232.4</v>
      </c>
      <c r="L251" s="16" t="s">
        <v>608</v>
      </c>
      <c r="N251" s="426"/>
      <c r="O251" s="426"/>
    </row>
    <row r="252" spans="1:15" ht="34.5" customHeight="1" x14ac:dyDescent="0.2">
      <c r="A252" s="42" t="s">
        <v>63</v>
      </c>
      <c r="B252" s="345" t="s">
        <v>68</v>
      </c>
      <c r="C252" s="346"/>
      <c r="D252" s="346"/>
      <c r="E252" s="347"/>
      <c r="F252" s="430" t="s">
        <v>92</v>
      </c>
      <c r="G252" s="430" t="s">
        <v>93</v>
      </c>
      <c r="H252" s="431">
        <v>37159</v>
      </c>
      <c r="I252" s="432">
        <v>37158.699999999997</v>
      </c>
      <c r="J252" s="431">
        <v>30163</v>
      </c>
      <c r="K252" s="432">
        <v>30163.3</v>
      </c>
      <c r="L252" s="16">
        <f>J252/H252*100</f>
        <v>81.172797976264164</v>
      </c>
      <c r="N252" s="426"/>
      <c r="O252" s="426"/>
    </row>
    <row r="253" spans="1:15" ht="18" customHeight="1" x14ac:dyDescent="0.2">
      <c r="A253" s="42" t="s">
        <v>65</v>
      </c>
      <c r="B253" s="345" t="s">
        <v>70</v>
      </c>
      <c r="C253" s="346"/>
      <c r="D253" s="346"/>
      <c r="E253" s="347"/>
      <c r="F253" s="430" t="s">
        <v>92</v>
      </c>
      <c r="G253" s="430" t="s">
        <v>93</v>
      </c>
      <c r="H253" s="431">
        <v>54320</v>
      </c>
      <c r="I253" s="432">
        <v>54175.4</v>
      </c>
      <c r="J253" s="431">
        <v>105346</v>
      </c>
      <c r="K253" s="432">
        <v>105280.8</v>
      </c>
      <c r="L253" s="16" t="s">
        <v>554</v>
      </c>
      <c r="N253" s="426"/>
      <c r="O253" s="426"/>
    </row>
    <row r="254" spans="1:15" ht="20.100000000000001" customHeight="1" x14ac:dyDescent="0.2">
      <c r="A254" s="42" t="s">
        <v>67</v>
      </c>
      <c r="B254" s="345" t="s">
        <v>72</v>
      </c>
      <c r="C254" s="346"/>
      <c r="D254" s="346"/>
      <c r="E254" s="347"/>
      <c r="F254" s="430" t="s">
        <v>92</v>
      </c>
      <c r="G254" s="430" t="s">
        <v>93</v>
      </c>
      <c r="H254" s="427" t="s">
        <v>473</v>
      </c>
      <c r="I254" s="428" t="s">
        <v>473</v>
      </c>
      <c r="J254" s="427" t="s">
        <v>473</v>
      </c>
      <c r="K254" s="428" t="s">
        <v>473</v>
      </c>
      <c r="L254" s="16" t="s">
        <v>43</v>
      </c>
      <c r="N254" s="425"/>
      <c r="O254" s="425"/>
    </row>
    <row r="255" spans="1:15" ht="20.100000000000001" customHeight="1" x14ac:dyDescent="0.2">
      <c r="A255" s="42" t="s">
        <v>69</v>
      </c>
      <c r="B255" s="345" t="s">
        <v>74</v>
      </c>
      <c r="C255" s="346"/>
      <c r="D255" s="346"/>
      <c r="E255" s="347"/>
      <c r="F255" s="430" t="s">
        <v>92</v>
      </c>
      <c r="G255" s="430" t="s">
        <v>93</v>
      </c>
      <c r="H255" s="431">
        <v>4745</v>
      </c>
      <c r="I255" s="432">
        <v>4688.7</v>
      </c>
      <c r="J255" s="431">
        <v>4563</v>
      </c>
      <c r="K255" s="432">
        <v>4506.7</v>
      </c>
      <c r="L255" s="16">
        <f>J255/H255*100</f>
        <v>96.164383561643845</v>
      </c>
      <c r="N255" s="426"/>
      <c r="O255" s="426"/>
    </row>
    <row r="256" spans="1:15" ht="20.100000000000001" customHeight="1" x14ac:dyDescent="0.2">
      <c r="A256" s="42" t="s">
        <v>71</v>
      </c>
      <c r="B256" s="345" t="s">
        <v>76</v>
      </c>
      <c r="C256" s="346"/>
      <c r="D256" s="346"/>
      <c r="E256" s="347"/>
      <c r="F256" s="430" t="s">
        <v>92</v>
      </c>
      <c r="G256" s="430" t="s">
        <v>93</v>
      </c>
      <c r="H256" s="431">
        <v>25144</v>
      </c>
      <c r="I256" s="432" t="s">
        <v>473</v>
      </c>
      <c r="J256" s="427">
        <v>28648</v>
      </c>
      <c r="K256" s="428" t="s">
        <v>473</v>
      </c>
      <c r="L256" s="16">
        <f>J256/H256*100</f>
        <v>113.9357301940821</v>
      </c>
      <c r="N256" s="425"/>
      <c r="O256" s="425"/>
    </row>
    <row r="257" spans="1:16" ht="66" customHeight="1" x14ac:dyDescent="0.25">
      <c r="A257" s="29">
        <v>2</v>
      </c>
      <c r="B257" s="483" t="s">
        <v>522</v>
      </c>
      <c r="C257" s="484"/>
      <c r="D257" s="484"/>
      <c r="E257" s="485"/>
      <c r="F257" s="430"/>
      <c r="G257" s="430"/>
      <c r="H257" s="500"/>
      <c r="I257" s="501"/>
      <c r="J257" s="496"/>
      <c r="K257" s="497"/>
      <c r="L257" s="16"/>
      <c r="M257" s="101" t="s">
        <v>477</v>
      </c>
      <c r="N257" s="14"/>
      <c r="O257" s="14"/>
      <c r="P257" s="17"/>
    </row>
    <row r="258" spans="1:16" ht="20.100000000000001" customHeight="1" x14ac:dyDescent="0.2">
      <c r="A258" s="42" t="s">
        <v>77</v>
      </c>
      <c r="B258" s="418" t="s">
        <v>491</v>
      </c>
      <c r="C258" s="502"/>
      <c r="D258" s="502"/>
      <c r="E258" s="419"/>
      <c r="F258" s="430" t="s">
        <v>94</v>
      </c>
      <c r="G258" s="430" t="s">
        <v>94</v>
      </c>
      <c r="H258" s="503">
        <v>57.534999999999997</v>
      </c>
      <c r="I258" s="503"/>
      <c r="J258" s="503">
        <v>18.59</v>
      </c>
      <c r="K258" s="504"/>
      <c r="L258" s="100">
        <f>J258/H258*100</f>
        <v>32.310767358998874</v>
      </c>
      <c r="O258" s="144"/>
    </row>
    <row r="259" spans="1:16" ht="20.100000000000001" customHeight="1" x14ac:dyDescent="0.2">
      <c r="A259" s="42" t="s">
        <v>78</v>
      </c>
      <c r="B259" s="418" t="s">
        <v>492</v>
      </c>
      <c r="C259" s="502"/>
      <c r="D259" s="502"/>
      <c r="E259" s="419"/>
      <c r="F259" s="491" t="s">
        <v>95</v>
      </c>
      <c r="G259" s="492"/>
      <c r="H259" s="498" t="s">
        <v>43</v>
      </c>
      <c r="I259" s="499"/>
      <c r="J259" s="498" t="s">
        <v>42</v>
      </c>
      <c r="K259" s="505"/>
      <c r="L259" s="100" t="s">
        <v>43</v>
      </c>
    </row>
    <row r="260" spans="1:16" ht="20.100000000000001" customHeight="1" x14ac:dyDescent="0.2">
      <c r="A260" s="42" t="s">
        <v>96</v>
      </c>
      <c r="B260" s="418" t="s">
        <v>497</v>
      </c>
      <c r="C260" s="502"/>
      <c r="D260" s="502"/>
      <c r="E260" s="419"/>
      <c r="F260" s="491" t="s">
        <v>95</v>
      </c>
      <c r="G260" s="492"/>
      <c r="H260" s="498" t="s">
        <v>42</v>
      </c>
      <c r="I260" s="499"/>
      <c r="J260" s="498" t="s">
        <v>42</v>
      </c>
      <c r="K260" s="505"/>
      <c r="L260" s="100" t="s">
        <v>43</v>
      </c>
    </row>
    <row r="261" spans="1:16" ht="20.100000000000001" customHeight="1" x14ac:dyDescent="0.2">
      <c r="A261" s="42" t="s">
        <v>99</v>
      </c>
      <c r="B261" s="418" t="s">
        <v>600</v>
      </c>
      <c r="C261" s="502"/>
      <c r="D261" s="502"/>
      <c r="E261" s="419"/>
      <c r="F261" s="491" t="s">
        <v>95</v>
      </c>
      <c r="G261" s="492"/>
      <c r="H261" s="498" t="s">
        <v>42</v>
      </c>
      <c r="I261" s="499"/>
      <c r="J261" s="498" t="s">
        <v>42</v>
      </c>
      <c r="K261" s="499"/>
      <c r="L261" s="100" t="s">
        <v>43</v>
      </c>
    </row>
    <row r="262" spans="1:16" ht="20.100000000000001" customHeight="1" x14ac:dyDescent="0.2">
      <c r="A262" s="42" t="s">
        <v>100</v>
      </c>
      <c r="B262" s="345" t="s">
        <v>97</v>
      </c>
      <c r="C262" s="346"/>
      <c r="D262" s="346"/>
      <c r="E262" s="347"/>
      <c r="F262" s="430" t="s">
        <v>98</v>
      </c>
      <c r="G262" s="430" t="s">
        <v>98</v>
      </c>
      <c r="H262" s="503" t="s">
        <v>42</v>
      </c>
      <c r="I262" s="503"/>
      <c r="J262" s="508" t="s">
        <v>42</v>
      </c>
      <c r="K262" s="509"/>
      <c r="L262" s="100" t="s">
        <v>43</v>
      </c>
    </row>
    <row r="263" spans="1:16" ht="20.100000000000001" customHeight="1" x14ac:dyDescent="0.2">
      <c r="A263" s="42" t="s">
        <v>102</v>
      </c>
      <c r="B263" s="345" t="s">
        <v>601</v>
      </c>
      <c r="C263" s="346"/>
      <c r="D263" s="346"/>
      <c r="E263" s="347"/>
      <c r="F263" s="491" t="s">
        <v>602</v>
      </c>
      <c r="G263" s="492"/>
      <c r="H263" s="504">
        <v>999.9</v>
      </c>
      <c r="I263" s="506"/>
      <c r="J263" s="508" t="s">
        <v>43</v>
      </c>
      <c r="K263" s="717"/>
      <c r="L263" s="100" t="s">
        <v>43</v>
      </c>
    </row>
    <row r="264" spans="1:16" ht="20.100000000000001" customHeight="1" x14ac:dyDescent="0.2">
      <c r="A264" s="42" t="s">
        <v>105</v>
      </c>
      <c r="B264" s="345" t="s">
        <v>494</v>
      </c>
      <c r="C264" s="346"/>
      <c r="D264" s="346"/>
      <c r="E264" s="347"/>
      <c r="F264" s="513" t="s">
        <v>94</v>
      </c>
      <c r="G264" s="514"/>
      <c r="H264" s="504" t="s">
        <v>43</v>
      </c>
      <c r="I264" s="506"/>
      <c r="J264" s="508" t="s">
        <v>42</v>
      </c>
      <c r="K264" s="509"/>
      <c r="L264" s="100" t="s">
        <v>43</v>
      </c>
    </row>
    <row r="265" spans="1:16" ht="42.75" customHeight="1" x14ac:dyDescent="0.2">
      <c r="A265" s="42" t="s">
        <v>109</v>
      </c>
      <c r="B265" s="345" t="s">
        <v>499</v>
      </c>
      <c r="C265" s="346"/>
      <c r="D265" s="346"/>
      <c r="E265" s="347"/>
      <c r="F265" s="513" t="s">
        <v>94</v>
      </c>
      <c r="G265" s="514"/>
      <c r="H265" s="504">
        <v>35.534999999999997</v>
      </c>
      <c r="I265" s="506"/>
      <c r="J265" s="508">
        <v>11.49</v>
      </c>
      <c r="K265" s="509"/>
      <c r="L265" s="100">
        <f>J265/H265*100</f>
        <v>32.334318277754335</v>
      </c>
    </row>
    <row r="266" spans="1:16" ht="20.100000000000001" customHeight="1" x14ac:dyDescent="0.2">
      <c r="A266" s="42" t="s">
        <v>467</v>
      </c>
      <c r="B266" s="345" t="s">
        <v>495</v>
      </c>
      <c r="C266" s="346"/>
      <c r="D266" s="346"/>
      <c r="E266" s="347"/>
      <c r="F266" s="513" t="s">
        <v>94</v>
      </c>
      <c r="G266" s="514"/>
      <c r="H266" s="504" t="s">
        <v>42</v>
      </c>
      <c r="I266" s="506"/>
      <c r="J266" s="508" t="s">
        <v>42</v>
      </c>
      <c r="K266" s="509"/>
      <c r="L266" s="100" t="s">
        <v>43</v>
      </c>
    </row>
    <row r="267" spans="1:16" ht="30.75" customHeight="1" x14ac:dyDescent="0.2">
      <c r="A267" s="474" t="s">
        <v>111</v>
      </c>
      <c r="B267" s="474"/>
      <c r="C267" s="474"/>
      <c r="D267" s="474"/>
      <c r="E267" s="474"/>
      <c r="F267" s="474"/>
      <c r="G267" s="474"/>
      <c r="H267" s="474"/>
      <c r="I267" s="474"/>
      <c r="J267" s="474"/>
      <c r="K267" s="474"/>
      <c r="L267" s="474"/>
    </row>
    <row r="268" spans="1:16" ht="39.75" customHeight="1" x14ac:dyDescent="0.2">
      <c r="A268" s="474" t="s">
        <v>555</v>
      </c>
      <c r="B268" s="474"/>
      <c r="C268" s="474"/>
      <c r="D268" s="474"/>
      <c r="E268" s="474"/>
      <c r="F268" s="474"/>
      <c r="G268" s="474"/>
      <c r="H268" s="474"/>
      <c r="I268" s="474"/>
      <c r="J268" s="474"/>
      <c r="K268" s="474"/>
      <c r="L268" s="474"/>
    </row>
    <row r="269" spans="1:16" ht="10.5" customHeight="1" x14ac:dyDescent="0.2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</row>
    <row r="270" spans="1:16" ht="36.75" customHeight="1" x14ac:dyDescent="0.2">
      <c r="A270" s="216" t="s">
        <v>23</v>
      </c>
      <c r="B270" s="324" t="s">
        <v>37</v>
      </c>
      <c r="C270" s="324"/>
      <c r="D270" s="324"/>
      <c r="E270" s="324"/>
      <c r="F270" s="371" t="s">
        <v>25</v>
      </c>
      <c r="G270" s="371"/>
      <c r="H270" s="372" t="s">
        <v>516</v>
      </c>
      <c r="I270" s="372"/>
      <c r="J270" s="372" t="s">
        <v>545</v>
      </c>
      <c r="K270" s="372"/>
      <c r="L270" s="217" t="s">
        <v>38</v>
      </c>
    </row>
    <row r="271" spans="1:16" ht="49.5" customHeight="1" x14ac:dyDescent="0.2">
      <c r="A271" s="69" t="s">
        <v>468</v>
      </c>
      <c r="B271" s="385" t="s">
        <v>498</v>
      </c>
      <c r="C271" s="385"/>
      <c r="D271" s="385"/>
      <c r="E271" s="385"/>
      <c r="F271" s="512" t="s">
        <v>490</v>
      </c>
      <c r="G271" s="512"/>
      <c r="H271" s="503">
        <v>1355.4</v>
      </c>
      <c r="I271" s="503"/>
      <c r="J271" s="510">
        <v>243</v>
      </c>
      <c r="K271" s="510"/>
      <c r="L271" s="100">
        <f>J271/H271*100</f>
        <v>17.92828685258964</v>
      </c>
    </row>
    <row r="272" spans="1:16" ht="18" customHeight="1" x14ac:dyDescent="0.2">
      <c r="A272" s="42" t="s">
        <v>483</v>
      </c>
      <c r="B272" s="385" t="s">
        <v>496</v>
      </c>
      <c r="C272" s="385"/>
      <c r="D272" s="385"/>
      <c r="E272" s="385"/>
      <c r="F272" s="430" t="s">
        <v>101</v>
      </c>
      <c r="G272" s="430"/>
      <c r="H272" s="503">
        <v>0.16</v>
      </c>
      <c r="I272" s="503"/>
      <c r="J272" s="503">
        <v>0.03</v>
      </c>
      <c r="K272" s="503"/>
      <c r="L272" s="100">
        <f>J272/H272*100</f>
        <v>18.75</v>
      </c>
    </row>
    <row r="273" spans="1:16" ht="18" customHeight="1" x14ac:dyDescent="0.2">
      <c r="A273" s="42" t="s">
        <v>501</v>
      </c>
      <c r="B273" s="385" t="s">
        <v>103</v>
      </c>
      <c r="C273" s="385"/>
      <c r="D273" s="385"/>
      <c r="E273" s="385"/>
      <c r="F273" s="430" t="s">
        <v>104</v>
      </c>
      <c r="G273" s="430" t="s">
        <v>104</v>
      </c>
      <c r="H273" s="450" t="s">
        <v>42</v>
      </c>
      <c r="I273" s="450"/>
      <c r="J273" s="450" t="s">
        <v>42</v>
      </c>
      <c r="K273" s="450"/>
      <c r="L273" s="100" t="s">
        <v>43</v>
      </c>
    </row>
    <row r="274" spans="1:16" ht="32.25" customHeight="1" x14ac:dyDescent="0.2">
      <c r="A274" s="69" t="s">
        <v>502</v>
      </c>
      <c r="B274" s="511" t="s">
        <v>466</v>
      </c>
      <c r="C274" s="511"/>
      <c r="D274" s="511"/>
      <c r="E274" s="511"/>
      <c r="F274" s="512" t="s">
        <v>94</v>
      </c>
      <c r="G274" s="512"/>
      <c r="H274" s="503" t="s">
        <v>42</v>
      </c>
      <c r="I274" s="503"/>
      <c r="J274" s="510" t="s">
        <v>42</v>
      </c>
      <c r="K274" s="510"/>
      <c r="L274" s="100" t="s">
        <v>43</v>
      </c>
    </row>
    <row r="275" spans="1:16" ht="18" customHeight="1" x14ac:dyDescent="0.2">
      <c r="A275" s="42" t="s">
        <v>503</v>
      </c>
      <c r="B275" s="385" t="s">
        <v>106</v>
      </c>
      <c r="C275" s="385"/>
      <c r="D275" s="385"/>
      <c r="E275" s="385"/>
      <c r="F275" s="430" t="s">
        <v>107</v>
      </c>
      <c r="G275" s="430" t="s">
        <v>108</v>
      </c>
      <c r="H275" s="507">
        <v>44.75</v>
      </c>
      <c r="I275" s="507">
        <v>318.7</v>
      </c>
      <c r="J275" s="507">
        <v>43.512</v>
      </c>
      <c r="K275" s="507"/>
      <c r="L275" s="16">
        <f>J275/H275*100</f>
        <v>97.233519553072625</v>
      </c>
    </row>
    <row r="276" spans="1:16" ht="20.100000000000001" customHeight="1" x14ac:dyDescent="0.2">
      <c r="A276" s="42" t="s">
        <v>504</v>
      </c>
      <c r="B276" s="385" t="s">
        <v>493</v>
      </c>
      <c r="C276" s="385"/>
      <c r="D276" s="385"/>
      <c r="E276" s="385"/>
      <c r="F276" s="430" t="s">
        <v>110</v>
      </c>
      <c r="G276" s="430" t="s">
        <v>110</v>
      </c>
      <c r="H276" s="507">
        <v>678.83500000000004</v>
      </c>
      <c r="I276" s="507">
        <v>318.7</v>
      </c>
      <c r="J276" s="507">
        <v>671.33500000000004</v>
      </c>
      <c r="K276" s="507"/>
      <c r="L276" s="16">
        <f>J276/H276*100</f>
        <v>98.895165982897169</v>
      </c>
    </row>
    <row r="277" spans="1:16" ht="32.25" customHeight="1" x14ac:dyDescent="0.2">
      <c r="A277" s="474" t="s">
        <v>521</v>
      </c>
      <c r="B277" s="474"/>
      <c r="C277" s="474"/>
      <c r="D277" s="474"/>
      <c r="E277" s="474"/>
      <c r="F277" s="474"/>
      <c r="G277" s="474"/>
      <c r="H277" s="474"/>
      <c r="I277" s="474"/>
      <c r="J277" s="474"/>
      <c r="K277" s="474"/>
      <c r="L277" s="474"/>
    </row>
    <row r="278" spans="1:16" ht="54.75" customHeight="1" x14ac:dyDescent="0.2">
      <c r="A278" s="515" t="s">
        <v>112</v>
      </c>
      <c r="B278" s="515"/>
      <c r="C278" s="515"/>
      <c r="D278" s="515"/>
      <c r="E278" s="515"/>
      <c r="F278" s="515"/>
      <c r="G278" s="515"/>
      <c r="H278" s="515"/>
      <c r="I278" s="515"/>
      <c r="J278" s="515"/>
      <c r="K278" s="515"/>
      <c r="L278" s="515"/>
    </row>
    <row r="279" spans="1:16" s="17" customFormat="1" ht="33" customHeight="1" x14ac:dyDescent="0.2">
      <c r="A279" s="162" t="s">
        <v>23</v>
      </c>
      <c r="B279" s="311" t="s">
        <v>37</v>
      </c>
      <c r="C279" s="337"/>
      <c r="D279" s="337"/>
      <c r="E279" s="312"/>
      <c r="F279" s="371" t="s">
        <v>25</v>
      </c>
      <c r="G279" s="371"/>
      <c r="H279" s="467" t="s">
        <v>516</v>
      </c>
      <c r="I279" s="467"/>
      <c r="J279" s="372" t="s">
        <v>545</v>
      </c>
      <c r="K279" s="372"/>
      <c r="L279" s="269" t="s">
        <v>38</v>
      </c>
      <c r="M279" s="17" t="s">
        <v>478</v>
      </c>
    </row>
    <row r="280" spans="1:16" ht="20.100000000000001" customHeight="1" x14ac:dyDescent="0.2">
      <c r="A280" s="216">
        <v>1</v>
      </c>
      <c r="B280" s="308" t="s">
        <v>579</v>
      </c>
      <c r="C280" s="309"/>
      <c r="D280" s="309"/>
      <c r="E280" s="310"/>
      <c r="F280" s="486" t="s">
        <v>113</v>
      </c>
      <c r="G280" s="486"/>
      <c r="H280" s="489">
        <v>74511.100000000006</v>
      </c>
      <c r="I280" s="490"/>
      <c r="J280" s="489">
        <v>79252.100000000006</v>
      </c>
      <c r="K280" s="490"/>
      <c r="L280" s="18">
        <f>J280/H280*100</f>
        <v>106.36281037321955</v>
      </c>
      <c r="P280" s="17" t="s">
        <v>611</v>
      </c>
    </row>
    <row r="281" spans="1:16" ht="18" customHeight="1" x14ac:dyDescent="0.2">
      <c r="A281" s="42" t="s">
        <v>29</v>
      </c>
      <c r="B281" s="345" t="s">
        <v>41</v>
      </c>
      <c r="C281" s="346"/>
      <c r="D281" s="346"/>
      <c r="E281" s="347"/>
      <c r="F281" s="430" t="s">
        <v>113</v>
      </c>
      <c r="G281" s="430"/>
      <c r="H281" s="431">
        <v>11578.8</v>
      </c>
      <c r="I281" s="432"/>
      <c r="J281" s="431">
        <v>12041.9</v>
      </c>
      <c r="K281" s="432">
        <v>10269.1</v>
      </c>
      <c r="L281" s="16">
        <f>J281/H281*100</f>
        <v>103.99955090337514</v>
      </c>
    </row>
    <row r="282" spans="1:16" ht="18" customHeight="1" x14ac:dyDescent="0.2">
      <c r="A282" s="42" t="s">
        <v>31</v>
      </c>
      <c r="B282" s="345" t="s">
        <v>114</v>
      </c>
      <c r="C282" s="346"/>
      <c r="D282" s="346"/>
      <c r="E282" s="347"/>
      <c r="F282" s="430" t="s">
        <v>113</v>
      </c>
      <c r="G282" s="430"/>
      <c r="H282" s="431">
        <v>116914</v>
      </c>
      <c r="I282" s="432"/>
      <c r="J282" s="431">
        <v>120041.7</v>
      </c>
      <c r="K282" s="432">
        <v>113552.3</v>
      </c>
      <c r="L282" s="16">
        <f t="shared" ref="L282:L290" si="2">J282/H282*100</f>
        <v>102.67521426005439</v>
      </c>
    </row>
    <row r="283" spans="1:16" ht="20.100000000000001" customHeight="1" x14ac:dyDescent="0.2">
      <c r="A283" s="42" t="s">
        <v>33</v>
      </c>
      <c r="B283" s="345" t="s">
        <v>115</v>
      </c>
      <c r="C283" s="346"/>
      <c r="D283" s="346"/>
      <c r="E283" s="347"/>
      <c r="F283" s="430" t="s">
        <v>113</v>
      </c>
      <c r="G283" s="430"/>
      <c r="H283" s="431">
        <v>78898.600000000006</v>
      </c>
      <c r="I283" s="432"/>
      <c r="J283" s="431">
        <v>82298.8</v>
      </c>
      <c r="K283" s="432">
        <v>83821.600000000006</v>
      </c>
      <c r="L283" s="16">
        <f t="shared" si="2"/>
        <v>104.30958217256072</v>
      </c>
    </row>
    <row r="284" spans="1:16" ht="33" customHeight="1" x14ac:dyDescent="0.2">
      <c r="A284" s="42" t="s">
        <v>35</v>
      </c>
      <c r="B284" s="345" t="s">
        <v>46</v>
      </c>
      <c r="C284" s="346"/>
      <c r="D284" s="346"/>
      <c r="E284" s="347"/>
      <c r="F284" s="430" t="s">
        <v>113</v>
      </c>
      <c r="G284" s="430"/>
      <c r="H284" s="431">
        <v>73014.7</v>
      </c>
      <c r="I284" s="432"/>
      <c r="J284" s="431">
        <v>78127.8</v>
      </c>
      <c r="K284" s="432">
        <v>75682.8</v>
      </c>
      <c r="L284" s="16">
        <f t="shared" si="2"/>
        <v>107.00283641513283</v>
      </c>
    </row>
    <row r="285" spans="1:16" ht="33" customHeight="1" x14ac:dyDescent="0.2">
      <c r="A285" s="42" t="s">
        <v>47</v>
      </c>
      <c r="B285" s="345" t="str">
        <f>B173</f>
        <v xml:space="preserve">водоснабжение, водоотведение, организация сбора и утилизации отходов, деятельность по ликвидации загрязнений (Е) </v>
      </c>
      <c r="C285" s="468"/>
      <c r="D285" s="468"/>
      <c r="E285" s="469"/>
      <c r="F285" s="318" t="s">
        <v>113</v>
      </c>
      <c r="G285" s="319"/>
      <c r="H285" s="431">
        <v>58756.9</v>
      </c>
      <c r="I285" s="432"/>
      <c r="J285" s="431">
        <v>70647</v>
      </c>
      <c r="K285" s="432">
        <v>65653.600000000006</v>
      </c>
      <c r="L285" s="16">
        <f>J285/H285*100</f>
        <v>120.23609142075229</v>
      </c>
    </row>
    <row r="286" spans="1:16" ht="18" customHeight="1" x14ac:dyDescent="0.2">
      <c r="A286" s="42" t="s">
        <v>49</v>
      </c>
      <c r="B286" s="345" t="s">
        <v>50</v>
      </c>
      <c r="C286" s="346"/>
      <c r="D286" s="346"/>
      <c r="E286" s="347"/>
      <c r="F286" s="430" t="s">
        <v>113</v>
      </c>
      <c r="G286" s="430"/>
      <c r="H286" s="431">
        <v>44984.1</v>
      </c>
      <c r="I286" s="432"/>
      <c r="J286" s="431">
        <v>55869.8</v>
      </c>
      <c r="K286" s="432">
        <v>51524.7</v>
      </c>
      <c r="L286" s="16">
        <f>J286/H286*100</f>
        <v>124.19899475592489</v>
      </c>
    </row>
    <row r="287" spans="1:16" ht="33.75" customHeight="1" x14ac:dyDescent="0.2">
      <c r="A287" s="42" t="s">
        <v>51</v>
      </c>
      <c r="B287" s="345" t="s">
        <v>52</v>
      </c>
      <c r="C287" s="346"/>
      <c r="D287" s="346"/>
      <c r="E287" s="347"/>
      <c r="F287" s="430" t="s">
        <v>113</v>
      </c>
      <c r="G287" s="430"/>
      <c r="H287" s="431">
        <v>77552.899999999994</v>
      </c>
      <c r="I287" s="432"/>
      <c r="J287" s="431">
        <v>78879</v>
      </c>
      <c r="K287" s="432">
        <v>75731.8</v>
      </c>
      <c r="L287" s="16">
        <f t="shared" si="2"/>
        <v>101.70992960933762</v>
      </c>
    </row>
    <row r="288" spans="1:16" ht="18" customHeight="1" x14ac:dyDescent="0.2">
      <c r="A288" s="42" t="s">
        <v>53</v>
      </c>
      <c r="B288" s="345" t="s">
        <v>54</v>
      </c>
      <c r="C288" s="346"/>
      <c r="D288" s="346"/>
      <c r="E288" s="347"/>
      <c r="F288" s="430" t="s">
        <v>113</v>
      </c>
      <c r="G288" s="430"/>
      <c r="H288" s="431">
        <v>89029.1</v>
      </c>
      <c r="I288" s="432"/>
      <c r="J288" s="431">
        <v>93293.6</v>
      </c>
      <c r="K288" s="432">
        <v>90421.6</v>
      </c>
      <c r="L288" s="16">
        <f t="shared" si="2"/>
        <v>104.79000686292459</v>
      </c>
    </row>
    <row r="289" spans="1:12" ht="20.100000000000001" customHeight="1" x14ac:dyDescent="0.2">
      <c r="A289" s="42" t="s">
        <v>55</v>
      </c>
      <c r="B289" s="345" t="s">
        <v>56</v>
      </c>
      <c r="C289" s="346"/>
      <c r="D289" s="346"/>
      <c r="E289" s="347"/>
      <c r="F289" s="430" t="s">
        <v>113</v>
      </c>
      <c r="G289" s="430"/>
      <c r="H289" s="431">
        <v>39189</v>
      </c>
      <c r="I289" s="432"/>
      <c r="J289" s="431">
        <v>39856.699999999997</v>
      </c>
      <c r="K289" s="432">
        <v>40759.9</v>
      </c>
      <c r="L289" s="16">
        <f t="shared" si="2"/>
        <v>101.70379443211104</v>
      </c>
    </row>
    <row r="290" spans="1:12" ht="18.75" customHeight="1" x14ac:dyDescent="0.2">
      <c r="A290" s="42" t="s">
        <v>57</v>
      </c>
      <c r="B290" s="345" t="s">
        <v>58</v>
      </c>
      <c r="C290" s="346"/>
      <c r="D290" s="346"/>
      <c r="E290" s="347"/>
      <c r="F290" s="430" t="s">
        <v>113</v>
      </c>
      <c r="G290" s="430"/>
      <c r="H290" s="431">
        <v>51014.6</v>
      </c>
      <c r="I290" s="432"/>
      <c r="J290" s="431">
        <v>56775.4</v>
      </c>
      <c r="K290" s="432">
        <v>56084</v>
      </c>
      <c r="L290" s="16">
        <f t="shared" si="2"/>
        <v>111.2924535329102</v>
      </c>
    </row>
    <row r="291" spans="1:12" ht="20.100000000000001" customHeight="1" x14ac:dyDescent="0.2">
      <c r="A291" s="42" t="s">
        <v>59</v>
      </c>
      <c r="B291" s="345" t="s">
        <v>60</v>
      </c>
      <c r="C291" s="346"/>
      <c r="D291" s="346"/>
      <c r="E291" s="347"/>
      <c r="F291" s="430" t="s">
        <v>113</v>
      </c>
      <c r="G291" s="430"/>
      <c r="H291" s="431">
        <v>62997.4</v>
      </c>
      <c r="I291" s="432"/>
      <c r="J291" s="431">
        <v>60169.3</v>
      </c>
      <c r="K291" s="432">
        <v>55414.7</v>
      </c>
      <c r="L291" s="16">
        <f>J291/H291*100</f>
        <v>95.510767111023625</v>
      </c>
    </row>
    <row r="292" spans="1:12" ht="17.25" customHeight="1" x14ac:dyDescent="0.2">
      <c r="A292" s="42" t="s">
        <v>61</v>
      </c>
      <c r="B292" s="345" t="s">
        <v>62</v>
      </c>
      <c r="C292" s="346"/>
      <c r="D292" s="346"/>
      <c r="E292" s="347"/>
      <c r="F292" s="430" t="s">
        <v>113</v>
      </c>
      <c r="G292" s="430"/>
      <c r="H292" s="431">
        <v>54912.1</v>
      </c>
      <c r="I292" s="432"/>
      <c r="J292" s="431">
        <v>59469.4</v>
      </c>
      <c r="K292" s="432">
        <v>58900.7</v>
      </c>
      <c r="L292" s="16">
        <f>J292/H292*100</f>
        <v>108.29926373240141</v>
      </c>
    </row>
    <row r="293" spans="1:12" ht="18" customHeight="1" x14ac:dyDescent="0.2">
      <c r="A293" s="42" t="s">
        <v>63</v>
      </c>
      <c r="B293" s="345" t="s">
        <v>64</v>
      </c>
      <c r="C293" s="346"/>
      <c r="D293" s="346"/>
      <c r="E293" s="347"/>
      <c r="F293" s="430" t="s">
        <v>113</v>
      </c>
      <c r="G293" s="430"/>
      <c r="H293" s="431">
        <v>89257.7</v>
      </c>
      <c r="I293" s="432"/>
      <c r="J293" s="431">
        <v>95454.2</v>
      </c>
      <c r="K293" s="432">
        <v>96194.9</v>
      </c>
      <c r="L293" s="16">
        <f t="shared" ref="L293:L294" si="3">J293/H293*100</f>
        <v>106.94225820293374</v>
      </c>
    </row>
    <row r="294" spans="1:12" ht="33" customHeight="1" x14ac:dyDescent="0.2">
      <c r="A294" s="42" t="s">
        <v>65</v>
      </c>
      <c r="B294" s="345" t="s">
        <v>66</v>
      </c>
      <c r="C294" s="346"/>
      <c r="D294" s="346"/>
      <c r="E294" s="347"/>
      <c r="F294" s="430" t="s">
        <v>113</v>
      </c>
      <c r="G294" s="430"/>
      <c r="H294" s="431">
        <v>63335.9</v>
      </c>
      <c r="I294" s="432"/>
      <c r="J294" s="431">
        <v>67675.7</v>
      </c>
      <c r="K294" s="432">
        <v>72927.100000000006</v>
      </c>
      <c r="L294" s="16">
        <f t="shared" si="3"/>
        <v>106.85203810161377</v>
      </c>
    </row>
    <row r="295" spans="1:12" ht="32.25" customHeight="1" x14ac:dyDescent="0.2">
      <c r="A295" s="42" t="s">
        <v>67</v>
      </c>
      <c r="B295" s="345" t="s">
        <v>68</v>
      </c>
      <c r="C295" s="346"/>
      <c r="D295" s="346"/>
      <c r="E295" s="347"/>
      <c r="F295" s="430" t="s">
        <v>113</v>
      </c>
      <c r="G295" s="430"/>
      <c r="H295" s="431">
        <v>76714.3</v>
      </c>
      <c r="I295" s="432"/>
      <c r="J295" s="431">
        <v>84981.1</v>
      </c>
      <c r="K295" s="432">
        <v>77850.8</v>
      </c>
      <c r="L295" s="16">
        <f>J295/H295*100</f>
        <v>110.77608737875468</v>
      </c>
    </row>
    <row r="296" spans="1:12" ht="17.25" customHeight="1" x14ac:dyDescent="0.2">
      <c r="A296" s="42" t="s">
        <v>69</v>
      </c>
      <c r="B296" s="345" t="s">
        <v>70</v>
      </c>
      <c r="C296" s="346"/>
      <c r="D296" s="346"/>
      <c r="E296" s="347"/>
      <c r="F296" s="430" t="s">
        <v>113</v>
      </c>
      <c r="G296" s="430"/>
      <c r="H296" s="431">
        <v>54896.800000000003</v>
      </c>
      <c r="I296" s="432"/>
      <c r="J296" s="431">
        <v>58165.8</v>
      </c>
      <c r="K296" s="432">
        <v>54548.800000000003</v>
      </c>
      <c r="L296" s="16">
        <f>J296/H296*100</f>
        <v>105.9548097521167</v>
      </c>
    </row>
    <row r="297" spans="1:12" ht="20.100000000000001" customHeight="1" x14ac:dyDescent="0.2">
      <c r="A297" s="42" t="s">
        <v>71</v>
      </c>
      <c r="B297" s="345" t="s">
        <v>72</v>
      </c>
      <c r="C297" s="346"/>
      <c r="D297" s="346"/>
      <c r="E297" s="347"/>
      <c r="F297" s="430" t="s">
        <v>113</v>
      </c>
      <c r="G297" s="491"/>
      <c r="H297" s="431">
        <v>60615.5</v>
      </c>
      <c r="I297" s="432"/>
      <c r="J297" s="431">
        <v>63418.7</v>
      </c>
      <c r="K297" s="432">
        <v>62162.2</v>
      </c>
      <c r="L297" s="16">
        <f>J297/H297*100</f>
        <v>104.62455972482286</v>
      </c>
    </row>
    <row r="298" spans="1:12" ht="20.100000000000001" customHeight="1" x14ac:dyDescent="0.2">
      <c r="A298" s="42" t="s">
        <v>73</v>
      </c>
      <c r="B298" s="345" t="s">
        <v>116</v>
      </c>
      <c r="C298" s="346"/>
      <c r="D298" s="346"/>
      <c r="E298" s="347"/>
      <c r="F298" s="430" t="s">
        <v>113</v>
      </c>
      <c r="G298" s="491"/>
      <c r="H298" s="431">
        <v>59864.1</v>
      </c>
      <c r="I298" s="432"/>
      <c r="J298" s="431">
        <v>61660.800000000003</v>
      </c>
      <c r="K298" s="432">
        <v>59149.9</v>
      </c>
      <c r="L298" s="16">
        <f>J298/H298*100</f>
        <v>103.00129793983372</v>
      </c>
    </row>
    <row r="299" spans="1:12" ht="20.100000000000001" customHeight="1" x14ac:dyDescent="0.2">
      <c r="A299" s="42" t="s">
        <v>75</v>
      </c>
      <c r="B299" s="345" t="s">
        <v>76</v>
      </c>
      <c r="C299" s="346"/>
      <c r="D299" s="346"/>
      <c r="E299" s="347"/>
      <c r="F299" s="430" t="s">
        <v>113</v>
      </c>
      <c r="G299" s="491"/>
      <c r="H299" s="431">
        <v>44707</v>
      </c>
      <c r="I299" s="432"/>
      <c r="J299" s="431">
        <v>50637.7</v>
      </c>
      <c r="K299" s="432">
        <v>49324</v>
      </c>
      <c r="L299" s="16">
        <f>J299/H299*100</f>
        <v>113.26570783098843</v>
      </c>
    </row>
    <row r="300" spans="1:12" ht="33" customHeight="1" x14ac:dyDescent="0.2">
      <c r="A300" s="143">
        <v>2</v>
      </c>
      <c r="B300" s="308" t="s">
        <v>117</v>
      </c>
      <c r="C300" s="309"/>
      <c r="D300" s="309"/>
      <c r="E300" s="310"/>
      <c r="F300" s="311" t="s">
        <v>118</v>
      </c>
      <c r="G300" s="312"/>
      <c r="H300" s="517">
        <v>105</v>
      </c>
      <c r="I300" s="518"/>
      <c r="J300" s="516">
        <f>L280/J769*100</f>
        <v>101.29791464116147</v>
      </c>
      <c r="K300" s="516"/>
      <c r="L300" s="18" t="s">
        <v>43</v>
      </c>
    </row>
    <row r="301" spans="1:12" ht="33" customHeight="1" x14ac:dyDescent="0.2">
      <c r="A301" s="271">
        <v>3</v>
      </c>
      <c r="B301" s="308" t="s">
        <v>119</v>
      </c>
      <c r="C301" s="309"/>
      <c r="D301" s="309"/>
      <c r="E301" s="310"/>
      <c r="F301" s="486" t="s">
        <v>113</v>
      </c>
      <c r="G301" s="486"/>
      <c r="H301" s="517">
        <v>48156.800000000003</v>
      </c>
      <c r="I301" s="518"/>
      <c r="J301" s="516">
        <v>52417.2</v>
      </c>
      <c r="K301" s="516"/>
      <c r="L301" s="18">
        <f>J301/H301*100</f>
        <v>108.84693335105322</v>
      </c>
    </row>
    <row r="302" spans="1:12" ht="33" customHeight="1" x14ac:dyDescent="0.2">
      <c r="A302" s="271">
        <v>4</v>
      </c>
      <c r="B302" s="323" t="s">
        <v>120</v>
      </c>
      <c r="C302" s="323"/>
      <c r="D302" s="323"/>
      <c r="E302" s="323"/>
      <c r="F302" s="324" t="s">
        <v>118</v>
      </c>
      <c r="G302" s="324"/>
      <c r="H302" s="516">
        <v>106.4</v>
      </c>
      <c r="I302" s="516"/>
      <c r="J302" s="516">
        <f>L301/J769*100</f>
        <v>103.66374604862212</v>
      </c>
      <c r="K302" s="516"/>
      <c r="L302" s="18" t="s">
        <v>43</v>
      </c>
    </row>
    <row r="303" spans="1:12" ht="31.5" customHeight="1" x14ac:dyDescent="0.2">
      <c r="A303" s="522" t="s">
        <v>612</v>
      </c>
      <c r="B303" s="522"/>
      <c r="C303" s="522"/>
      <c r="D303" s="522"/>
      <c r="E303" s="522"/>
      <c r="F303" s="522"/>
      <c r="G303" s="522"/>
      <c r="H303" s="522"/>
      <c r="I303" s="522"/>
      <c r="J303" s="522"/>
      <c r="K303" s="522"/>
      <c r="L303" s="522"/>
    </row>
    <row r="304" spans="1:12" ht="21" customHeight="1" x14ac:dyDescent="0.2">
      <c r="A304" s="257"/>
      <c r="B304" s="519"/>
      <c r="C304" s="519"/>
      <c r="D304" s="519"/>
      <c r="E304" s="519"/>
      <c r="F304" s="520"/>
      <c r="G304" s="520"/>
      <c r="H304" s="521"/>
      <c r="I304" s="521"/>
      <c r="J304" s="521"/>
      <c r="K304" s="521"/>
      <c r="L304" s="262"/>
    </row>
    <row r="305" spans="1:12" ht="20.100000000000001" customHeight="1" x14ac:dyDescent="0.2">
      <c r="A305" s="515" t="s">
        <v>561</v>
      </c>
      <c r="B305" s="515"/>
      <c r="C305" s="515"/>
      <c r="D305" s="515"/>
      <c r="E305" s="515"/>
      <c r="F305" s="515"/>
      <c r="G305" s="515"/>
      <c r="H305" s="515"/>
      <c r="I305" s="515"/>
      <c r="J305" s="515"/>
      <c r="K305" s="515"/>
      <c r="L305" s="515"/>
    </row>
    <row r="306" spans="1:12" ht="81.75" customHeight="1" x14ac:dyDescent="0.2">
      <c r="A306" s="253"/>
      <c r="B306" s="264"/>
      <c r="C306" s="264"/>
      <c r="D306" s="264"/>
      <c r="E306" s="264"/>
      <c r="F306" s="264"/>
      <c r="G306" s="264"/>
      <c r="H306" s="138"/>
      <c r="I306" s="138"/>
      <c r="J306" s="138"/>
      <c r="K306" s="138"/>
      <c r="L306" s="263"/>
    </row>
    <row r="307" spans="1:12" ht="15.75" x14ac:dyDescent="0.2">
      <c r="A307" s="257"/>
      <c r="B307" s="256"/>
      <c r="C307" s="256"/>
      <c r="D307" s="256"/>
      <c r="E307" s="256"/>
      <c r="F307" s="265"/>
      <c r="G307" s="265"/>
      <c r="H307" s="266"/>
      <c r="I307" s="266"/>
      <c r="J307" s="266"/>
      <c r="K307" s="266"/>
      <c r="L307" s="262"/>
    </row>
    <row r="308" spans="1:12" ht="15.75" x14ac:dyDescent="0.2">
      <c r="A308" s="257"/>
      <c r="B308" s="256"/>
      <c r="C308" s="256"/>
      <c r="D308" s="256"/>
      <c r="E308" s="256"/>
      <c r="F308" s="256"/>
      <c r="G308" s="256"/>
      <c r="H308" s="266"/>
      <c r="I308" s="266"/>
      <c r="J308" s="266"/>
      <c r="K308" s="266"/>
      <c r="L308" s="262"/>
    </row>
    <row r="309" spans="1:12" x14ac:dyDescent="0.2">
      <c r="A309" s="252"/>
      <c r="B309" s="252"/>
      <c r="C309" s="252"/>
      <c r="D309" s="252"/>
      <c r="E309" s="252"/>
      <c r="F309" s="252"/>
      <c r="G309" s="252"/>
      <c r="H309" s="252"/>
      <c r="I309" s="252"/>
      <c r="J309" s="252"/>
      <c r="K309" s="252"/>
      <c r="L309" s="252"/>
    </row>
    <row r="310" spans="1:12" ht="18.75" x14ac:dyDescent="0.2">
      <c r="A310" s="267"/>
      <c r="B310" s="267"/>
      <c r="C310" s="267"/>
      <c r="D310" s="267"/>
      <c r="E310" s="267"/>
      <c r="F310" s="267"/>
      <c r="G310" s="267"/>
      <c r="H310" s="267"/>
      <c r="I310" s="267"/>
      <c r="J310" s="267"/>
      <c r="K310" s="267"/>
      <c r="L310" s="267"/>
    </row>
    <row r="311" spans="1:12" x14ac:dyDescent="0.2">
      <c r="A311" s="252"/>
      <c r="B311" s="252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</row>
    <row r="312" spans="1:12" ht="35.25" customHeight="1" x14ac:dyDescent="0.2">
      <c r="A312" s="252"/>
      <c r="B312" s="252"/>
      <c r="C312" s="252"/>
      <c r="D312" s="252"/>
      <c r="E312" s="252"/>
      <c r="F312" s="252"/>
      <c r="G312" s="252"/>
      <c r="H312" s="252"/>
      <c r="I312" s="252"/>
      <c r="J312" s="252"/>
      <c r="K312" s="252"/>
      <c r="L312" s="252"/>
    </row>
    <row r="313" spans="1:12" x14ac:dyDescent="0.2">
      <c r="A313" s="252"/>
      <c r="B313" s="252"/>
      <c r="C313" s="252"/>
      <c r="D313" s="252"/>
      <c r="E313" s="252"/>
      <c r="F313" s="252"/>
      <c r="G313" s="252"/>
      <c r="H313" s="252"/>
      <c r="I313" s="252"/>
      <c r="J313" s="252"/>
      <c r="K313" s="252"/>
      <c r="L313" s="252"/>
    </row>
    <row r="314" spans="1:12" x14ac:dyDescent="0.2">
      <c r="A314" s="252"/>
      <c r="B314" s="252"/>
      <c r="C314" s="252"/>
      <c r="D314" s="252"/>
      <c r="E314" s="252"/>
      <c r="F314" s="252"/>
      <c r="G314" s="252"/>
      <c r="H314" s="252"/>
      <c r="I314" s="252"/>
      <c r="J314" s="252"/>
      <c r="K314" s="252"/>
      <c r="L314" s="252"/>
    </row>
    <row r="315" spans="1:12" x14ac:dyDescent="0.2">
      <c r="A315" s="252"/>
      <c r="B315" s="252"/>
      <c r="C315" s="252"/>
      <c r="D315" s="252"/>
      <c r="E315" s="252"/>
      <c r="F315" s="252"/>
      <c r="G315" s="252"/>
      <c r="H315" s="252"/>
      <c r="I315" s="252"/>
      <c r="J315" s="252"/>
      <c r="K315" s="252"/>
      <c r="L315" s="252"/>
    </row>
    <row r="316" spans="1:12" x14ac:dyDescent="0.2">
      <c r="A316" s="252"/>
      <c r="B316" s="252"/>
      <c r="C316" s="252"/>
      <c r="D316" s="252"/>
      <c r="E316" s="252"/>
      <c r="F316" s="252"/>
      <c r="G316" s="252"/>
      <c r="H316" s="252"/>
      <c r="I316" s="252"/>
      <c r="J316" s="252"/>
      <c r="K316" s="252"/>
      <c r="L316" s="252"/>
    </row>
    <row r="317" spans="1:12" x14ac:dyDescent="0.2">
      <c r="A317" s="252"/>
      <c r="B317" s="252"/>
      <c r="C317" s="252"/>
      <c r="D317" s="252"/>
      <c r="E317" s="252"/>
      <c r="F317" s="252"/>
      <c r="G317" s="252"/>
      <c r="H317" s="252"/>
      <c r="I317" s="252"/>
      <c r="J317" s="252"/>
      <c r="K317" s="252"/>
      <c r="L317" s="252"/>
    </row>
    <row r="318" spans="1:12" x14ac:dyDescent="0.2">
      <c r="A318" s="252"/>
      <c r="B318" s="252"/>
      <c r="C318" s="252"/>
      <c r="D318" s="252"/>
      <c r="E318" s="252"/>
      <c r="F318" s="252"/>
      <c r="G318" s="252"/>
      <c r="H318" s="252"/>
      <c r="I318" s="252"/>
      <c r="J318" s="252"/>
      <c r="K318" s="252"/>
      <c r="L318" s="252"/>
    </row>
    <row r="319" spans="1:12" hidden="1" x14ac:dyDescent="0.2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</row>
    <row r="320" spans="1:12" ht="3" hidden="1" customHeight="1" x14ac:dyDescent="0.2">
      <c r="A320" s="429"/>
      <c r="B320" s="429"/>
      <c r="C320" s="429"/>
      <c r="D320" s="429"/>
      <c r="E320" s="429"/>
      <c r="F320" s="429"/>
      <c r="G320" s="429"/>
      <c r="H320" s="429"/>
      <c r="I320" s="429"/>
      <c r="J320" s="429"/>
      <c r="K320" s="429"/>
      <c r="L320" s="429"/>
    </row>
    <row r="321" spans="1:14" ht="30" customHeight="1" x14ac:dyDescent="0.2">
      <c r="A321" s="216" t="s">
        <v>23</v>
      </c>
      <c r="B321" s="324" t="s">
        <v>37</v>
      </c>
      <c r="C321" s="324"/>
      <c r="D321" s="324"/>
      <c r="E321" s="324"/>
      <c r="F321" s="371" t="s">
        <v>25</v>
      </c>
      <c r="G321" s="371"/>
      <c r="H321" s="372" t="s">
        <v>516</v>
      </c>
      <c r="I321" s="372"/>
      <c r="J321" s="372" t="s">
        <v>545</v>
      </c>
      <c r="K321" s="372"/>
      <c r="L321" s="217" t="s">
        <v>38</v>
      </c>
    </row>
    <row r="322" spans="1:14" ht="33.75" customHeight="1" x14ac:dyDescent="0.2">
      <c r="A322" s="216">
        <v>1</v>
      </c>
      <c r="B322" s="308" t="s">
        <v>121</v>
      </c>
      <c r="C322" s="309"/>
      <c r="D322" s="309"/>
      <c r="E322" s="310"/>
      <c r="F322" s="528" t="s">
        <v>113</v>
      </c>
      <c r="G322" s="529"/>
      <c r="H322" s="530">
        <v>18085</v>
      </c>
      <c r="I322" s="531"/>
      <c r="J322" s="530">
        <v>18707</v>
      </c>
      <c r="K322" s="531"/>
      <c r="L322" s="18">
        <f>J322/H322*100</f>
        <v>103.43931434890794</v>
      </c>
    </row>
    <row r="323" spans="1:14" ht="18" customHeight="1" x14ac:dyDescent="0.25">
      <c r="A323" s="181"/>
      <c r="B323" s="315" t="s">
        <v>122</v>
      </c>
      <c r="C323" s="316"/>
      <c r="D323" s="316"/>
      <c r="E323" s="317"/>
      <c r="F323" s="318"/>
      <c r="G323" s="319"/>
      <c r="H323" s="525"/>
      <c r="I323" s="526"/>
      <c r="J323" s="527"/>
      <c r="K323" s="527"/>
      <c r="L323" s="16"/>
    </row>
    <row r="324" spans="1:14" ht="20.100000000000001" customHeight="1" x14ac:dyDescent="0.2">
      <c r="A324" s="42" t="s">
        <v>29</v>
      </c>
      <c r="B324" s="345" t="s">
        <v>123</v>
      </c>
      <c r="C324" s="346"/>
      <c r="D324" s="346"/>
      <c r="E324" s="347"/>
      <c r="F324" s="430" t="s">
        <v>113</v>
      </c>
      <c r="G324" s="430"/>
      <c r="H324" s="523">
        <v>18615</v>
      </c>
      <c r="I324" s="524"/>
      <c r="J324" s="523">
        <v>19237</v>
      </c>
      <c r="K324" s="524"/>
      <c r="L324" s="16">
        <f>J324/H324*100</f>
        <v>103.34139135106098</v>
      </c>
    </row>
    <row r="325" spans="1:14" ht="20.100000000000001" customHeight="1" x14ac:dyDescent="0.2">
      <c r="A325" s="42" t="s">
        <v>31</v>
      </c>
      <c r="B325" s="345" t="s">
        <v>124</v>
      </c>
      <c r="C325" s="346"/>
      <c r="D325" s="346"/>
      <c r="E325" s="347"/>
      <c r="F325" s="430" t="s">
        <v>113</v>
      </c>
      <c r="G325" s="430"/>
      <c r="H325" s="523">
        <v>13910</v>
      </c>
      <c r="I325" s="524"/>
      <c r="J325" s="523">
        <v>14432</v>
      </c>
      <c r="K325" s="524"/>
      <c r="L325" s="16">
        <f>J325/H325*100</f>
        <v>103.75269590222862</v>
      </c>
    </row>
    <row r="326" spans="1:14" ht="17.25" customHeight="1" x14ac:dyDescent="0.2">
      <c r="A326" s="42" t="s">
        <v>33</v>
      </c>
      <c r="B326" s="345" t="s">
        <v>125</v>
      </c>
      <c r="C326" s="346"/>
      <c r="D326" s="346"/>
      <c r="E326" s="347"/>
      <c r="F326" s="430" t="s">
        <v>113</v>
      </c>
      <c r="G326" s="430"/>
      <c r="H326" s="523">
        <v>18188</v>
      </c>
      <c r="I326" s="524"/>
      <c r="J326" s="523">
        <v>18856</v>
      </c>
      <c r="K326" s="524"/>
      <c r="L326" s="16">
        <f>J326/H326*100</f>
        <v>103.67275126457005</v>
      </c>
    </row>
    <row r="327" spans="1:14" ht="33.75" customHeight="1" x14ac:dyDescent="0.2">
      <c r="A327" s="197">
        <v>2</v>
      </c>
      <c r="B327" s="308" t="s">
        <v>126</v>
      </c>
      <c r="C327" s="309"/>
      <c r="D327" s="309"/>
      <c r="E327" s="310"/>
      <c r="F327" s="486" t="s">
        <v>113</v>
      </c>
      <c r="G327" s="486"/>
      <c r="H327" s="533">
        <v>29566</v>
      </c>
      <c r="I327" s="533"/>
      <c r="J327" s="533">
        <v>31277</v>
      </c>
      <c r="K327" s="533"/>
      <c r="L327" s="18">
        <f>J327/H327*100</f>
        <v>105.78705269566393</v>
      </c>
    </row>
    <row r="328" spans="1:14" ht="20.100000000000001" customHeight="1" x14ac:dyDescent="0.25">
      <c r="A328" s="181"/>
      <c r="B328" s="315" t="s">
        <v>127</v>
      </c>
      <c r="C328" s="316"/>
      <c r="D328" s="316"/>
      <c r="E328" s="317"/>
      <c r="F328" s="318"/>
      <c r="G328" s="319"/>
      <c r="H328" s="527"/>
      <c r="I328" s="527"/>
      <c r="J328" s="527"/>
      <c r="K328" s="527"/>
      <c r="L328" s="16"/>
    </row>
    <row r="329" spans="1:14" ht="20.100000000000001" customHeight="1" x14ac:dyDescent="0.2">
      <c r="A329" s="42" t="s">
        <v>77</v>
      </c>
      <c r="B329" s="345" t="s">
        <v>128</v>
      </c>
      <c r="C329" s="346"/>
      <c r="D329" s="346"/>
      <c r="E329" s="347"/>
      <c r="F329" s="491" t="s">
        <v>113</v>
      </c>
      <c r="G329" s="492"/>
      <c r="H329" s="532">
        <v>30432</v>
      </c>
      <c r="I329" s="532"/>
      <c r="J329" s="532">
        <v>32162</v>
      </c>
      <c r="K329" s="532"/>
      <c r="L329" s="16">
        <f>J329/H329*100</f>
        <v>105.68480546792848</v>
      </c>
    </row>
    <row r="330" spans="1:14" ht="18.75" customHeight="1" x14ac:dyDescent="0.2">
      <c r="A330" s="245" t="s">
        <v>78</v>
      </c>
      <c r="B330" s="534" t="s">
        <v>124</v>
      </c>
      <c r="C330" s="535"/>
      <c r="D330" s="535"/>
      <c r="E330" s="536"/>
      <c r="F330" s="537" t="s">
        <v>113</v>
      </c>
      <c r="G330" s="538"/>
      <c r="H330" s="539">
        <v>22738</v>
      </c>
      <c r="I330" s="540"/>
      <c r="J330" s="539">
        <v>24129</v>
      </c>
      <c r="K330" s="540"/>
      <c r="L330" s="246">
        <f>J330/H330*100</f>
        <v>106.1175125340839</v>
      </c>
    </row>
    <row r="331" spans="1:14" ht="30" customHeight="1" x14ac:dyDescent="0.2">
      <c r="A331" s="42" t="s">
        <v>96</v>
      </c>
      <c r="B331" s="385" t="s">
        <v>125</v>
      </c>
      <c r="C331" s="385"/>
      <c r="D331" s="385"/>
      <c r="E331" s="385"/>
      <c r="F331" s="430" t="s">
        <v>113</v>
      </c>
      <c r="G331" s="430"/>
      <c r="H331" s="532">
        <v>29738</v>
      </c>
      <c r="I331" s="532"/>
      <c r="J331" s="532">
        <v>31525</v>
      </c>
      <c r="K331" s="532"/>
      <c r="L331" s="16">
        <f>J331/H331*100</f>
        <v>106.00914654650614</v>
      </c>
      <c r="M331" s="249"/>
      <c r="N331" s="249"/>
    </row>
    <row r="332" spans="1:14" ht="63.75" customHeight="1" x14ac:dyDescent="0.2">
      <c r="A332" s="515" t="s">
        <v>471</v>
      </c>
      <c r="B332" s="515"/>
      <c r="C332" s="515"/>
      <c r="D332" s="515"/>
      <c r="E332" s="515"/>
      <c r="F332" s="515"/>
      <c r="G332" s="515"/>
      <c r="H332" s="515"/>
      <c r="I332" s="515"/>
      <c r="J332" s="515"/>
      <c r="K332" s="515"/>
      <c r="L332" s="515"/>
      <c r="M332" s="14"/>
      <c r="N332" s="14"/>
    </row>
    <row r="333" spans="1:14" ht="31.5" customHeight="1" x14ac:dyDescent="0.2">
      <c r="A333" s="230" t="s">
        <v>23</v>
      </c>
      <c r="B333" s="324" t="s">
        <v>37</v>
      </c>
      <c r="C333" s="324"/>
      <c r="D333" s="324"/>
      <c r="E333" s="324"/>
      <c r="F333" s="371" t="s">
        <v>25</v>
      </c>
      <c r="G333" s="371"/>
      <c r="H333" s="372" t="s">
        <v>465</v>
      </c>
      <c r="I333" s="372"/>
      <c r="J333" s="372" t="s">
        <v>474</v>
      </c>
      <c r="K333" s="372"/>
      <c r="L333" s="229" t="s">
        <v>38</v>
      </c>
      <c r="M333" s="249"/>
      <c r="N333" s="249"/>
    </row>
    <row r="334" spans="1:14" ht="19.5" customHeight="1" x14ac:dyDescent="0.2">
      <c r="A334" s="247">
        <v>1</v>
      </c>
      <c r="B334" s="544" t="s">
        <v>129</v>
      </c>
      <c r="C334" s="545"/>
      <c r="D334" s="545"/>
      <c r="E334" s="546"/>
      <c r="F334" s="547"/>
      <c r="G334" s="547"/>
      <c r="H334" s="548"/>
      <c r="I334" s="548"/>
      <c r="J334" s="549"/>
      <c r="K334" s="549"/>
      <c r="L334" s="248"/>
    </row>
    <row r="335" spans="1:14" ht="33.75" customHeight="1" x14ac:dyDescent="0.2">
      <c r="A335" s="115"/>
      <c r="B335" s="373" t="s">
        <v>130</v>
      </c>
      <c r="C335" s="374"/>
      <c r="D335" s="374"/>
      <c r="E335" s="375"/>
      <c r="F335" s="486" t="s">
        <v>131</v>
      </c>
      <c r="G335" s="486"/>
      <c r="H335" s="542">
        <v>4889.3999999999996</v>
      </c>
      <c r="I335" s="542"/>
      <c r="J335" s="542">
        <f>J336+J337+J338+J339+J340</f>
        <v>4946.8999999999996</v>
      </c>
      <c r="K335" s="542"/>
      <c r="L335" s="18">
        <f t="shared" ref="L335:L346" si="4">J335/H335*100</f>
        <v>101.17601341677916</v>
      </c>
    </row>
    <row r="336" spans="1:14" ht="18.95" customHeight="1" x14ac:dyDescent="0.2">
      <c r="A336" s="115"/>
      <c r="B336" s="345" t="s">
        <v>132</v>
      </c>
      <c r="C336" s="346"/>
      <c r="D336" s="346"/>
      <c r="E336" s="347"/>
      <c r="F336" s="430" t="s">
        <v>131</v>
      </c>
      <c r="G336" s="430"/>
      <c r="H336" s="543">
        <v>3696.8</v>
      </c>
      <c r="I336" s="543"/>
      <c r="J336" s="543">
        <v>3762.3</v>
      </c>
      <c r="K336" s="543"/>
      <c r="L336" s="16">
        <f>J336/H336*100</f>
        <v>101.77180264012118</v>
      </c>
    </row>
    <row r="337" spans="1:14" ht="17.25" customHeight="1" x14ac:dyDescent="0.2">
      <c r="A337" s="115"/>
      <c r="B337" s="345" t="s">
        <v>133</v>
      </c>
      <c r="C337" s="346"/>
      <c r="D337" s="346"/>
      <c r="E337" s="347"/>
      <c r="F337" s="430" t="s">
        <v>131</v>
      </c>
      <c r="G337" s="430"/>
      <c r="H337" s="541">
        <v>688.7</v>
      </c>
      <c r="I337" s="541"/>
      <c r="J337" s="541">
        <v>688.7</v>
      </c>
      <c r="K337" s="541"/>
      <c r="L337" s="16">
        <f t="shared" si="4"/>
        <v>100</v>
      </c>
    </row>
    <row r="338" spans="1:14" ht="16.5" customHeight="1" x14ac:dyDescent="0.2">
      <c r="A338" s="115"/>
      <c r="B338" s="345" t="s">
        <v>134</v>
      </c>
      <c r="C338" s="346"/>
      <c r="D338" s="346"/>
      <c r="E338" s="347"/>
      <c r="F338" s="430" t="s">
        <v>131</v>
      </c>
      <c r="G338" s="430"/>
      <c r="H338" s="541">
        <v>55.7</v>
      </c>
      <c r="I338" s="541"/>
      <c r="J338" s="541">
        <v>55.7</v>
      </c>
      <c r="K338" s="541"/>
      <c r="L338" s="16">
        <f t="shared" si="4"/>
        <v>100</v>
      </c>
    </row>
    <row r="339" spans="1:14" ht="16.5" customHeight="1" x14ac:dyDescent="0.2">
      <c r="A339" s="115"/>
      <c r="B339" s="345" t="s">
        <v>135</v>
      </c>
      <c r="C339" s="346"/>
      <c r="D339" s="346"/>
      <c r="E339" s="347"/>
      <c r="F339" s="430" t="s">
        <v>131</v>
      </c>
      <c r="G339" s="430"/>
      <c r="H339" s="541">
        <v>273.2</v>
      </c>
      <c r="I339" s="541"/>
      <c r="J339" s="541">
        <v>265.2</v>
      </c>
      <c r="K339" s="541"/>
      <c r="L339" s="16">
        <f t="shared" si="4"/>
        <v>97.071742313323568</v>
      </c>
    </row>
    <row r="340" spans="1:14" ht="18.95" customHeight="1" x14ac:dyDescent="0.2">
      <c r="A340" s="115"/>
      <c r="B340" s="345" t="s">
        <v>136</v>
      </c>
      <c r="C340" s="346"/>
      <c r="D340" s="346"/>
      <c r="E340" s="347"/>
      <c r="F340" s="430" t="s">
        <v>131</v>
      </c>
      <c r="G340" s="430"/>
      <c r="H340" s="541">
        <v>175</v>
      </c>
      <c r="I340" s="541"/>
      <c r="J340" s="541">
        <v>175</v>
      </c>
      <c r="K340" s="541"/>
      <c r="L340" s="16">
        <f t="shared" si="4"/>
        <v>100</v>
      </c>
    </row>
    <row r="341" spans="1:14" ht="32.25" customHeight="1" x14ac:dyDescent="0.2">
      <c r="A341" s="115"/>
      <c r="B341" s="551" t="s">
        <v>137</v>
      </c>
      <c r="C341" s="552"/>
      <c r="D341" s="552"/>
      <c r="E341" s="553"/>
      <c r="F341" s="430" t="s">
        <v>40</v>
      </c>
      <c r="G341" s="430"/>
      <c r="H341" s="320">
        <v>3915</v>
      </c>
      <c r="I341" s="320"/>
      <c r="J341" s="320">
        <f>J342+J343+J344+J345+J346</f>
        <v>4001</v>
      </c>
      <c r="K341" s="320"/>
      <c r="L341" s="16">
        <f t="shared" si="4"/>
        <v>102.19667943805875</v>
      </c>
      <c r="M341" s="65"/>
      <c r="N341" s="65"/>
    </row>
    <row r="342" spans="1:14" ht="18.95" customHeight="1" x14ac:dyDescent="0.2">
      <c r="A342" s="115"/>
      <c r="B342" s="345" t="s">
        <v>132</v>
      </c>
      <c r="C342" s="346"/>
      <c r="D342" s="346"/>
      <c r="E342" s="347"/>
      <c r="F342" s="430" t="s">
        <v>40</v>
      </c>
      <c r="G342" s="430"/>
      <c r="H342" s="320">
        <v>2874</v>
      </c>
      <c r="I342" s="320"/>
      <c r="J342" s="320">
        <v>2999</v>
      </c>
      <c r="K342" s="320"/>
      <c r="L342" s="16">
        <f t="shared" si="4"/>
        <v>104.34933890048713</v>
      </c>
    </row>
    <row r="343" spans="1:14" ht="16.5" customHeight="1" x14ac:dyDescent="0.2">
      <c r="A343" s="115"/>
      <c r="B343" s="345" t="s">
        <v>133</v>
      </c>
      <c r="C343" s="346"/>
      <c r="D343" s="346"/>
      <c r="E343" s="347"/>
      <c r="F343" s="430" t="s">
        <v>40</v>
      </c>
      <c r="G343" s="430"/>
      <c r="H343" s="550">
        <v>593</v>
      </c>
      <c r="I343" s="550"/>
      <c r="J343" s="550">
        <v>562</v>
      </c>
      <c r="K343" s="550"/>
      <c r="L343" s="16">
        <f t="shared" si="4"/>
        <v>94.772344013490724</v>
      </c>
    </row>
    <row r="344" spans="1:14" ht="18.95" customHeight="1" x14ac:dyDescent="0.2">
      <c r="A344" s="115"/>
      <c r="B344" s="345" t="s">
        <v>134</v>
      </c>
      <c r="C344" s="346"/>
      <c r="D344" s="346"/>
      <c r="E344" s="347"/>
      <c r="F344" s="430" t="s">
        <v>40</v>
      </c>
      <c r="G344" s="430"/>
      <c r="H344" s="550">
        <v>40</v>
      </c>
      <c r="I344" s="550"/>
      <c r="J344" s="550">
        <v>37</v>
      </c>
      <c r="K344" s="550"/>
      <c r="L344" s="16">
        <f t="shared" si="4"/>
        <v>92.5</v>
      </c>
    </row>
    <row r="345" spans="1:14" ht="16.5" customHeight="1" x14ac:dyDescent="0.2">
      <c r="A345" s="115"/>
      <c r="B345" s="345" t="s">
        <v>135</v>
      </c>
      <c r="C345" s="346"/>
      <c r="D345" s="346"/>
      <c r="E345" s="347"/>
      <c r="F345" s="430" t="s">
        <v>40</v>
      </c>
      <c r="G345" s="430"/>
      <c r="H345" s="550">
        <v>243</v>
      </c>
      <c r="I345" s="550"/>
      <c r="J345" s="550">
        <v>239</v>
      </c>
      <c r="K345" s="550"/>
      <c r="L345" s="16">
        <f t="shared" si="4"/>
        <v>98.353909465020578</v>
      </c>
    </row>
    <row r="346" spans="1:14" ht="18.95" customHeight="1" x14ac:dyDescent="0.2">
      <c r="A346" s="115"/>
      <c r="B346" s="345" t="s">
        <v>136</v>
      </c>
      <c r="C346" s="346"/>
      <c r="D346" s="346"/>
      <c r="E346" s="347"/>
      <c r="F346" s="430" t="s">
        <v>40</v>
      </c>
      <c r="G346" s="430"/>
      <c r="H346" s="550">
        <v>165</v>
      </c>
      <c r="I346" s="550"/>
      <c r="J346" s="550">
        <v>164</v>
      </c>
      <c r="K346" s="550"/>
      <c r="L346" s="16">
        <f t="shared" si="4"/>
        <v>99.393939393939391</v>
      </c>
    </row>
    <row r="347" spans="1:14" ht="16.5" customHeight="1" x14ac:dyDescent="0.2">
      <c r="A347" s="115"/>
      <c r="B347" s="327" t="s">
        <v>28</v>
      </c>
      <c r="C347" s="328"/>
      <c r="D347" s="328"/>
      <c r="E347" s="329"/>
      <c r="F347" s="554"/>
      <c r="G347" s="554"/>
      <c r="H347" s="555"/>
      <c r="I347" s="555"/>
      <c r="J347" s="555"/>
      <c r="K347" s="555"/>
      <c r="L347" s="125"/>
    </row>
    <row r="348" spans="1:14" ht="32.25" customHeight="1" x14ac:dyDescent="0.2">
      <c r="A348" s="126">
        <v>42005</v>
      </c>
      <c r="B348" s="373" t="s">
        <v>138</v>
      </c>
      <c r="C348" s="374"/>
      <c r="D348" s="374"/>
      <c r="E348" s="375"/>
      <c r="F348" s="430"/>
      <c r="G348" s="430"/>
      <c r="H348" s="556"/>
      <c r="I348" s="556"/>
      <c r="J348" s="556"/>
      <c r="K348" s="556"/>
      <c r="L348" s="16"/>
    </row>
    <row r="349" spans="1:14" ht="48" customHeight="1" x14ac:dyDescent="0.2">
      <c r="A349" s="120"/>
      <c r="B349" s="551" t="s">
        <v>139</v>
      </c>
      <c r="C349" s="552"/>
      <c r="D349" s="552"/>
      <c r="E349" s="553"/>
      <c r="F349" s="430" t="s">
        <v>131</v>
      </c>
      <c r="G349" s="430"/>
      <c r="H349" s="543">
        <v>4396.6000000000004</v>
      </c>
      <c r="I349" s="543"/>
      <c r="J349" s="543">
        <f>J350+J351+J352+J353+J354</f>
        <v>4454.0999999999995</v>
      </c>
      <c r="K349" s="543"/>
      <c r="L349" s="16">
        <f t="shared" ref="L349:L360" si="5">J349/H349*100</f>
        <v>101.30782877678203</v>
      </c>
      <c r="M349" s="65"/>
      <c r="N349" s="65"/>
    </row>
    <row r="350" spans="1:14" ht="18.95" customHeight="1" x14ac:dyDescent="0.2">
      <c r="A350" s="120"/>
      <c r="B350" s="345" t="s">
        <v>132</v>
      </c>
      <c r="C350" s="346"/>
      <c r="D350" s="346"/>
      <c r="E350" s="347"/>
      <c r="F350" s="430" t="s">
        <v>131</v>
      </c>
      <c r="G350" s="430"/>
      <c r="H350" s="543">
        <v>3433.8</v>
      </c>
      <c r="I350" s="543"/>
      <c r="J350" s="543">
        <v>3499.3</v>
      </c>
      <c r="K350" s="543"/>
      <c r="L350" s="16">
        <f t="shared" si="5"/>
        <v>101.90750771739762</v>
      </c>
    </row>
    <row r="351" spans="1:14" ht="18.95" customHeight="1" x14ac:dyDescent="0.2">
      <c r="A351" s="120"/>
      <c r="B351" s="345" t="s">
        <v>133</v>
      </c>
      <c r="C351" s="346"/>
      <c r="D351" s="346"/>
      <c r="E351" s="347"/>
      <c r="F351" s="430" t="s">
        <v>131</v>
      </c>
      <c r="G351" s="430"/>
      <c r="H351" s="541">
        <v>580.70000000000005</v>
      </c>
      <c r="I351" s="541"/>
      <c r="J351" s="541">
        <v>580.70000000000005</v>
      </c>
      <c r="K351" s="541"/>
      <c r="L351" s="16">
        <f t="shared" si="5"/>
        <v>100</v>
      </c>
    </row>
    <row r="352" spans="1:14" ht="18.95" customHeight="1" x14ac:dyDescent="0.2">
      <c r="A352" s="120"/>
      <c r="B352" s="345" t="s">
        <v>134</v>
      </c>
      <c r="C352" s="346"/>
      <c r="D352" s="346"/>
      <c r="E352" s="347"/>
      <c r="F352" s="430" t="s">
        <v>131</v>
      </c>
      <c r="G352" s="430"/>
      <c r="H352" s="541">
        <v>40.9</v>
      </c>
      <c r="I352" s="541"/>
      <c r="J352" s="541">
        <v>40.9</v>
      </c>
      <c r="K352" s="541"/>
      <c r="L352" s="16">
        <f t="shared" si="5"/>
        <v>100</v>
      </c>
    </row>
    <row r="353" spans="1:14" ht="16.5" customHeight="1" x14ac:dyDescent="0.2">
      <c r="A353" s="120"/>
      <c r="B353" s="345" t="s">
        <v>135</v>
      </c>
      <c r="C353" s="346"/>
      <c r="D353" s="346"/>
      <c r="E353" s="347"/>
      <c r="F353" s="430" t="s">
        <v>131</v>
      </c>
      <c r="G353" s="430"/>
      <c r="H353" s="541">
        <v>213.2</v>
      </c>
      <c r="I353" s="541"/>
      <c r="J353" s="541">
        <v>205.2</v>
      </c>
      <c r="K353" s="541"/>
      <c r="L353" s="16">
        <f t="shared" si="5"/>
        <v>96.247654784240154</v>
      </c>
    </row>
    <row r="354" spans="1:14" ht="18.95" customHeight="1" x14ac:dyDescent="0.2">
      <c r="A354" s="120"/>
      <c r="B354" s="345" t="s">
        <v>136</v>
      </c>
      <c r="C354" s="346"/>
      <c r="D354" s="346"/>
      <c r="E354" s="347"/>
      <c r="F354" s="430" t="s">
        <v>131</v>
      </c>
      <c r="G354" s="430"/>
      <c r="H354" s="541">
        <v>128</v>
      </c>
      <c r="I354" s="541"/>
      <c r="J354" s="541">
        <v>128</v>
      </c>
      <c r="K354" s="541"/>
      <c r="L354" s="16">
        <f>J354/H354*100</f>
        <v>100</v>
      </c>
    </row>
    <row r="355" spans="1:14" ht="49.15" customHeight="1" x14ac:dyDescent="0.2">
      <c r="A355" s="120"/>
      <c r="B355" s="551" t="s">
        <v>140</v>
      </c>
      <c r="C355" s="552"/>
      <c r="D355" s="552"/>
      <c r="E355" s="553"/>
      <c r="F355" s="557" t="s">
        <v>40</v>
      </c>
      <c r="G355" s="557"/>
      <c r="H355" s="320">
        <v>3453</v>
      </c>
      <c r="I355" s="320"/>
      <c r="J355" s="335">
        <f>J356+J357+J358+J359+J360</f>
        <v>3554</v>
      </c>
      <c r="K355" s="335"/>
      <c r="L355" s="16">
        <f t="shared" si="5"/>
        <v>102.92499275991891</v>
      </c>
      <c r="M355" s="65"/>
      <c r="N355" s="65"/>
    </row>
    <row r="356" spans="1:14" s="64" customFormat="1" ht="18.95" customHeight="1" x14ac:dyDescent="0.2">
      <c r="A356" s="127"/>
      <c r="B356" s="558" t="s">
        <v>132</v>
      </c>
      <c r="C356" s="559"/>
      <c r="D356" s="559"/>
      <c r="E356" s="560"/>
      <c r="F356" s="557" t="s">
        <v>40</v>
      </c>
      <c r="G356" s="557"/>
      <c r="H356" s="320">
        <v>2631</v>
      </c>
      <c r="I356" s="320"/>
      <c r="J356" s="320">
        <v>2766</v>
      </c>
      <c r="K356" s="320"/>
      <c r="L356" s="16">
        <f t="shared" si="5"/>
        <v>105.13112884834663</v>
      </c>
    </row>
    <row r="357" spans="1:14" s="64" customFormat="1" ht="16.5" customHeight="1" x14ac:dyDescent="0.2">
      <c r="A357" s="127"/>
      <c r="B357" s="558" t="s">
        <v>133</v>
      </c>
      <c r="C357" s="559"/>
      <c r="D357" s="559"/>
      <c r="E357" s="560"/>
      <c r="F357" s="557" t="s">
        <v>40</v>
      </c>
      <c r="G357" s="557"/>
      <c r="H357" s="550">
        <v>491</v>
      </c>
      <c r="I357" s="550"/>
      <c r="J357" s="550">
        <v>462</v>
      </c>
      <c r="K357" s="550"/>
      <c r="L357" s="16">
        <f t="shared" si="5"/>
        <v>94.093686354378818</v>
      </c>
    </row>
    <row r="358" spans="1:14" s="64" customFormat="1" ht="18.95" customHeight="1" x14ac:dyDescent="0.2">
      <c r="A358" s="127"/>
      <c r="B358" s="558" t="s">
        <v>134</v>
      </c>
      <c r="C358" s="559"/>
      <c r="D358" s="559"/>
      <c r="E358" s="560"/>
      <c r="F358" s="557" t="s">
        <v>40</v>
      </c>
      <c r="G358" s="557"/>
      <c r="H358" s="550">
        <v>26</v>
      </c>
      <c r="I358" s="550"/>
      <c r="J358" s="550">
        <v>23</v>
      </c>
      <c r="K358" s="550"/>
      <c r="L358" s="16">
        <f t="shared" si="5"/>
        <v>88.461538461538453</v>
      </c>
    </row>
    <row r="359" spans="1:14" s="64" customFormat="1" ht="15.75" customHeight="1" x14ac:dyDescent="0.2">
      <c r="A359" s="127"/>
      <c r="B359" s="558" t="s">
        <v>135</v>
      </c>
      <c r="C359" s="559"/>
      <c r="D359" s="559"/>
      <c r="E359" s="560"/>
      <c r="F359" s="557" t="s">
        <v>40</v>
      </c>
      <c r="G359" s="557"/>
      <c r="H359" s="550">
        <v>183</v>
      </c>
      <c r="I359" s="550"/>
      <c r="J359" s="550">
        <v>180</v>
      </c>
      <c r="K359" s="550"/>
      <c r="L359" s="16">
        <f t="shared" si="5"/>
        <v>98.360655737704917</v>
      </c>
    </row>
    <row r="360" spans="1:14" s="64" customFormat="1" ht="18.95" customHeight="1" x14ac:dyDescent="0.2">
      <c r="A360" s="127"/>
      <c r="B360" s="558" t="s">
        <v>136</v>
      </c>
      <c r="C360" s="559"/>
      <c r="D360" s="559"/>
      <c r="E360" s="560"/>
      <c r="F360" s="557" t="s">
        <v>40</v>
      </c>
      <c r="G360" s="557"/>
      <c r="H360" s="550">
        <v>122</v>
      </c>
      <c r="I360" s="550"/>
      <c r="J360" s="550">
        <v>123</v>
      </c>
      <c r="K360" s="550"/>
      <c r="L360" s="16">
        <f t="shared" si="5"/>
        <v>100.81967213114753</v>
      </c>
    </row>
    <row r="361" spans="1:14" ht="33.75" customHeight="1" x14ac:dyDescent="0.25">
      <c r="A361" s="126">
        <v>42036</v>
      </c>
      <c r="B361" s="373" t="s">
        <v>141</v>
      </c>
      <c r="C361" s="374"/>
      <c r="D361" s="374"/>
      <c r="E361" s="375"/>
      <c r="F361" s="557"/>
      <c r="G361" s="557"/>
      <c r="H361" s="561"/>
      <c r="I361" s="562"/>
      <c r="J361" s="561"/>
      <c r="K361" s="562"/>
      <c r="L361" s="128"/>
    </row>
    <row r="362" spans="1:14" ht="48" customHeight="1" x14ac:dyDescent="0.2">
      <c r="A362" s="129"/>
      <c r="B362" s="551" t="s">
        <v>142</v>
      </c>
      <c r="C362" s="552"/>
      <c r="D362" s="552"/>
      <c r="E362" s="553"/>
      <c r="F362" s="430" t="s">
        <v>131</v>
      </c>
      <c r="G362" s="430"/>
      <c r="H362" s="563">
        <v>492.8</v>
      </c>
      <c r="I362" s="564"/>
      <c r="J362" s="565">
        <f>J363+J364+J365+J366+J367</f>
        <v>492.8</v>
      </c>
      <c r="K362" s="566"/>
      <c r="L362" s="128">
        <f t="shared" ref="L362:L379" si="6">J362/H362*100</f>
        <v>100</v>
      </c>
      <c r="M362" s="65"/>
      <c r="N362" s="65"/>
    </row>
    <row r="363" spans="1:14" ht="17.25" customHeight="1" x14ac:dyDescent="0.2">
      <c r="A363" s="129"/>
      <c r="B363" s="558" t="s">
        <v>132</v>
      </c>
      <c r="C363" s="559"/>
      <c r="D363" s="559"/>
      <c r="E363" s="560"/>
      <c r="F363" s="430" t="s">
        <v>131</v>
      </c>
      <c r="G363" s="430"/>
      <c r="H363" s="567">
        <v>263</v>
      </c>
      <c r="I363" s="568"/>
      <c r="J363" s="567">
        <v>263</v>
      </c>
      <c r="K363" s="568"/>
      <c r="L363" s="128">
        <f t="shared" si="6"/>
        <v>100</v>
      </c>
    </row>
    <row r="364" spans="1:14" ht="18.95" customHeight="1" x14ac:dyDescent="0.2">
      <c r="A364" s="129"/>
      <c r="B364" s="558" t="s">
        <v>133</v>
      </c>
      <c r="C364" s="559"/>
      <c r="D364" s="559"/>
      <c r="E364" s="560"/>
      <c r="F364" s="430" t="s">
        <v>131</v>
      </c>
      <c r="G364" s="430"/>
      <c r="H364" s="567">
        <v>108</v>
      </c>
      <c r="I364" s="568"/>
      <c r="J364" s="567">
        <v>108</v>
      </c>
      <c r="K364" s="568"/>
      <c r="L364" s="128">
        <f t="shared" si="6"/>
        <v>100</v>
      </c>
    </row>
    <row r="365" spans="1:14" ht="16.5" customHeight="1" x14ac:dyDescent="0.2">
      <c r="A365" s="129"/>
      <c r="B365" s="558" t="s">
        <v>134</v>
      </c>
      <c r="C365" s="559"/>
      <c r="D365" s="559"/>
      <c r="E365" s="560"/>
      <c r="F365" s="430" t="s">
        <v>131</v>
      </c>
      <c r="G365" s="430"/>
      <c r="H365" s="567">
        <v>14.8</v>
      </c>
      <c r="I365" s="568"/>
      <c r="J365" s="567">
        <v>14.8</v>
      </c>
      <c r="K365" s="568"/>
      <c r="L365" s="128">
        <f t="shared" si="6"/>
        <v>100</v>
      </c>
    </row>
    <row r="366" spans="1:14" ht="16.5" customHeight="1" x14ac:dyDescent="0.2">
      <c r="A366" s="129"/>
      <c r="B366" s="558" t="s">
        <v>135</v>
      </c>
      <c r="C366" s="559"/>
      <c r="D366" s="559"/>
      <c r="E366" s="560"/>
      <c r="F366" s="430" t="s">
        <v>131</v>
      </c>
      <c r="G366" s="430"/>
      <c r="H366" s="567">
        <v>60</v>
      </c>
      <c r="I366" s="568"/>
      <c r="J366" s="567">
        <v>60</v>
      </c>
      <c r="K366" s="568"/>
      <c r="L366" s="128">
        <f t="shared" si="6"/>
        <v>100</v>
      </c>
    </row>
    <row r="367" spans="1:14" ht="18.95" customHeight="1" x14ac:dyDescent="0.2">
      <c r="A367" s="129"/>
      <c r="B367" s="558" t="s">
        <v>136</v>
      </c>
      <c r="C367" s="559"/>
      <c r="D367" s="559"/>
      <c r="E367" s="560"/>
      <c r="F367" s="430" t="s">
        <v>131</v>
      </c>
      <c r="G367" s="430"/>
      <c r="H367" s="567">
        <v>47</v>
      </c>
      <c r="I367" s="568"/>
      <c r="J367" s="567">
        <v>47</v>
      </c>
      <c r="K367" s="568"/>
      <c r="L367" s="128">
        <f t="shared" si="6"/>
        <v>100</v>
      </c>
    </row>
    <row r="368" spans="1:14" ht="49.5" customHeight="1" x14ac:dyDescent="0.2">
      <c r="A368" s="129"/>
      <c r="B368" s="551" t="s">
        <v>143</v>
      </c>
      <c r="C368" s="552"/>
      <c r="D368" s="552"/>
      <c r="E368" s="553"/>
      <c r="F368" s="557" t="s">
        <v>40</v>
      </c>
      <c r="G368" s="557"/>
      <c r="H368" s="567">
        <v>462</v>
      </c>
      <c r="I368" s="568"/>
      <c r="J368" s="569">
        <f>J369+J370+J371+J372+J373</f>
        <v>447</v>
      </c>
      <c r="K368" s="570"/>
      <c r="L368" s="128">
        <f t="shared" si="6"/>
        <v>96.753246753246756</v>
      </c>
      <c r="M368" s="65"/>
      <c r="N368" s="65"/>
    </row>
    <row r="369" spans="1:17" ht="18" customHeight="1" x14ac:dyDescent="0.2">
      <c r="A369" s="129"/>
      <c r="B369" s="558" t="s">
        <v>132</v>
      </c>
      <c r="C369" s="559"/>
      <c r="D369" s="559"/>
      <c r="E369" s="560"/>
      <c r="F369" s="430" t="s">
        <v>40</v>
      </c>
      <c r="G369" s="430"/>
      <c r="H369" s="569">
        <v>243</v>
      </c>
      <c r="I369" s="570"/>
      <c r="J369" s="569">
        <v>233</v>
      </c>
      <c r="K369" s="570"/>
      <c r="L369" s="128">
        <f t="shared" si="6"/>
        <v>95.884773662551439</v>
      </c>
    </row>
    <row r="370" spans="1:17" ht="16.5" customHeight="1" x14ac:dyDescent="0.2">
      <c r="A370" s="129"/>
      <c r="B370" s="558" t="s">
        <v>133</v>
      </c>
      <c r="C370" s="559"/>
      <c r="D370" s="559"/>
      <c r="E370" s="560"/>
      <c r="F370" s="430" t="s">
        <v>40</v>
      </c>
      <c r="G370" s="430"/>
      <c r="H370" s="569">
        <v>102</v>
      </c>
      <c r="I370" s="570"/>
      <c r="J370" s="569">
        <v>100</v>
      </c>
      <c r="K370" s="570"/>
      <c r="L370" s="128">
        <f t="shared" si="6"/>
        <v>98.039215686274503</v>
      </c>
    </row>
    <row r="371" spans="1:17" ht="17.25" customHeight="1" x14ac:dyDescent="0.2">
      <c r="A371" s="129"/>
      <c r="B371" s="558" t="s">
        <v>134</v>
      </c>
      <c r="C371" s="559"/>
      <c r="D371" s="559"/>
      <c r="E371" s="560"/>
      <c r="F371" s="430" t="s">
        <v>40</v>
      </c>
      <c r="G371" s="430"/>
      <c r="H371" s="550">
        <v>14</v>
      </c>
      <c r="I371" s="550"/>
      <c r="J371" s="550">
        <v>14</v>
      </c>
      <c r="K371" s="550"/>
      <c r="L371" s="128">
        <f t="shared" si="6"/>
        <v>100</v>
      </c>
    </row>
    <row r="372" spans="1:17" ht="15.75" customHeight="1" x14ac:dyDescent="0.2">
      <c r="A372" s="129"/>
      <c r="B372" s="558" t="s">
        <v>135</v>
      </c>
      <c r="C372" s="559"/>
      <c r="D372" s="559"/>
      <c r="E372" s="560"/>
      <c r="F372" s="430" t="s">
        <v>40</v>
      </c>
      <c r="G372" s="430"/>
      <c r="H372" s="550">
        <v>60</v>
      </c>
      <c r="I372" s="550"/>
      <c r="J372" s="550">
        <v>59</v>
      </c>
      <c r="K372" s="550"/>
      <c r="L372" s="128">
        <f t="shared" si="6"/>
        <v>98.333333333333329</v>
      </c>
    </row>
    <row r="373" spans="1:17" ht="18.95" customHeight="1" x14ac:dyDescent="0.2">
      <c r="A373" s="129"/>
      <c r="B373" s="558" t="s">
        <v>136</v>
      </c>
      <c r="C373" s="559"/>
      <c r="D373" s="559"/>
      <c r="E373" s="560"/>
      <c r="F373" s="430" t="s">
        <v>40</v>
      </c>
      <c r="G373" s="430"/>
      <c r="H373" s="550">
        <v>43</v>
      </c>
      <c r="I373" s="550"/>
      <c r="J373" s="550">
        <v>41</v>
      </c>
      <c r="K373" s="550"/>
      <c r="L373" s="128">
        <f t="shared" si="6"/>
        <v>95.348837209302332</v>
      </c>
    </row>
    <row r="374" spans="1:17" ht="33.75" customHeight="1" x14ac:dyDescent="0.2">
      <c r="A374" s="127">
        <v>2</v>
      </c>
      <c r="B374" s="483" t="s">
        <v>144</v>
      </c>
      <c r="C374" s="484"/>
      <c r="D374" s="484"/>
      <c r="E374" s="485"/>
      <c r="F374" s="486" t="s">
        <v>113</v>
      </c>
      <c r="G374" s="486"/>
      <c r="H374" s="542">
        <v>57827</v>
      </c>
      <c r="I374" s="542"/>
      <c r="J374" s="516">
        <v>62388</v>
      </c>
      <c r="K374" s="516"/>
      <c r="L374" s="275">
        <f t="shared" si="6"/>
        <v>107.88731907240563</v>
      </c>
    </row>
    <row r="375" spans="1:17" ht="16.5" customHeight="1" x14ac:dyDescent="0.2">
      <c r="A375" s="127"/>
      <c r="B375" s="345" t="s">
        <v>132</v>
      </c>
      <c r="C375" s="346"/>
      <c r="D375" s="346"/>
      <c r="E375" s="347"/>
      <c r="F375" s="430" t="s">
        <v>113</v>
      </c>
      <c r="G375" s="430"/>
      <c r="H375" s="543">
        <v>58797</v>
      </c>
      <c r="I375" s="543"/>
      <c r="J375" s="571">
        <v>62505</v>
      </c>
      <c r="K375" s="571"/>
      <c r="L375" s="277">
        <f t="shared" si="6"/>
        <v>106.30644420633706</v>
      </c>
    </row>
    <row r="376" spans="1:17" ht="17.25" customHeight="1" x14ac:dyDescent="0.2">
      <c r="A376" s="127"/>
      <c r="B376" s="345" t="s">
        <v>133</v>
      </c>
      <c r="C376" s="346"/>
      <c r="D376" s="346"/>
      <c r="E376" s="347"/>
      <c r="F376" s="430" t="s">
        <v>113</v>
      </c>
      <c r="G376" s="430"/>
      <c r="H376" s="543">
        <v>55861</v>
      </c>
      <c r="I376" s="543"/>
      <c r="J376" s="571">
        <v>63167</v>
      </c>
      <c r="K376" s="571"/>
      <c r="L376" s="277">
        <f t="shared" si="6"/>
        <v>113.07889225040726</v>
      </c>
      <c r="P376" s="106"/>
      <c r="Q376" s="107"/>
    </row>
    <row r="377" spans="1:17" ht="18.95" customHeight="1" x14ac:dyDescent="0.2">
      <c r="A377" s="127"/>
      <c r="B377" s="345" t="s">
        <v>134</v>
      </c>
      <c r="C377" s="346"/>
      <c r="D377" s="346"/>
      <c r="E377" s="347"/>
      <c r="F377" s="430" t="s">
        <v>113</v>
      </c>
      <c r="G377" s="430"/>
      <c r="H377" s="543">
        <v>73900</v>
      </c>
      <c r="I377" s="543"/>
      <c r="J377" s="571">
        <v>86665</v>
      </c>
      <c r="K377" s="571"/>
      <c r="L377" s="277">
        <f t="shared" si="6"/>
        <v>117.27334235453316</v>
      </c>
    </row>
    <row r="378" spans="1:17" ht="15" customHeight="1" x14ac:dyDescent="0.2">
      <c r="A378" s="127"/>
      <c r="B378" s="345" t="s">
        <v>135</v>
      </c>
      <c r="C378" s="346"/>
      <c r="D378" s="346"/>
      <c r="E378" s="347"/>
      <c r="F378" s="430" t="s">
        <v>113</v>
      </c>
      <c r="G378" s="430"/>
      <c r="H378" s="543">
        <v>53383</v>
      </c>
      <c r="I378" s="543"/>
      <c r="J378" s="571">
        <v>58681</v>
      </c>
      <c r="K378" s="571"/>
      <c r="L378" s="277">
        <f t="shared" si="6"/>
        <v>109.92450780210929</v>
      </c>
    </row>
    <row r="379" spans="1:17" ht="18" customHeight="1" x14ac:dyDescent="0.2">
      <c r="A379" s="127"/>
      <c r="B379" s="345" t="s">
        <v>136</v>
      </c>
      <c r="C379" s="346"/>
      <c r="D379" s="346"/>
      <c r="E379" s="347"/>
      <c r="F379" s="430" t="s">
        <v>113</v>
      </c>
      <c r="G379" s="430"/>
      <c r="H379" s="543">
        <v>50695</v>
      </c>
      <c r="I379" s="543"/>
      <c r="J379" s="571">
        <v>57568</v>
      </c>
      <c r="K379" s="571"/>
      <c r="L379" s="277">
        <f t="shared" si="6"/>
        <v>113.55755005424597</v>
      </c>
    </row>
    <row r="380" spans="1:17" ht="17.25" customHeight="1" x14ac:dyDescent="0.2">
      <c r="A380" s="127"/>
      <c r="B380" s="327" t="s">
        <v>28</v>
      </c>
      <c r="C380" s="328"/>
      <c r="D380" s="328"/>
      <c r="E380" s="329"/>
      <c r="F380" s="430"/>
      <c r="G380" s="430"/>
      <c r="H380" s="572"/>
      <c r="I380" s="572"/>
      <c r="J380" s="573"/>
      <c r="K380" s="573"/>
      <c r="L380" s="278"/>
    </row>
    <row r="381" spans="1:17" ht="49.5" customHeight="1" x14ac:dyDescent="0.2">
      <c r="A381" s="126">
        <v>42006</v>
      </c>
      <c r="B381" s="373" t="s">
        <v>145</v>
      </c>
      <c r="C381" s="374"/>
      <c r="D381" s="374"/>
      <c r="E381" s="375"/>
      <c r="F381" s="574" t="s">
        <v>113</v>
      </c>
      <c r="G381" s="574"/>
      <c r="H381" s="572">
        <v>54606</v>
      </c>
      <c r="I381" s="572"/>
      <c r="J381" s="573">
        <v>57003</v>
      </c>
      <c r="K381" s="573"/>
      <c r="L381" s="279">
        <f t="shared" ref="L381:L398" si="7">J381/H381*100</f>
        <v>104.38962751346006</v>
      </c>
    </row>
    <row r="382" spans="1:17" ht="17.25" customHeight="1" x14ac:dyDescent="0.2">
      <c r="A382" s="129"/>
      <c r="B382" s="345" t="s">
        <v>132</v>
      </c>
      <c r="C382" s="346"/>
      <c r="D382" s="346"/>
      <c r="E382" s="347"/>
      <c r="F382" s="430" t="s">
        <v>113</v>
      </c>
      <c r="G382" s="430"/>
      <c r="H382" s="543">
        <v>55882</v>
      </c>
      <c r="I382" s="543"/>
      <c r="J382" s="571">
        <v>57919</v>
      </c>
      <c r="K382" s="571"/>
      <c r="L382" s="277">
        <f t="shared" si="7"/>
        <v>103.64518091693211</v>
      </c>
      <c r="Q382" s="107"/>
    </row>
    <row r="383" spans="1:17" ht="16.5" customHeight="1" x14ac:dyDescent="0.2">
      <c r="A383" s="129"/>
      <c r="B383" s="345" t="s">
        <v>133</v>
      </c>
      <c r="C383" s="346"/>
      <c r="D383" s="346"/>
      <c r="E383" s="347"/>
      <c r="F383" s="430" t="s">
        <v>113</v>
      </c>
      <c r="G383" s="430"/>
      <c r="H383" s="543">
        <v>51868</v>
      </c>
      <c r="I383" s="543"/>
      <c r="J383" s="571">
        <v>56118</v>
      </c>
      <c r="K383" s="571"/>
      <c r="L383" s="277">
        <f t="shared" si="7"/>
        <v>108.19387676409346</v>
      </c>
    </row>
    <row r="384" spans="1:17" ht="19.5" customHeight="1" x14ac:dyDescent="0.2">
      <c r="A384" s="129"/>
      <c r="B384" s="345" t="s">
        <v>134</v>
      </c>
      <c r="C384" s="346"/>
      <c r="D384" s="346"/>
      <c r="E384" s="347"/>
      <c r="F384" s="430" t="s">
        <v>113</v>
      </c>
      <c r="G384" s="430"/>
      <c r="H384" s="543">
        <v>72058</v>
      </c>
      <c r="I384" s="543"/>
      <c r="J384" s="571">
        <v>80089</v>
      </c>
      <c r="K384" s="571"/>
      <c r="L384" s="277">
        <f t="shared" si="7"/>
        <v>111.14518859807376</v>
      </c>
    </row>
    <row r="385" spans="1:17" ht="18" customHeight="1" x14ac:dyDescent="0.2">
      <c r="A385" s="129"/>
      <c r="B385" s="345" t="s">
        <v>135</v>
      </c>
      <c r="C385" s="346"/>
      <c r="D385" s="346"/>
      <c r="E385" s="347"/>
      <c r="F385" s="430" t="s">
        <v>113</v>
      </c>
      <c r="G385" s="430"/>
      <c r="H385" s="543">
        <v>48465</v>
      </c>
      <c r="I385" s="543"/>
      <c r="J385" s="571">
        <v>49922</v>
      </c>
      <c r="K385" s="571"/>
      <c r="L385" s="277">
        <f t="shared" si="7"/>
        <v>103.00629320127928</v>
      </c>
    </row>
    <row r="386" spans="1:17" ht="17.25" customHeight="1" x14ac:dyDescent="0.2">
      <c r="A386" s="129"/>
      <c r="B386" s="345" t="s">
        <v>136</v>
      </c>
      <c r="C386" s="346"/>
      <c r="D386" s="346"/>
      <c r="E386" s="347"/>
      <c r="F386" s="430" t="s">
        <v>113</v>
      </c>
      <c r="G386" s="430"/>
      <c r="H386" s="543">
        <v>43674</v>
      </c>
      <c r="I386" s="543"/>
      <c r="J386" s="571">
        <v>45782</v>
      </c>
      <c r="K386" s="571"/>
      <c r="L386" s="277">
        <f t="shared" si="7"/>
        <v>104.82667033017357</v>
      </c>
    </row>
    <row r="387" spans="1:17" ht="48" customHeight="1" x14ac:dyDescent="0.2">
      <c r="A387" s="126">
        <v>42037</v>
      </c>
      <c r="B387" s="373" t="s">
        <v>146</v>
      </c>
      <c r="C387" s="374"/>
      <c r="D387" s="374"/>
      <c r="E387" s="375"/>
      <c r="F387" s="574" t="s">
        <v>113</v>
      </c>
      <c r="G387" s="574"/>
      <c r="H387" s="572">
        <v>81870</v>
      </c>
      <c r="I387" s="572"/>
      <c r="J387" s="573">
        <v>105215</v>
      </c>
      <c r="K387" s="573"/>
      <c r="L387" s="279">
        <f t="shared" si="7"/>
        <v>128.51471845608893</v>
      </c>
      <c r="Q387" s="107"/>
    </row>
    <row r="388" spans="1:17" ht="20.25" customHeight="1" x14ac:dyDescent="0.2">
      <c r="A388" s="127"/>
      <c r="B388" s="345" t="s">
        <v>132</v>
      </c>
      <c r="C388" s="346"/>
      <c r="D388" s="346"/>
      <c r="E388" s="347"/>
      <c r="F388" s="430" t="s">
        <v>113</v>
      </c>
      <c r="G388" s="430"/>
      <c r="H388" s="543">
        <v>90341</v>
      </c>
      <c r="I388" s="543"/>
      <c r="J388" s="571">
        <v>117046</v>
      </c>
      <c r="K388" s="571"/>
      <c r="L388" s="277">
        <f t="shared" si="7"/>
        <v>129.56022182619188</v>
      </c>
    </row>
    <row r="389" spans="1:17" ht="19.5" customHeight="1" x14ac:dyDescent="0.2">
      <c r="A389" s="127"/>
      <c r="B389" s="345" t="s">
        <v>133</v>
      </c>
      <c r="C389" s="346"/>
      <c r="D389" s="346"/>
      <c r="E389" s="347"/>
      <c r="F389" s="430" t="s">
        <v>113</v>
      </c>
      <c r="G389" s="430"/>
      <c r="H389" s="543">
        <v>75034</v>
      </c>
      <c r="I389" s="543"/>
      <c r="J389" s="571">
        <v>95682</v>
      </c>
      <c r="K389" s="571"/>
      <c r="L389" s="277">
        <f t="shared" si="7"/>
        <v>127.51819175307193</v>
      </c>
    </row>
    <row r="390" spans="1:17" ht="21" customHeight="1" x14ac:dyDescent="0.2">
      <c r="A390" s="127"/>
      <c r="B390" s="345" t="s">
        <v>134</v>
      </c>
      <c r="C390" s="346"/>
      <c r="D390" s="346"/>
      <c r="E390" s="347"/>
      <c r="F390" s="430" t="s">
        <v>113</v>
      </c>
      <c r="G390" s="430"/>
      <c r="H390" s="543">
        <v>77257</v>
      </c>
      <c r="I390" s="543"/>
      <c r="J390" s="571">
        <v>97686</v>
      </c>
      <c r="K390" s="571"/>
      <c r="L390" s="277">
        <f t="shared" si="7"/>
        <v>126.4429113219514</v>
      </c>
    </row>
    <row r="391" spans="1:17" ht="16.5" customHeight="1" x14ac:dyDescent="0.2">
      <c r="A391" s="127"/>
      <c r="B391" s="345" t="s">
        <v>135</v>
      </c>
      <c r="C391" s="346"/>
      <c r="D391" s="346"/>
      <c r="E391" s="347"/>
      <c r="F391" s="430" t="s">
        <v>113</v>
      </c>
      <c r="G391" s="430"/>
      <c r="H391" s="543">
        <v>68442</v>
      </c>
      <c r="I391" s="543"/>
      <c r="J391" s="571">
        <v>85343</v>
      </c>
      <c r="K391" s="571"/>
      <c r="L391" s="277">
        <f t="shared" si="7"/>
        <v>124.69390140556969</v>
      </c>
    </row>
    <row r="392" spans="1:17" ht="18" customHeight="1" x14ac:dyDescent="0.2">
      <c r="A392" s="127"/>
      <c r="B392" s="345" t="s">
        <v>136</v>
      </c>
      <c r="C392" s="346"/>
      <c r="D392" s="346"/>
      <c r="E392" s="347"/>
      <c r="F392" s="430" t="s">
        <v>113</v>
      </c>
      <c r="G392" s="430"/>
      <c r="H392" s="543">
        <v>70475</v>
      </c>
      <c r="I392" s="543"/>
      <c r="J392" s="571">
        <v>92670</v>
      </c>
      <c r="K392" s="571"/>
      <c r="L392" s="277">
        <f t="shared" si="7"/>
        <v>131.4934373891451</v>
      </c>
    </row>
    <row r="393" spans="1:17" ht="47.25" customHeight="1" x14ac:dyDescent="0.2">
      <c r="A393" s="127">
        <v>3</v>
      </c>
      <c r="B393" s="483" t="s">
        <v>147</v>
      </c>
      <c r="C393" s="484"/>
      <c r="D393" s="484"/>
      <c r="E393" s="485"/>
      <c r="F393" s="486" t="s">
        <v>113</v>
      </c>
      <c r="G393" s="486"/>
      <c r="H393" s="542">
        <v>91301</v>
      </c>
      <c r="I393" s="542"/>
      <c r="J393" s="516">
        <v>105580</v>
      </c>
      <c r="K393" s="516"/>
      <c r="L393" s="130">
        <f t="shared" si="7"/>
        <v>115.63947820943912</v>
      </c>
    </row>
    <row r="394" spans="1:17" ht="18.75" customHeight="1" x14ac:dyDescent="0.2">
      <c r="A394" s="127"/>
      <c r="B394" s="345" t="s">
        <v>132</v>
      </c>
      <c r="C394" s="346"/>
      <c r="D394" s="346"/>
      <c r="E394" s="347"/>
      <c r="F394" s="430" t="s">
        <v>113</v>
      </c>
      <c r="G394" s="430"/>
      <c r="H394" s="543">
        <v>100845</v>
      </c>
      <c r="I394" s="543"/>
      <c r="J394" s="571">
        <v>117632</v>
      </c>
      <c r="K394" s="571"/>
      <c r="L394" s="128">
        <f t="shared" si="7"/>
        <v>116.64633844018049</v>
      </c>
      <c r="P394" s="106"/>
      <c r="Q394" s="107"/>
    </row>
    <row r="395" spans="1:17" ht="17.25" customHeight="1" x14ac:dyDescent="0.2">
      <c r="A395" s="127"/>
      <c r="B395" s="385" t="s">
        <v>133</v>
      </c>
      <c r="C395" s="385"/>
      <c r="D395" s="385"/>
      <c r="E395" s="385"/>
      <c r="F395" s="430" t="s">
        <v>113</v>
      </c>
      <c r="G395" s="430"/>
      <c r="H395" s="543">
        <v>83725</v>
      </c>
      <c r="I395" s="543"/>
      <c r="J395" s="571">
        <v>95795</v>
      </c>
      <c r="K395" s="571"/>
      <c r="L395" s="128">
        <f t="shared" si="7"/>
        <v>114.41624365482232</v>
      </c>
    </row>
    <row r="396" spans="1:17" ht="18.75" customHeight="1" x14ac:dyDescent="0.2">
      <c r="A396" s="127"/>
      <c r="B396" s="385" t="s">
        <v>134</v>
      </c>
      <c r="C396" s="385"/>
      <c r="D396" s="385"/>
      <c r="E396" s="385"/>
      <c r="F396" s="430" t="s">
        <v>113</v>
      </c>
      <c r="G396" s="430"/>
      <c r="H396" s="543">
        <v>84507</v>
      </c>
      <c r="I396" s="543"/>
      <c r="J396" s="571">
        <v>97923</v>
      </c>
      <c r="K396" s="571"/>
      <c r="L396" s="128">
        <f t="shared" si="7"/>
        <v>115.87560793780396</v>
      </c>
    </row>
    <row r="397" spans="1:17" ht="17.25" customHeight="1" x14ac:dyDescent="0.2">
      <c r="A397" s="127"/>
      <c r="B397" s="385" t="s">
        <v>135</v>
      </c>
      <c r="C397" s="385"/>
      <c r="D397" s="385"/>
      <c r="E397" s="385"/>
      <c r="F397" s="430" t="s">
        <v>113</v>
      </c>
      <c r="G397" s="430"/>
      <c r="H397" s="543">
        <v>76331</v>
      </c>
      <c r="I397" s="543"/>
      <c r="J397" s="571">
        <v>85481</v>
      </c>
      <c r="K397" s="571"/>
      <c r="L397" s="128">
        <f t="shared" si="7"/>
        <v>111.98726598629651</v>
      </c>
    </row>
    <row r="398" spans="1:17" ht="18.75" customHeight="1" x14ac:dyDescent="0.2">
      <c r="A398" s="127"/>
      <c r="B398" s="385" t="s">
        <v>136</v>
      </c>
      <c r="C398" s="385"/>
      <c r="D398" s="385"/>
      <c r="E398" s="385"/>
      <c r="F398" s="430" t="s">
        <v>113</v>
      </c>
      <c r="G398" s="430"/>
      <c r="H398" s="543">
        <v>78456</v>
      </c>
      <c r="I398" s="543"/>
      <c r="J398" s="571">
        <v>92773</v>
      </c>
      <c r="K398" s="571"/>
      <c r="L398" s="128">
        <f t="shared" si="7"/>
        <v>118.24844498827368</v>
      </c>
    </row>
    <row r="399" spans="1:17" s="14" customFormat="1" ht="40.5" customHeight="1" x14ac:dyDescent="0.2">
      <c r="A399" s="578" t="s">
        <v>148</v>
      </c>
      <c r="B399" s="578"/>
      <c r="C399" s="578"/>
      <c r="D399" s="578"/>
      <c r="E399" s="578"/>
      <c r="F399" s="578"/>
      <c r="G399" s="578"/>
      <c r="H399" s="578"/>
      <c r="I399" s="578"/>
      <c r="J399" s="578"/>
      <c r="K399" s="578"/>
      <c r="L399" s="578"/>
    </row>
    <row r="400" spans="1:17" ht="42" customHeight="1" x14ac:dyDescent="0.2">
      <c r="A400" s="216" t="s">
        <v>23</v>
      </c>
      <c r="B400" s="324" t="s">
        <v>37</v>
      </c>
      <c r="C400" s="324"/>
      <c r="D400" s="324"/>
      <c r="E400" s="324"/>
      <c r="F400" s="371" t="s">
        <v>25</v>
      </c>
      <c r="G400" s="371"/>
      <c r="H400" s="340" t="s">
        <v>465</v>
      </c>
      <c r="I400" s="341"/>
      <c r="J400" s="340" t="s">
        <v>474</v>
      </c>
      <c r="K400" s="341"/>
      <c r="L400" s="217" t="s">
        <v>38</v>
      </c>
    </row>
    <row r="401" spans="1:15" ht="16.5" customHeight="1" x14ac:dyDescent="0.2">
      <c r="A401" s="29"/>
      <c r="B401" s="323" t="s">
        <v>149</v>
      </c>
      <c r="C401" s="323"/>
      <c r="D401" s="323"/>
      <c r="E401" s="323"/>
      <c r="F401" s="371" t="s">
        <v>131</v>
      </c>
      <c r="G401" s="371"/>
      <c r="H401" s="576">
        <v>45</v>
      </c>
      <c r="I401" s="576"/>
      <c r="J401" s="576">
        <f>J403+J436+J499+J502+J505+J508+J527</f>
        <v>39</v>
      </c>
      <c r="K401" s="576"/>
      <c r="L401" s="102">
        <f>J401/H401*100</f>
        <v>86.666666666666671</v>
      </c>
    </row>
    <row r="402" spans="1:15" ht="16.5" customHeight="1" x14ac:dyDescent="0.2">
      <c r="A402" s="29"/>
      <c r="B402" s="324" t="s">
        <v>150</v>
      </c>
      <c r="C402" s="324"/>
      <c r="D402" s="324"/>
      <c r="E402" s="324"/>
      <c r="F402" s="324"/>
      <c r="G402" s="324"/>
      <c r="H402" s="324"/>
      <c r="I402" s="324"/>
      <c r="J402" s="324"/>
      <c r="K402" s="324"/>
      <c r="L402" s="324"/>
    </row>
    <row r="403" spans="1:15" ht="32.25" customHeight="1" x14ac:dyDescent="0.2">
      <c r="A403" s="200">
        <v>1</v>
      </c>
      <c r="B403" s="577" t="s">
        <v>151</v>
      </c>
      <c r="C403" s="577"/>
      <c r="D403" s="577"/>
      <c r="E403" s="577"/>
      <c r="F403" s="371" t="s">
        <v>131</v>
      </c>
      <c r="G403" s="371"/>
      <c r="H403" s="415">
        <f>H404+H405+H406+H407</f>
        <v>13</v>
      </c>
      <c r="I403" s="415"/>
      <c r="J403" s="415">
        <f>J404+J405+J406+J407</f>
        <v>10</v>
      </c>
      <c r="K403" s="415"/>
      <c r="L403" s="201">
        <f>J403/H403*100</f>
        <v>76.923076923076934</v>
      </c>
    </row>
    <row r="404" spans="1:15" s="65" customFormat="1" ht="21" customHeight="1" x14ac:dyDescent="0.2">
      <c r="A404" s="203"/>
      <c r="B404" s="385" t="s">
        <v>231</v>
      </c>
      <c r="C404" s="385"/>
      <c r="D404" s="385"/>
      <c r="E404" s="385"/>
      <c r="F404" s="575" t="s">
        <v>131</v>
      </c>
      <c r="G404" s="575"/>
      <c r="H404" s="385">
        <v>7</v>
      </c>
      <c r="I404" s="385"/>
      <c r="J404" s="385">
        <v>6</v>
      </c>
      <c r="K404" s="385"/>
      <c r="L404" s="99">
        <f>J404/H404*100</f>
        <v>85.714285714285708</v>
      </c>
    </row>
    <row r="405" spans="1:15" s="65" customFormat="1" ht="17.25" customHeight="1" x14ac:dyDescent="0.2">
      <c r="A405" s="203"/>
      <c r="B405" s="385" t="s">
        <v>153</v>
      </c>
      <c r="C405" s="385"/>
      <c r="D405" s="385"/>
      <c r="E405" s="385"/>
      <c r="F405" s="575" t="s">
        <v>131</v>
      </c>
      <c r="G405" s="575"/>
      <c r="H405" s="385">
        <v>0</v>
      </c>
      <c r="I405" s="385"/>
      <c r="J405" s="385">
        <v>0</v>
      </c>
      <c r="K405" s="385"/>
      <c r="L405" s="99" t="s">
        <v>43</v>
      </c>
    </row>
    <row r="406" spans="1:15" s="65" customFormat="1" ht="16.5" customHeight="1" x14ac:dyDescent="0.2">
      <c r="A406" s="203"/>
      <c r="B406" s="385" t="s">
        <v>523</v>
      </c>
      <c r="C406" s="385"/>
      <c r="D406" s="385"/>
      <c r="E406" s="385"/>
      <c r="F406" s="575" t="s">
        <v>131</v>
      </c>
      <c r="G406" s="575"/>
      <c r="H406" s="385">
        <v>5</v>
      </c>
      <c r="I406" s="385"/>
      <c r="J406" s="385">
        <v>3</v>
      </c>
      <c r="K406" s="385"/>
      <c r="L406" s="99">
        <f t="shared" ref="L406:L413" si="8">J406/H406*100</f>
        <v>60</v>
      </c>
    </row>
    <row r="407" spans="1:15" s="65" customFormat="1" ht="19.5" customHeight="1" x14ac:dyDescent="0.2">
      <c r="A407" s="203"/>
      <c r="B407" s="385" t="s">
        <v>157</v>
      </c>
      <c r="C407" s="385"/>
      <c r="D407" s="385"/>
      <c r="E407" s="385"/>
      <c r="F407" s="575" t="s">
        <v>131</v>
      </c>
      <c r="G407" s="575"/>
      <c r="H407" s="511">
        <v>1</v>
      </c>
      <c r="I407" s="511"/>
      <c r="J407" s="511">
        <v>1</v>
      </c>
      <c r="K407" s="511"/>
      <c r="L407" s="99">
        <f t="shared" si="8"/>
        <v>100</v>
      </c>
    </row>
    <row r="408" spans="1:15" ht="16.5" customHeight="1" x14ac:dyDescent="0.2">
      <c r="A408" s="200">
        <v>2</v>
      </c>
      <c r="B408" s="577" t="s">
        <v>154</v>
      </c>
      <c r="C408" s="577"/>
      <c r="D408" s="577"/>
      <c r="E408" s="577"/>
      <c r="F408" s="324" t="s">
        <v>155</v>
      </c>
      <c r="G408" s="324"/>
      <c r="H408" s="325">
        <v>2396</v>
      </c>
      <c r="I408" s="325"/>
      <c r="J408" s="325">
        <v>2367</v>
      </c>
      <c r="K408" s="325"/>
      <c r="L408" s="201">
        <f t="shared" si="8"/>
        <v>98.789649415692821</v>
      </c>
    </row>
    <row r="409" spans="1:15" ht="33" customHeight="1" x14ac:dyDescent="0.2">
      <c r="A409" s="200">
        <v>3</v>
      </c>
      <c r="B409" s="577" t="s">
        <v>565</v>
      </c>
      <c r="C409" s="577"/>
      <c r="D409" s="577"/>
      <c r="E409" s="577"/>
      <c r="F409" s="324" t="s">
        <v>40</v>
      </c>
      <c r="G409" s="324"/>
      <c r="H409" s="325">
        <f>H410+H411+H412+H413</f>
        <v>2227</v>
      </c>
      <c r="I409" s="325"/>
      <c r="J409" s="325">
        <f>J410+J411+J412+J413</f>
        <v>2165</v>
      </c>
      <c r="K409" s="325"/>
      <c r="L409" s="201">
        <f t="shared" si="8"/>
        <v>97.21598563089357</v>
      </c>
    </row>
    <row r="410" spans="1:15" s="65" customFormat="1" ht="15.75" customHeight="1" x14ac:dyDescent="0.2">
      <c r="A410" s="203"/>
      <c r="B410" s="385" t="s">
        <v>152</v>
      </c>
      <c r="C410" s="385"/>
      <c r="D410" s="385"/>
      <c r="E410" s="385"/>
      <c r="F410" s="333" t="s">
        <v>40</v>
      </c>
      <c r="G410" s="333"/>
      <c r="H410" s="320">
        <v>1554</v>
      </c>
      <c r="I410" s="320"/>
      <c r="J410" s="320">
        <v>1536</v>
      </c>
      <c r="K410" s="320"/>
      <c r="L410" s="99">
        <f t="shared" si="8"/>
        <v>98.841698841698843</v>
      </c>
      <c r="M410" s="65" t="s">
        <v>507</v>
      </c>
      <c r="O410" s="142"/>
    </row>
    <row r="411" spans="1:15" s="65" customFormat="1" ht="19.5" customHeight="1" x14ac:dyDescent="0.2">
      <c r="A411" s="203"/>
      <c r="B411" s="385" t="s">
        <v>618</v>
      </c>
      <c r="C411" s="385"/>
      <c r="D411" s="385"/>
      <c r="E411" s="385"/>
      <c r="F411" s="333" t="s">
        <v>40</v>
      </c>
      <c r="G411" s="333"/>
      <c r="H411" s="511">
        <v>18</v>
      </c>
      <c r="I411" s="511"/>
      <c r="J411" s="511">
        <v>14</v>
      </c>
      <c r="K411" s="511"/>
      <c r="L411" s="99">
        <f>J411/H411*100</f>
        <v>77.777777777777786</v>
      </c>
      <c r="O411" s="142"/>
    </row>
    <row r="412" spans="1:15" s="65" customFormat="1" ht="15.75" customHeight="1" x14ac:dyDescent="0.2">
      <c r="A412" s="203"/>
      <c r="B412" s="345" t="s">
        <v>156</v>
      </c>
      <c r="C412" s="346"/>
      <c r="D412" s="346"/>
      <c r="E412" s="347"/>
      <c r="F412" s="318" t="s">
        <v>40</v>
      </c>
      <c r="G412" s="420"/>
      <c r="H412" s="418">
        <v>482</v>
      </c>
      <c r="I412" s="502"/>
      <c r="J412" s="418">
        <v>452</v>
      </c>
      <c r="K412" s="502"/>
      <c r="L412" s="99">
        <f t="shared" si="8"/>
        <v>93.7759336099585</v>
      </c>
      <c r="O412" s="142"/>
    </row>
    <row r="413" spans="1:15" s="65" customFormat="1" ht="18.75" customHeight="1" x14ac:dyDescent="0.2">
      <c r="A413" s="203"/>
      <c r="B413" s="345" t="s">
        <v>157</v>
      </c>
      <c r="C413" s="346"/>
      <c r="D413" s="346"/>
      <c r="E413" s="347"/>
      <c r="F413" s="318" t="s">
        <v>40</v>
      </c>
      <c r="G413" s="420"/>
      <c r="H413" s="418">
        <v>173</v>
      </c>
      <c r="I413" s="502"/>
      <c r="J413" s="418">
        <v>163</v>
      </c>
      <c r="K413" s="502"/>
      <c r="L413" s="99">
        <f t="shared" si="8"/>
        <v>94.219653179190757</v>
      </c>
      <c r="O413" s="142"/>
    </row>
    <row r="414" spans="1:15" ht="18.95" customHeight="1" x14ac:dyDescent="0.2">
      <c r="A414" s="200">
        <v>4</v>
      </c>
      <c r="B414" s="483" t="s">
        <v>158</v>
      </c>
      <c r="C414" s="484"/>
      <c r="D414" s="484"/>
      <c r="E414" s="485"/>
      <c r="F414" s="371"/>
      <c r="G414" s="371"/>
      <c r="H414" s="416"/>
      <c r="I414" s="579"/>
      <c r="J414" s="416"/>
      <c r="K414" s="579"/>
      <c r="L414" s="20"/>
      <c r="O414" s="142"/>
    </row>
    <row r="415" spans="1:15" s="65" customFormat="1" ht="16.5" customHeight="1" x14ac:dyDescent="0.2">
      <c r="A415" s="203"/>
      <c r="B415" s="345" t="s">
        <v>159</v>
      </c>
      <c r="C415" s="346"/>
      <c r="D415" s="346"/>
      <c r="E415" s="347"/>
      <c r="F415" s="318" t="s">
        <v>40</v>
      </c>
      <c r="G415" s="420"/>
      <c r="H415" s="418" t="s">
        <v>160</v>
      </c>
      <c r="I415" s="502"/>
      <c r="J415" s="418" t="s">
        <v>160</v>
      </c>
      <c r="K415" s="502"/>
      <c r="L415" s="99" t="s">
        <v>161</v>
      </c>
      <c r="O415" s="142"/>
    </row>
    <row r="416" spans="1:15" s="65" customFormat="1" ht="15.75" customHeight="1" x14ac:dyDescent="0.2">
      <c r="A416" s="203"/>
      <c r="B416" s="345" t="s">
        <v>162</v>
      </c>
      <c r="C416" s="346"/>
      <c r="D416" s="346"/>
      <c r="E416" s="347"/>
      <c r="F416" s="318" t="s">
        <v>40</v>
      </c>
      <c r="G416" s="420"/>
      <c r="H416" s="418" t="s">
        <v>163</v>
      </c>
      <c r="I416" s="502"/>
      <c r="J416" s="418" t="s">
        <v>163</v>
      </c>
      <c r="K416" s="502"/>
      <c r="L416" s="99" t="s">
        <v>161</v>
      </c>
      <c r="O416" s="142"/>
    </row>
    <row r="417" spans="1:15" s="65" customFormat="1" ht="16.5" customHeight="1" x14ac:dyDescent="0.2">
      <c r="A417" s="203"/>
      <c r="B417" s="345" t="s">
        <v>164</v>
      </c>
      <c r="C417" s="346"/>
      <c r="D417" s="346"/>
      <c r="E417" s="347"/>
      <c r="F417" s="318" t="s">
        <v>40</v>
      </c>
      <c r="G417" s="420"/>
      <c r="H417" s="418" t="s">
        <v>165</v>
      </c>
      <c r="I417" s="502"/>
      <c r="J417" s="418" t="s">
        <v>165</v>
      </c>
      <c r="K417" s="502"/>
      <c r="L417" s="99" t="s">
        <v>161</v>
      </c>
      <c r="O417" s="142"/>
    </row>
    <row r="418" spans="1:15" s="65" customFormat="1" ht="17.25" customHeight="1" x14ac:dyDescent="0.2">
      <c r="A418" s="203"/>
      <c r="B418" s="345" t="s">
        <v>166</v>
      </c>
      <c r="C418" s="346"/>
      <c r="D418" s="346"/>
      <c r="E418" s="347"/>
      <c r="F418" s="318" t="s">
        <v>40</v>
      </c>
      <c r="G418" s="420"/>
      <c r="H418" s="418" t="s">
        <v>167</v>
      </c>
      <c r="I418" s="502"/>
      <c r="J418" s="418" t="s">
        <v>167</v>
      </c>
      <c r="K418" s="502"/>
      <c r="L418" s="99" t="s">
        <v>161</v>
      </c>
      <c r="O418" s="142"/>
    </row>
    <row r="419" spans="1:15" ht="33.75" customHeight="1" x14ac:dyDescent="0.2">
      <c r="A419" s="200">
        <v>5</v>
      </c>
      <c r="B419" s="483" t="s">
        <v>168</v>
      </c>
      <c r="C419" s="484"/>
      <c r="D419" s="484"/>
      <c r="E419" s="485"/>
      <c r="F419" s="311" t="s">
        <v>40</v>
      </c>
      <c r="G419" s="337"/>
      <c r="H419" s="357">
        <f>H420+H421</f>
        <v>448</v>
      </c>
      <c r="I419" s="314"/>
      <c r="J419" s="357">
        <f>J420+J421</f>
        <v>396</v>
      </c>
      <c r="K419" s="314"/>
      <c r="L419" s="201">
        <f>J419/H419*100</f>
        <v>88.392857142857139</v>
      </c>
      <c r="O419" s="142"/>
    </row>
    <row r="420" spans="1:15" s="65" customFormat="1" ht="20.25" customHeight="1" x14ac:dyDescent="0.2">
      <c r="A420" s="203"/>
      <c r="B420" s="345" t="s">
        <v>619</v>
      </c>
      <c r="C420" s="346"/>
      <c r="D420" s="346"/>
      <c r="E420" s="347"/>
      <c r="F420" s="318" t="s">
        <v>40</v>
      </c>
      <c r="G420" s="420"/>
      <c r="H420" s="418">
        <v>448</v>
      </c>
      <c r="I420" s="502"/>
      <c r="J420" s="418">
        <v>396</v>
      </c>
      <c r="K420" s="502"/>
      <c r="L420" s="99">
        <f>J420/H420*100</f>
        <v>88.392857142857139</v>
      </c>
      <c r="O420" s="142"/>
    </row>
    <row r="421" spans="1:15" s="65" customFormat="1" ht="17.25" customHeight="1" x14ac:dyDescent="0.2">
      <c r="A421" s="203"/>
      <c r="B421" s="345" t="s">
        <v>169</v>
      </c>
      <c r="C421" s="346"/>
      <c r="D421" s="346"/>
      <c r="E421" s="347"/>
      <c r="F421" s="318" t="s">
        <v>40</v>
      </c>
      <c r="G421" s="420"/>
      <c r="H421" s="418">
        <v>0</v>
      </c>
      <c r="I421" s="502"/>
      <c r="J421" s="418">
        <v>0</v>
      </c>
      <c r="K421" s="502"/>
      <c r="L421" s="99" t="s">
        <v>43</v>
      </c>
      <c r="O421" s="142"/>
    </row>
    <row r="422" spans="1:15" ht="25.5" customHeight="1" x14ac:dyDescent="0.2">
      <c r="A422" s="200">
        <v>6</v>
      </c>
      <c r="B422" s="483" t="s">
        <v>631</v>
      </c>
      <c r="C422" s="484"/>
      <c r="D422" s="484"/>
      <c r="E422" s="485"/>
      <c r="F422" s="311" t="s">
        <v>170</v>
      </c>
      <c r="G422" s="337"/>
      <c r="H422" s="357">
        <f>H423+H424+H425+H426</f>
        <v>29</v>
      </c>
      <c r="I422" s="314"/>
      <c r="J422" s="357">
        <f>J423+J424+J425+J426</f>
        <v>20</v>
      </c>
      <c r="K422" s="314"/>
      <c r="L422" s="201">
        <f t="shared" ref="L422:L433" si="9">J422/H422*100</f>
        <v>68.965517241379317</v>
      </c>
      <c r="O422" s="142"/>
    </row>
    <row r="423" spans="1:15" s="65" customFormat="1" ht="19.5" customHeight="1" x14ac:dyDescent="0.2">
      <c r="A423" s="203"/>
      <c r="B423" s="345" t="s">
        <v>589</v>
      </c>
      <c r="C423" s="346"/>
      <c r="D423" s="346"/>
      <c r="E423" s="347"/>
      <c r="F423" s="318" t="s">
        <v>170</v>
      </c>
      <c r="G423" s="420"/>
      <c r="H423" s="418">
        <v>18</v>
      </c>
      <c r="I423" s="502"/>
      <c r="J423" s="418">
        <v>15</v>
      </c>
      <c r="K423" s="502"/>
      <c r="L423" s="99">
        <f t="shared" si="9"/>
        <v>83.333333333333343</v>
      </c>
      <c r="O423" s="142"/>
    </row>
    <row r="424" spans="1:15" s="65" customFormat="1" ht="20.25" customHeight="1" x14ac:dyDescent="0.2">
      <c r="A424" s="203"/>
      <c r="B424" s="345" t="s">
        <v>153</v>
      </c>
      <c r="C424" s="346"/>
      <c r="D424" s="346"/>
      <c r="E424" s="347"/>
      <c r="F424" s="318" t="s">
        <v>170</v>
      </c>
      <c r="G424" s="420"/>
      <c r="H424" s="418">
        <v>0</v>
      </c>
      <c r="I424" s="502"/>
      <c r="J424" s="418">
        <v>0</v>
      </c>
      <c r="K424" s="502"/>
      <c r="L424" s="99" t="s">
        <v>43</v>
      </c>
      <c r="O424" s="142"/>
    </row>
    <row r="425" spans="1:15" s="65" customFormat="1" ht="18" customHeight="1" x14ac:dyDescent="0.2">
      <c r="A425" s="203"/>
      <c r="B425" s="345" t="s">
        <v>620</v>
      </c>
      <c r="C425" s="346"/>
      <c r="D425" s="346"/>
      <c r="E425" s="347"/>
      <c r="F425" s="318" t="s">
        <v>170</v>
      </c>
      <c r="G425" s="420"/>
      <c r="H425" s="345">
        <v>9</v>
      </c>
      <c r="I425" s="346"/>
      <c r="J425" s="345">
        <v>4</v>
      </c>
      <c r="K425" s="346"/>
      <c r="L425" s="99">
        <f>J425/H425*100</f>
        <v>44.444444444444443</v>
      </c>
      <c r="O425" s="142"/>
    </row>
    <row r="426" spans="1:15" s="65" customFormat="1" ht="19.5" customHeight="1" x14ac:dyDescent="0.2">
      <c r="A426" s="203"/>
      <c r="B426" s="345" t="s">
        <v>590</v>
      </c>
      <c r="C426" s="346"/>
      <c r="D426" s="346"/>
      <c r="E426" s="347"/>
      <c r="F426" s="318" t="s">
        <v>170</v>
      </c>
      <c r="G426" s="420"/>
      <c r="H426" s="418">
        <v>2</v>
      </c>
      <c r="I426" s="502"/>
      <c r="J426" s="418">
        <v>1</v>
      </c>
      <c r="K426" s="502"/>
      <c r="L426" s="99">
        <f t="shared" si="9"/>
        <v>50</v>
      </c>
      <c r="O426" s="142"/>
    </row>
    <row r="427" spans="1:15" ht="27.75" customHeight="1" x14ac:dyDescent="0.2">
      <c r="A427" s="200">
        <v>7</v>
      </c>
      <c r="B427" s="483" t="s">
        <v>632</v>
      </c>
      <c r="C427" s="484"/>
      <c r="D427" s="484"/>
      <c r="E427" s="485"/>
      <c r="F427" s="311" t="s">
        <v>170</v>
      </c>
      <c r="G427" s="337"/>
      <c r="H427" s="357">
        <f>H428+H429+H430+H431</f>
        <v>97</v>
      </c>
      <c r="I427" s="580"/>
      <c r="J427" s="357">
        <f>J428+J429+J430+J431</f>
        <v>102</v>
      </c>
      <c r="K427" s="580"/>
      <c r="L427" s="201">
        <f t="shared" si="9"/>
        <v>105.15463917525774</v>
      </c>
      <c r="O427" s="142"/>
    </row>
    <row r="428" spans="1:15" s="65" customFormat="1" ht="18.75" customHeight="1" x14ac:dyDescent="0.2">
      <c r="A428" s="203"/>
      <c r="B428" s="345" t="s">
        <v>152</v>
      </c>
      <c r="C428" s="346"/>
      <c r="D428" s="346"/>
      <c r="E428" s="347"/>
      <c r="F428" s="318" t="s">
        <v>170</v>
      </c>
      <c r="G428" s="420"/>
      <c r="H428" s="418">
        <v>65</v>
      </c>
      <c r="I428" s="502"/>
      <c r="J428" s="418">
        <v>67</v>
      </c>
      <c r="K428" s="502"/>
      <c r="L428" s="99">
        <f t="shared" si="9"/>
        <v>103.07692307692307</v>
      </c>
      <c r="O428" s="142"/>
    </row>
    <row r="429" spans="1:15" s="65" customFormat="1" ht="21.75" customHeight="1" x14ac:dyDescent="0.2">
      <c r="A429" s="203"/>
      <c r="B429" s="345" t="s">
        <v>621</v>
      </c>
      <c r="C429" s="346"/>
      <c r="D429" s="346"/>
      <c r="E429" s="347"/>
      <c r="F429" s="318" t="s">
        <v>170</v>
      </c>
      <c r="G429" s="420"/>
      <c r="H429" s="418">
        <v>2</v>
      </c>
      <c r="I429" s="502"/>
      <c r="J429" s="418">
        <v>1</v>
      </c>
      <c r="K429" s="502"/>
      <c r="L429" s="99">
        <f t="shared" si="9"/>
        <v>50</v>
      </c>
      <c r="O429" s="142"/>
    </row>
    <row r="430" spans="1:15" s="65" customFormat="1" ht="19.5" customHeight="1" x14ac:dyDescent="0.2">
      <c r="A430" s="203"/>
      <c r="B430" s="345" t="s">
        <v>622</v>
      </c>
      <c r="C430" s="346"/>
      <c r="D430" s="346"/>
      <c r="E430" s="347"/>
      <c r="F430" s="318" t="s">
        <v>170</v>
      </c>
      <c r="G430" s="420"/>
      <c r="H430" s="418">
        <v>22</v>
      </c>
      <c r="I430" s="502"/>
      <c r="J430" s="418">
        <v>25</v>
      </c>
      <c r="K430" s="502"/>
      <c r="L430" s="99">
        <f t="shared" si="9"/>
        <v>113.63636363636364</v>
      </c>
      <c r="O430" s="142"/>
    </row>
    <row r="431" spans="1:15" s="65" customFormat="1" ht="23.25" customHeight="1" x14ac:dyDescent="0.2">
      <c r="A431" s="203"/>
      <c r="B431" s="345" t="s">
        <v>562</v>
      </c>
      <c r="C431" s="346"/>
      <c r="D431" s="346"/>
      <c r="E431" s="347"/>
      <c r="F431" s="318" t="s">
        <v>170</v>
      </c>
      <c r="G431" s="420"/>
      <c r="H431" s="418">
        <v>8</v>
      </c>
      <c r="I431" s="502"/>
      <c r="J431" s="418">
        <v>9</v>
      </c>
      <c r="K431" s="502"/>
      <c r="L431" s="99">
        <f t="shared" si="9"/>
        <v>112.5</v>
      </c>
      <c r="O431" s="142"/>
    </row>
    <row r="432" spans="1:15" ht="33" customHeight="1" x14ac:dyDescent="0.2">
      <c r="A432" s="200">
        <v>8</v>
      </c>
      <c r="B432" s="483" t="s">
        <v>171</v>
      </c>
      <c r="C432" s="484"/>
      <c r="D432" s="484"/>
      <c r="E432" s="485"/>
      <c r="F432" s="371" t="s">
        <v>113</v>
      </c>
      <c r="G432" s="371"/>
      <c r="H432" s="581">
        <v>34749.94</v>
      </c>
      <c r="I432" s="582"/>
      <c r="J432" s="581">
        <v>36787.870000000003</v>
      </c>
      <c r="K432" s="582"/>
      <c r="L432" s="201">
        <f t="shared" si="9"/>
        <v>105.86455688844354</v>
      </c>
      <c r="O432" s="142"/>
    </row>
    <row r="433" spans="1:15" ht="36.75" customHeight="1" x14ac:dyDescent="0.2">
      <c r="A433" s="200">
        <v>9</v>
      </c>
      <c r="B433" s="352" t="s">
        <v>623</v>
      </c>
      <c r="C433" s="353"/>
      <c r="D433" s="353"/>
      <c r="E433" s="354"/>
      <c r="F433" s="371" t="s">
        <v>113</v>
      </c>
      <c r="G433" s="371"/>
      <c r="H433" s="581">
        <v>944.46</v>
      </c>
      <c r="I433" s="582"/>
      <c r="J433" s="581">
        <v>1512.38</v>
      </c>
      <c r="K433" s="582"/>
      <c r="L433" s="201">
        <f t="shared" si="9"/>
        <v>160.13171547762744</v>
      </c>
      <c r="O433" s="142"/>
    </row>
    <row r="434" spans="1:15" ht="33.75" customHeight="1" x14ac:dyDescent="0.2">
      <c r="A434" s="200">
        <v>10</v>
      </c>
      <c r="B434" s="483" t="s">
        <v>172</v>
      </c>
      <c r="C434" s="484"/>
      <c r="D434" s="484"/>
      <c r="E434" s="485"/>
      <c r="F434" s="371" t="s">
        <v>113</v>
      </c>
      <c r="G434" s="371"/>
      <c r="H434" s="372" t="s">
        <v>173</v>
      </c>
      <c r="I434" s="372"/>
      <c r="J434" s="372" t="s">
        <v>480</v>
      </c>
      <c r="K434" s="372"/>
      <c r="L434" s="201" t="s">
        <v>43</v>
      </c>
      <c r="O434" s="142"/>
    </row>
    <row r="435" spans="1:15" ht="20.25" customHeight="1" x14ac:dyDescent="0.2">
      <c r="A435" s="583" t="s">
        <v>174</v>
      </c>
      <c r="B435" s="584"/>
      <c r="C435" s="584"/>
      <c r="D435" s="584"/>
      <c r="E435" s="584"/>
      <c r="F435" s="584"/>
      <c r="G435" s="584"/>
      <c r="H435" s="584"/>
      <c r="I435" s="584"/>
      <c r="J435" s="584"/>
      <c r="K435" s="584"/>
      <c r="L435" s="585"/>
      <c r="O435" s="142"/>
    </row>
    <row r="436" spans="1:15" ht="18" customHeight="1" x14ac:dyDescent="0.2">
      <c r="A436" s="200">
        <v>1</v>
      </c>
      <c r="B436" s="483" t="s">
        <v>175</v>
      </c>
      <c r="C436" s="484"/>
      <c r="D436" s="484"/>
      <c r="E436" s="485"/>
      <c r="F436" s="311" t="s">
        <v>131</v>
      </c>
      <c r="G436" s="337"/>
      <c r="H436" s="357">
        <f>H437+H442+H447</f>
        <v>25</v>
      </c>
      <c r="I436" s="314"/>
      <c r="J436" s="357">
        <f>J437+J442+J447</f>
        <v>22</v>
      </c>
      <c r="K436" s="314"/>
      <c r="L436" s="20">
        <f>J436/H436*100</f>
        <v>88</v>
      </c>
      <c r="O436" s="142"/>
    </row>
    <row r="437" spans="1:15" ht="17.100000000000001" customHeight="1" x14ac:dyDescent="0.2">
      <c r="A437" s="66" t="s">
        <v>29</v>
      </c>
      <c r="B437" s="358" t="s">
        <v>176</v>
      </c>
      <c r="C437" s="359"/>
      <c r="D437" s="359"/>
      <c r="E437" s="360"/>
      <c r="F437" s="330" t="s">
        <v>131</v>
      </c>
      <c r="G437" s="363"/>
      <c r="H437" s="416">
        <f>H438+H439+H440+H441</f>
        <v>8</v>
      </c>
      <c r="I437" s="417"/>
      <c r="J437" s="416">
        <f>J438+J439+J440+J441</f>
        <v>5</v>
      </c>
      <c r="K437" s="417"/>
      <c r="L437" s="20">
        <f>J437/H437*100</f>
        <v>62.5</v>
      </c>
      <c r="O437" s="142"/>
    </row>
    <row r="438" spans="1:15" s="65" customFormat="1" ht="17.100000000000001" customHeight="1" x14ac:dyDescent="0.2">
      <c r="A438" s="203"/>
      <c r="B438" s="345" t="s">
        <v>152</v>
      </c>
      <c r="C438" s="346"/>
      <c r="D438" s="346"/>
      <c r="E438" s="347"/>
      <c r="F438" s="318" t="s">
        <v>131</v>
      </c>
      <c r="G438" s="420"/>
      <c r="H438" s="418">
        <v>0</v>
      </c>
      <c r="I438" s="419"/>
      <c r="J438" s="418">
        <v>0</v>
      </c>
      <c r="K438" s="419"/>
      <c r="L438" s="99" t="s">
        <v>43</v>
      </c>
      <c r="O438" s="142"/>
    </row>
    <row r="439" spans="1:15" s="65" customFormat="1" ht="18.75" customHeight="1" x14ac:dyDescent="0.2">
      <c r="A439" s="203"/>
      <c r="B439" s="345" t="s">
        <v>153</v>
      </c>
      <c r="C439" s="346"/>
      <c r="D439" s="346"/>
      <c r="E439" s="347"/>
      <c r="F439" s="318" t="s">
        <v>131</v>
      </c>
      <c r="G439" s="420"/>
      <c r="H439" s="418">
        <v>0</v>
      </c>
      <c r="I439" s="419"/>
      <c r="J439" s="418">
        <v>0</v>
      </c>
      <c r="K439" s="419"/>
      <c r="L439" s="99" t="s">
        <v>43</v>
      </c>
      <c r="O439" s="142"/>
    </row>
    <row r="440" spans="1:15" s="65" customFormat="1" ht="21" customHeight="1" x14ac:dyDescent="0.2">
      <c r="A440" s="203"/>
      <c r="B440" s="345" t="s">
        <v>523</v>
      </c>
      <c r="C440" s="346"/>
      <c r="D440" s="346"/>
      <c r="E440" s="347"/>
      <c r="F440" s="318" t="s">
        <v>131</v>
      </c>
      <c r="G440" s="420"/>
      <c r="H440" s="418">
        <v>6</v>
      </c>
      <c r="I440" s="419"/>
      <c r="J440" s="418">
        <v>4</v>
      </c>
      <c r="K440" s="419"/>
      <c r="L440" s="99">
        <f>J440/H440*100</f>
        <v>66.666666666666657</v>
      </c>
      <c r="O440" s="142"/>
    </row>
    <row r="441" spans="1:15" s="65" customFormat="1" ht="22.5" customHeight="1" x14ac:dyDescent="0.2">
      <c r="A441" s="203"/>
      <c r="B441" s="345" t="s">
        <v>569</v>
      </c>
      <c r="C441" s="346"/>
      <c r="D441" s="346"/>
      <c r="E441" s="347"/>
      <c r="F441" s="318" t="s">
        <v>131</v>
      </c>
      <c r="G441" s="420"/>
      <c r="H441" s="418">
        <v>2</v>
      </c>
      <c r="I441" s="419"/>
      <c r="J441" s="418">
        <v>1</v>
      </c>
      <c r="K441" s="419"/>
      <c r="L441" s="99">
        <f>J441/H441*100</f>
        <v>50</v>
      </c>
      <c r="O441" s="142"/>
    </row>
    <row r="442" spans="1:15" ht="17.100000000000001" customHeight="1" x14ac:dyDescent="0.2">
      <c r="A442" s="66" t="s">
        <v>31</v>
      </c>
      <c r="B442" s="358" t="s">
        <v>177</v>
      </c>
      <c r="C442" s="359"/>
      <c r="D442" s="359"/>
      <c r="E442" s="360"/>
      <c r="F442" s="330" t="s">
        <v>131</v>
      </c>
      <c r="G442" s="363"/>
      <c r="H442" s="416">
        <f>H443+H444+H445+H446</f>
        <v>1</v>
      </c>
      <c r="I442" s="417"/>
      <c r="J442" s="416">
        <f>J443+J444+J445+J446</f>
        <v>1</v>
      </c>
      <c r="K442" s="417"/>
      <c r="L442" s="20">
        <f>J442/H442*100</f>
        <v>100</v>
      </c>
      <c r="O442" s="142"/>
    </row>
    <row r="443" spans="1:15" s="65" customFormat="1" ht="17.25" customHeight="1" x14ac:dyDescent="0.2">
      <c r="A443" s="203"/>
      <c r="B443" s="345" t="s">
        <v>152</v>
      </c>
      <c r="C443" s="346"/>
      <c r="D443" s="346"/>
      <c r="E443" s="347"/>
      <c r="F443" s="318" t="s">
        <v>131</v>
      </c>
      <c r="G443" s="420"/>
      <c r="H443" s="418">
        <v>1</v>
      </c>
      <c r="I443" s="419"/>
      <c r="J443" s="418">
        <v>1</v>
      </c>
      <c r="K443" s="419"/>
      <c r="L443" s="99">
        <f>J443/H443*100</f>
        <v>100</v>
      </c>
      <c r="O443" s="142"/>
    </row>
    <row r="444" spans="1:15" s="65" customFormat="1" ht="18" customHeight="1" x14ac:dyDescent="0.2">
      <c r="A444" s="203"/>
      <c r="B444" s="345" t="s">
        <v>153</v>
      </c>
      <c r="C444" s="346"/>
      <c r="D444" s="346"/>
      <c r="E444" s="347"/>
      <c r="F444" s="318" t="s">
        <v>131</v>
      </c>
      <c r="G444" s="420"/>
      <c r="H444" s="418">
        <v>0</v>
      </c>
      <c r="I444" s="419"/>
      <c r="J444" s="418">
        <v>0</v>
      </c>
      <c r="K444" s="419"/>
      <c r="L444" s="99" t="s">
        <v>43</v>
      </c>
      <c r="O444" s="142"/>
    </row>
    <row r="445" spans="1:15" s="65" customFormat="1" ht="18.75" customHeight="1" x14ac:dyDescent="0.2">
      <c r="A445" s="203"/>
      <c r="B445" s="345" t="s">
        <v>156</v>
      </c>
      <c r="C445" s="346"/>
      <c r="D445" s="346"/>
      <c r="E445" s="347"/>
      <c r="F445" s="318" t="s">
        <v>131</v>
      </c>
      <c r="G445" s="420"/>
      <c r="H445" s="418">
        <v>0</v>
      </c>
      <c r="I445" s="419"/>
      <c r="J445" s="418">
        <v>0</v>
      </c>
      <c r="K445" s="419"/>
      <c r="L445" s="99" t="s">
        <v>43</v>
      </c>
      <c r="O445" s="142"/>
    </row>
    <row r="446" spans="1:15" s="65" customFormat="1" ht="20.25" customHeight="1" x14ac:dyDescent="0.2">
      <c r="A446" s="203"/>
      <c r="B446" s="345" t="s">
        <v>157</v>
      </c>
      <c r="C446" s="346"/>
      <c r="D446" s="346"/>
      <c r="E446" s="347"/>
      <c r="F446" s="318" t="s">
        <v>131</v>
      </c>
      <c r="G446" s="420"/>
      <c r="H446" s="418">
        <v>0</v>
      </c>
      <c r="I446" s="419"/>
      <c r="J446" s="418">
        <v>0</v>
      </c>
      <c r="K446" s="419"/>
      <c r="L446" s="99" t="s">
        <v>43</v>
      </c>
      <c r="O446" s="142"/>
    </row>
    <row r="447" spans="1:15" ht="17.100000000000001" customHeight="1" x14ac:dyDescent="0.2">
      <c r="A447" s="66" t="s">
        <v>33</v>
      </c>
      <c r="B447" s="358" t="s">
        <v>178</v>
      </c>
      <c r="C447" s="359"/>
      <c r="D447" s="359"/>
      <c r="E447" s="360"/>
      <c r="F447" s="330" t="s">
        <v>131</v>
      </c>
      <c r="G447" s="363"/>
      <c r="H447" s="416">
        <f>H448:N448+H449:N449+H450:N450+H451:N451</f>
        <v>16</v>
      </c>
      <c r="I447" s="417"/>
      <c r="J447" s="416">
        <f>J448:N448+J449:N449+J450:N450+J451:N451</f>
        <v>16</v>
      </c>
      <c r="K447" s="417"/>
      <c r="L447" s="20">
        <f t="shared" ref="L447:L450" si="10">J447/H447*100</f>
        <v>100</v>
      </c>
      <c r="O447" s="142"/>
    </row>
    <row r="448" spans="1:15" s="65" customFormat="1" ht="17.100000000000001" customHeight="1" x14ac:dyDescent="0.2">
      <c r="A448" s="203"/>
      <c r="B448" s="345" t="s">
        <v>152</v>
      </c>
      <c r="C448" s="346"/>
      <c r="D448" s="346"/>
      <c r="E448" s="347"/>
      <c r="F448" s="318" t="s">
        <v>131</v>
      </c>
      <c r="G448" s="420"/>
      <c r="H448" s="418">
        <v>8</v>
      </c>
      <c r="I448" s="419"/>
      <c r="J448" s="418">
        <v>8</v>
      </c>
      <c r="K448" s="419"/>
      <c r="L448" s="99">
        <f t="shared" si="10"/>
        <v>100</v>
      </c>
      <c r="O448" s="142"/>
    </row>
    <row r="449" spans="1:15" s="65" customFormat="1" ht="17.100000000000001" customHeight="1" x14ac:dyDescent="0.2">
      <c r="A449" s="203"/>
      <c r="B449" s="345" t="s">
        <v>153</v>
      </c>
      <c r="C449" s="346"/>
      <c r="D449" s="346"/>
      <c r="E449" s="347"/>
      <c r="F449" s="318" t="s">
        <v>131</v>
      </c>
      <c r="G449" s="420"/>
      <c r="H449" s="418">
        <v>1</v>
      </c>
      <c r="I449" s="419"/>
      <c r="J449" s="418">
        <v>1</v>
      </c>
      <c r="K449" s="419"/>
      <c r="L449" s="99">
        <f t="shared" si="10"/>
        <v>100</v>
      </c>
      <c r="O449" s="142"/>
    </row>
    <row r="450" spans="1:15" s="65" customFormat="1" ht="18" customHeight="1" x14ac:dyDescent="0.2">
      <c r="A450" s="203"/>
      <c r="B450" s="345" t="s">
        <v>156</v>
      </c>
      <c r="C450" s="346"/>
      <c r="D450" s="346"/>
      <c r="E450" s="347"/>
      <c r="F450" s="318" t="s">
        <v>131</v>
      </c>
      <c r="G450" s="420"/>
      <c r="H450" s="418">
        <v>4</v>
      </c>
      <c r="I450" s="419"/>
      <c r="J450" s="418">
        <v>4</v>
      </c>
      <c r="K450" s="419"/>
      <c r="L450" s="99">
        <f t="shared" si="10"/>
        <v>100</v>
      </c>
      <c r="O450" s="142"/>
    </row>
    <row r="451" spans="1:15" s="65" customFormat="1" ht="18.75" customHeight="1" x14ac:dyDescent="0.2">
      <c r="A451" s="224"/>
      <c r="B451" s="345" t="s">
        <v>157</v>
      </c>
      <c r="C451" s="346"/>
      <c r="D451" s="346"/>
      <c r="E451" s="347"/>
      <c r="F451" s="318" t="s">
        <v>131</v>
      </c>
      <c r="G451" s="420"/>
      <c r="H451" s="418">
        <v>3</v>
      </c>
      <c r="I451" s="419"/>
      <c r="J451" s="418">
        <v>3</v>
      </c>
      <c r="K451" s="419"/>
      <c r="L451" s="99">
        <f t="shared" ref="L451:L452" si="11">J451/H451*100</f>
        <v>100</v>
      </c>
      <c r="O451" s="142"/>
    </row>
    <row r="452" spans="1:15" s="65" customFormat="1" ht="17.100000000000001" customHeight="1" x14ac:dyDescent="0.2">
      <c r="A452" s="66" t="s">
        <v>35</v>
      </c>
      <c r="B452" s="373" t="s">
        <v>179</v>
      </c>
      <c r="C452" s="374"/>
      <c r="D452" s="374"/>
      <c r="E452" s="375"/>
      <c r="F452" s="330" t="s">
        <v>131</v>
      </c>
      <c r="G452" s="363"/>
      <c r="H452" s="416">
        <f>H453+H454+H455+H456</f>
        <v>2</v>
      </c>
      <c r="I452" s="417"/>
      <c r="J452" s="416">
        <f>J453+J454+J455+J456</f>
        <v>2</v>
      </c>
      <c r="K452" s="417"/>
      <c r="L452" s="20">
        <f t="shared" si="11"/>
        <v>100</v>
      </c>
      <c r="O452" s="142"/>
    </row>
    <row r="453" spans="1:15" s="65" customFormat="1" ht="17.100000000000001" customHeight="1" x14ac:dyDescent="0.2">
      <c r="A453" s="224"/>
      <c r="B453" s="345" t="s">
        <v>152</v>
      </c>
      <c r="C453" s="346"/>
      <c r="D453" s="346"/>
      <c r="E453" s="347"/>
      <c r="F453" s="333" t="s">
        <v>131</v>
      </c>
      <c r="G453" s="333"/>
      <c r="H453" s="418">
        <v>0</v>
      </c>
      <c r="I453" s="419"/>
      <c r="J453" s="418">
        <v>0</v>
      </c>
      <c r="K453" s="419"/>
      <c r="L453" s="99" t="s">
        <v>43</v>
      </c>
      <c r="O453" s="142"/>
    </row>
    <row r="454" spans="1:15" s="65" customFormat="1" ht="18.75" customHeight="1" x14ac:dyDescent="0.2">
      <c r="A454" s="224"/>
      <c r="B454" s="345" t="s">
        <v>153</v>
      </c>
      <c r="C454" s="346"/>
      <c r="D454" s="346"/>
      <c r="E454" s="347"/>
      <c r="F454" s="333" t="s">
        <v>131</v>
      </c>
      <c r="G454" s="333"/>
      <c r="H454" s="418">
        <v>0</v>
      </c>
      <c r="I454" s="419"/>
      <c r="J454" s="418">
        <v>0</v>
      </c>
      <c r="K454" s="419"/>
      <c r="L454" s="99" t="s">
        <v>43</v>
      </c>
      <c r="O454" s="142"/>
    </row>
    <row r="455" spans="1:15" s="65" customFormat="1" ht="18.75" customHeight="1" x14ac:dyDescent="0.2">
      <c r="A455" s="224"/>
      <c r="B455" s="345" t="s">
        <v>156</v>
      </c>
      <c r="C455" s="346"/>
      <c r="D455" s="346"/>
      <c r="E455" s="347"/>
      <c r="F455" s="333" t="s">
        <v>131</v>
      </c>
      <c r="G455" s="333"/>
      <c r="H455" s="418">
        <v>2</v>
      </c>
      <c r="I455" s="419"/>
      <c r="J455" s="418">
        <v>2</v>
      </c>
      <c r="K455" s="419"/>
      <c r="L455" s="99">
        <f>J455/H455*100</f>
        <v>100</v>
      </c>
      <c r="O455" s="142"/>
    </row>
    <row r="456" spans="1:15" s="65" customFormat="1" ht="20.25" customHeight="1" x14ac:dyDescent="0.2">
      <c r="A456" s="294"/>
      <c r="B456" s="345" t="s">
        <v>157</v>
      </c>
      <c r="C456" s="346"/>
      <c r="D456" s="346"/>
      <c r="E456" s="347"/>
      <c r="F456" s="333" t="s">
        <v>131</v>
      </c>
      <c r="G456" s="333"/>
      <c r="H456" s="418">
        <v>0</v>
      </c>
      <c r="I456" s="419"/>
      <c r="J456" s="418">
        <v>0</v>
      </c>
      <c r="K456" s="419"/>
      <c r="L456" s="99" t="s">
        <v>43</v>
      </c>
    </row>
    <row r="457" spans="1:15" ht="285.75" customHeight="1" x14ac:dyDescent="0.2">
      <c r="A457" s="589" t="s">
        <v>633</v>
      </c>
      <c r="B457" s="589"/>
      <c r="C457" s="589"/>
      <c r="D457" s="589"/>
      <c r="E457" s="589"/>
      <c r="F457" s="589"/>
      <c r="G457" s="589"/>
      <c r="H457" s="589"/>
      <c r="I457" s="589"/>
      <c r="J457" s="589"/>
      <c r="K457" s="589"/>
      <c r="L457" s="589"/>
    </row>
    <row r="458" spans="1:15" ht="44.25" customHeight="1" x14ac:dyDescent="0.2">
      <c r="A458" s="141" t="s">
        <v>23</v>
      </c>
      <c r="B458" s="324" t="s">
        <v>37</v>
      </c>
      <c r="C458" s="324"/>
      <c r="D458" s="324"/>
      <c r="E458" s="324"/>
      <c r="F458" s="371" t="s">
        <v>25</v>
      </c>
      <c r="G458" s="371"/>
      <c r="H458" s="372" t="s">
        <v>465</v>
      </c>
      <c r="I458" s="372"/>
      <c r="J458" s="372" t="s">
        <v>474</v>
      </c>
      <c r="K458" s="372"/>
      <c r="L458" s="140" t="s">
        <v>38</v>
      </c>
    </row>
    <row r="459" spans="1:15" ht="15.75" x14ac:dyDescent="0.2">
      <c r="A459" s="66" t="s">
        <v>47</v>
      </c>
      <c r="B459" s="373" t="s">
        <v>180</v>
      </c>
      <c r="C459" s="374"/>
      <c r="D459" s="374"/>
      <c r="E459" s="375"/>
      <c r="F459" s="330" t="s">
        <v>131</v>
      </c>
      <c r="G459" s="363"/>
      <c r="H459" s="416">
        <f>H460+H461+H462+H463</f>
        <v>1</v>
      </c>
      <c r="I459" s="417"/>
      <c r="J459" s="416">
        <f>J460+J461+J462+J463</f>
        <v>2</v>
      </c>
      <c r="K459" s="417"/>
      <c r="L459" s="20" t="s">
        <v>186</v>
      </c>
    </row>
    <row r="460" spans="1:15" ht="20.25" customHeight="1" x14ac:dyDescent="0.2">
      <c r="A460" s="224"/>
      <c r="B460" s="345" t="s">
        <v>152</v>
      </c>
      <c r="C460" s="346"/>
      <c r="D460" s="346"/>
      <c r="E460" s="347"/>
      <c r="F460" s="333" t="s">
        <v>131</v>
      </c>
      <c r="G460" s="333"/>
      <c r="H460" s="418">
        <v>1</v>
      </c>
      <c r="I460" s="419"/>
      <c r="J460" s="345">
        <v>1</v>
      </c>
      <c r="K460" s="347"/>
      <c r="L460" s="99">
        <f>J460/H460*100</f>
        <v>100</v>
      </c>
    </row>
    <row r="461" spans="1:15" ht="16.5" customHeight="1" x14ac:dyDescent="0.2">
      <c r="A461" s="224"/>
      <c r="B461" s="345" t="s">
        <v>153</v>
      </c>
      <c r="C461" s="346"/>
      <c r="D461" s="346"/>
      <c r="E461" s="347"/>
      <c r="F461" s="333" t="s">
        <v>131</v>
      </c>
      <c r="G461" s="333"/>
      <c r="H461" s="418">
        <v>0</v>
      </c>
      <c r="I461" s="419"/>
      <c r="J461" s="418">
        <v>0</v>
      </c>
      <c r="K461" s="419"/>
      <c r="L461" s="99" t="s">
        <v>43</v>
      </c>
    </row>
    <row r="462" spans="1:15" ht="16.5" customHeight="1" x14ac:dyDescent="0.2">
      <c r="A462" s="224"/>
      <c r="B462" s="345" t="s">
        <v>156</v>
      </c>
      <c r="C462" s="346"/>
      <c r="D462" s="346"/>
      <c r="E462" s="347"/>
      <c r="F462" s="333" t="s">
        <v>131</v>
      </c>
      <c r="G462" s="333"/>
      <c r="H462" s="418">
        <v>0</v>
      </c>
      <c r="I462" s="419"/>
      <c r="J462" s="418">
        <v>0</v>
      </c>
      <c r="K462" s="419"/>
      <c r="L462" s="99" t="s">
        <v>43</v>
      </c>
    </row>
    <row r="463" spans="1:15" ht="21" customHeight="1" x14ac:dyDescent="0.2">
      <c r="A463" s="224"/>
      <c r="B463" s="345" t="s">
        <v>569</v>
      </c>
      <c r="C463" s="346"/>
      <c r="D463" s="346"/>
      <c r="E463" s="347"/>
      <c r="F463" s="333" t="s">
        <v>131</v>
      </c>
      <c r="G463" s="333"/>
      <c r="H463" s="418">
        <v>0</v>
      </c>
      <c r="I463" s="419"/>
      <c r="J463" s="418">
        <v>1</v>
      </c>
      <c r="K463" s="419"/>
      <c r="L463" s="99" t="s">
        <v>43</v>
      </c>
    </row>
    <row r="464" spans="1:15" ht="32.25" customHeight="1" x14ac:dyDescent="0.2">
      <c r="A464" s="215">
        <v>2</v>
      </c>
      <c r="B464" s="308" t="s">
        <v>181</v>
      </c>
      <c r="C464" s="309"/>
      <c r="D464" s="309"/>
      <c r="E464" s="310"/>
      <c r="F464" s="311" t="s">
        <v>40</v>
      </c>
      <c r="G464" s="337"/>
      <c r="H464" s="408">
        <v>4947</v>
      </c>
      <c r="I464" s="409"/>
      <c r="J464" s="408">
        <v>4926</v>
      </c>
      <c r="K464" s="409"/>
      <c r="L464" s="231">
        <f>J464/H464*100</f>
        <v>99.575500303214071</v>
      </c>
    </row>
    <row r="465" spans="1:12" ht="15.75" x14ac:dyDescent="0.2">
      <c r="A465" s="66" t="s">
        <v>77</v>
      </c>
      <c r="B465" s="373" t="s">
        <v>182</v>
      </c>
      <c r="C465" s="374"/>
      <c r="D465" s="374"/>
      <c r="E465" s="375"/>
      <c r="F465" s="330" t="s">
        <v>40</v>
      </c>
      <c r="G465" s="363"/>
      <c r="H465" s="586">
        <f>H466+H467+H468+H469</f>
        <v>153</v>
      </c>
      <c r="I465" s="587"/>
      <c r="J465" s="586">
        <f>J466+J467+J468+J469</f>
        <v>132</v>
      </c>
      <c r="K465" s="587"/>
      <c r="L465" s="135">
        <f>J465/H465*100</f>
        <v>86.274509803921575</v>
      </c>
    </row>
    <row r="466" spans="1:12" ht="15.75" x14ac:dyDescent="0.2">
      <c r="A466" s="213"/>
      <c r="B466" s="345" t="s">
        <v>152</v>
      </c>
      <c r="C466" s="346"/>
      <c r="D466" s="346"/>
      <c r="E466" s="347"/>
      <c r="F466" s="318" t="s">
        <v>40</v>
      </c>
      <c r="G466" s="420"/>
      <c r="H466" s="350">
        <v>0</v>
      </c>
      <c r="I466" s="351"/>
      <c r="J466" s="350">
        <v>0</v>
      </c>
      <c r="K466" s="351"/>
      <c r="L466" s="99" t="s">
        <v>43</v>
      </c>
    </row>
    <row r="467" spans="1:12" ht="15.75" x14ac:dyDescent="0.2">
      <c r="A467" s="213"/>
      <c r="B467" s="345" t="s">
        <v>153</v>
      </c>
      <c r="C467" s="346"/>
      <c r="D467" s="346"/>
      <c r="E467" s="347"/>
      <c r="F467" s="318" t="s">
        <v>40</v>
      </c>
      <c r="G467" s="420"/>
      <c r="H467" s="350">
        <v>0</v>
      </c>
      <c r="I467" s="422"/>
      <c r="J467" s="350">
        <v>0</v>
      </c>
      <c r="K467" s="422"/>
      <c r="L467" s="99" t="s">
        <v>43</v>
      </c>
    </row>
    <row r="468" spans="1:12" ht="18" customHeight="1" x14ac:dyDescent="0.2">
      <c r="A468" s="213"/>
      <c r="B468" s="345" t="s">
        <v>469</v>
      </c>
      <c r="C468" s="346"/>
      <c r="D468" s="346"/>
      <c r="E468" s="347"/>
      <c r="F468" s="318" t="s">
        <v>40</v>
      </c>
      <c r="G468" s="420"/>
      <c r="H468" s="350">
        <v>128</v>
      </c>
      <c r="I468" s="422"/>
      <c r="J468" s="350">
        <v>111</v>
      </c>
      <c r="K468" s="422"/>
      <c r="L468" s="99">
        <f>J468/H468*100</f>
        <v>86.71875</v>
      </c>
    </row>
    <row r="469" spans="1:12" ht="20.25" customHeight="1" x14ac:dyDescent="0.2">
      <c r="A469" s="213"/>
      <c r="B469" s="345" t="s">
        <v>587</v>
      </c>
      <c r="C469" s="346"/>
      <c r="D469" s="346"/>
      <c r="E469" s="347"/>
      <c r="F469" s="318" t="s">
        <v>40</v>
      </c>
      <c r="G469" s="420"/>
      <c r="H469" s="350">
        <v>25</v>
      </c>
      <c r="I469" s="422"/>
      <c r="J469" s="350">
        <v>21</v>
      </c>
      <c r="K469" s="422"/>
      <c r="L469" s="99">
        <f>J469/H469*100</f>
        <v>84</v>
      </c>
    </row>
    <row r="470" spans="1:12" ht="15.75" x14ac:dyDescent="0.2">
      <c r="A470" s="66" t="s">
        <v>78</v>
      </c>
      <c r="B470" s="373" t="s">
        <v>183</v>
      </c>
      <c r="C470" s="374"/>
      <c r="D470" s="374"/>
      <c r="E470" s="375"/>
      <c r="F470" s="330" t="s">
        <v>40</v>
      </c>
      <c r="G470" s="363"/>
      <c r="H470" s="423">
        <v>38</v>
      </c>
      <c r="I470" s="424"/>
      <c r="J470" s="423">
        <v>41</v>
      </c>
      <c r="K470" s="424"/>
      <c r="L470" s="20">
        <f t="shared" ref="L470" si="12">J470/H470*100</f>
        <v>107.89473684210526</v>
      </c>
    </row>
    <row r="471" spans="1:12" ht="17.25" customHeight="1" x14ac:dyDescent="0.2">
      <c r="A471" s="214"/>
      <c r="B471" s="345" t="s">
        <v>152</v>
      </c>
      <c r="C471" s="346"/>
      <c r="D471" s="346"/>
      <c r="E471" s="347"/>
      <c r="F471" s="318" t="s">
        <v>40</v>
      </c>
      <c r="G471" s="420"/>
      <c r="H471" s="350">
        <v>38</v>
      </c>
      <c r="I471" s="422"/>
      <c r="J471" s="350">
        <v>41</v>
      </c>
      <c r="K471" s="422"/>
      <c r="L471" s="99">
        <f>J471/H471*100</f>
        <v>107.89473684210526</v>
      </c>
    </row>
    <row r="472" spans="1:12" ht="17.25" customHeight="1" x14ac:dyDescent="0.2">
      <c r="A472" s="214"/>
      <c r="B472" s="345" t="s">
        <v>153</v>
      </c>
      <c r="C472" s="346"/>
      <c r="D472" s="346"/>
      <c r="E472" s="347"/>
      <c r="F472" s="318" t="s">
        <v>40</v>
      </c>
      <c r="G472" s="420"/>
      <c r="H472" s="350">
        <v>0</v>
      </c>
      <c r="I472" s="422"/>
      <c r="J472" s="350">
        <v>0</v>
      </c>
      <c r="K472" s="422"/>
      <c r="L472" s="20" t="s">
        <v>43</v>
      </c>
    </row>
    <row r="473" spans="1:12" ht="15.75" x14ac:dyDescent="0.2">
      <c r="A473" s="214"/>
      <c r="B473" s="345" t="s">
        <v>156</v>
      </c>
      <c r="C473" s="346"/>
      <c r="D473" s="346"/>
      <c r="E473" s="347"/>
      <c r="F473" s="318" t="s">
        <v>40</v>
      </c>
      <c r="G473" s="420"/>
      <c r="H473" s="350">
        <v>0</v>
      </c>
      <c r="I473" s="422"/>
      <c r="J473" s="350">
        <v>0</v>
      </c>
      <c r="K473" s="422"/>
      <c r="L473" s="20" t="s">
        <v>43</v>
      </c>
    </row>
    <row r="474" spans="1:12" ht="18" customHeight="1" x14ac:dyDescent="0.2">
      <c r="A474" s="214"/>
      <c r="B474" s="345" t="s">
        <v>157</v>
      </c>
      <c r="C474" s="346"/>
      <c r="D474" s="346"/>
      <c r="E474" s="347"/>
      <c r="F474" s="318" t="s">
        <v>40</v>
      </c>
      <c r="G474" s="420"/>
      <c r="H474" s="320">
        <v>0</v>
      </c>
      <c r="I474" s="320"/>
      <c r="J474" s="320">
        <v>0</v>
      </c>
      <c r="K474" s="320"/>
      <c r="L474" s="20" t="s">
        <v>43</v>
      </c>
    </row>
    <row r="475" spans="1:12" ht="20.100000000000001" customHeight="1" x14ac:dyDescent="0.2">
      <c r="A475" s="66" t="s">
        <v>96</v>
      </c>
      <c r="B475" s="373" t="s">
        <v>184</v>
      </c>
      <c r="C475" s="374"/>
      <c r="D475" s="374"/>
      <c r="E475" s="375"/>
      <c r="F475" s="330" t="s">
        <v>40</v>
      </c>
      <c r="G475" s="363"/>
      <c r="H475" s="423">
        <v>4721</v>
      </c>
      <c r="I475" s="588"/>
      <c r="J475" s="423">
        <f>J476+J477+J478+J479</f>
        <v>4726</v>
      </c>
      <c r="K475" s="588"/>
      <c r="L475" s="20">
        <f t="shared" ref="L475:L480" si="13">J475/H475*100</f>
        <v>100.10590976488032</v>
      </c>
    </row>
    <row r="476" spans="1:12" s="65" customFormat="1" ht="18" customHeight="1" x14ac:dyDescent="0.2">
      <c r="A476" s="67"/>
      <c r="B476" s="345" t="s">
        <v>152</v>
      </c>
      <c r="C476" s="346"/>
      <c r="D476" s="346"/>
      <c r="E476" s="347"/>
      <c r="F476" s="318" t="s">
        <v>40</v>
      </c>
      <c r="G476" s="420"/>
      <c r="H476" s="350">
        <v>3256</v>
      </c>
      <c r="I476" s="422"/>
      <c r="J476" s="350">
        <v>3257</v>
      </c>
      <c r="K476" s="422"/>
      <c r="L476" s="19">
        <f t="shared" si="13"/>
        <v>100.03071253071253</v>
      </c>
    </row>
    <row r="477" spans="1:12" s="65" customFormat="1" ht="18" customHeight="1" x14ac:dyDescent="0.2">
      <c r="A477" s="67"/>
      <c r="B477" s="345" t="s">
        <v>153</v>
      </c>
      <c r="C477" s="346"/>
      <c r="D477" s="346"/>
      <c r="E477" s="347"/>
      <c r="F477" s="318" t="s">
        <v>40</v>
      </c>
      <c r="G477" s="420"/>
      <c r="H477" s="350">
        <v>36</v>
      </c>
      <c r="I477" s="422"/>
      <c r="J477" s="350">
        <v>35</v>
      </c>
      <c r="K477" s="422"/>
      <c r="L477" s="99">
        <f t="shared" si="13"/>
        <v>97.222222222222214</v>
      </c>
    </row>
    <row r="478" spans="1:12" s="65" customFormat="1" ht="16.5" customHeight="1" x14ac:dyDescent="0.2">
      <c r="A478" s="67"/>
      <c r="B478" s="345" t="s">
        <v>156</v>
      </c>
      <c r="C478" s="346"/>
      <c r="D478" s="346"/>
      <c r="E478" s="347"/>
      <c r="F478" s="318" t="s">
        <v>40</v>
      </c>
      <c r="G478" s="420"/>
      <c r="H478" s="350">
        <v>757</v>
      </c>
      <c r="I478" s="422"/>
      <c r="J478" s="350">
        <v>766</v>
      </c>
      <c r="K478" s="422"/>
      <c r="L478" s="19">
        <f t="shared" si="13"/>
        <v>101.18890356671071</v>
      </c>
    </row>
    <row r="479" spans="1:12" s="65" customFormat="1" ht="18" customHeight="1" x14ac:dyDescent="0.2">
      <c r="A479" s="67"/>
      <c r="B479" s="345" t="s">
        <v>157</v>
      </c>
      <c r="C479" s="346"/>
      <c r="D479" s="346"/>
      <c r="E479" s="347"/>
      <c r="F479" s="318" t="s">
        <v>40</v>
      </c>
      <c r="G479" s="420"/>
      <c r="H479" s="350">
        <v>672</v>
      </c>
      <c r="I479" s="422"/>
      <c r="J479" s="350">
        <v>668</v>
      </c>
      <c r="K479" s="422"/>
      <c r="L479" s="99">
        <f t="shared" si="13"/>
        <v>99.404761904761912</v>
      </c>
    </row>
    <row r="480" spans="1:12" ht="35.25" customHeight="1" x14ac:dyDescent="0.2">
      <c r="A480" s="68" t="s">
        <v>99</v>
      </c>
      <c r="B480" s="373" t="s">
        <v>185</v>
      </c>
      <c r="C480" s="374"/>
      <c r="D480" s="374"/>
      <c r="E480" s="375"/>
      <c r="F480" s="362" t="s">
        <v>40</v>
      </c>
      <c r="G480" s="362"/>
      <c r="H480" s="332">
        <v>18</v>
      </c>
      <c r="I480" s="332"/>
      <c r="J480" s="332">
        <f>J481+J482+J483+J484</f>
        <v>9</v>
      </c>
      <c r="K480" s="332"/>
      <c r="L480" s="99">
        <f t="shared" si="13"/>
        <v>50</v>
      </c>
    </row>
    <row r="481" spans="1:19" s="65" customFormat="1" ht="20.100000000000001" customHeight="1" x14ac:dyDescent="0.2">
      <c r="A481" s="69"/>
      <c r="B481" s="385" t="s">
        <v>152</v>
      </c>
      <c r="C481" s="385"/>
      <c r="D481" s="385"/>
      <c r="E481" s="385"/>
      <c r="F481" s="333" t="s">
        <v>40</v>
      </c>
      <c r="G481" s="333"/>
      <c r="H481" s="320">
        <v>0</v>
      </c>
      <c r="I481" s="320"/>
      <c r="J481" s="320">
        <v>0</v>
      </c>
      <c r="K481" s="320"/>
      <c r="L481" s="99" t="s">
        <v>43</v>
      </c>
    </row>
    <row r="482" spans="1:19" s="65" customFormat="1" ht="20.100000000000001" customHeight="1" x14ac:dyDescent="0.2">
      <c r="A482" s="69"/>
      <c r="B482" s="385" t="s">
        <v>153</v>
      </c>
      <c r="C482" s="385"/>
      <c r="D482" s="385"/>
      <c r="E482" s="385"/>
      <c r="F482" s="333" t="s">
        <v>40</v>
      </c>
      <c r="G482" s="333"/>
      <c r="H482" s="320">
        <v>0</v>
      </c>
      <c r="I482" s="320"/>
      <c r="J482" s="320">
        <v>0</v>
      </c>
      <c r="K482" s="320"/>
      <c r="L482" s="99" t="s">
        <v>43</v>
      </c>
    </row>
    <row r="483" spans="1:19" s="65" customFormat="1" ht="20.100000000000001" customHeight="1" x14ac:dyDescent="0.2">
      <c r="A483" s="69"/>
      <c r="B483" s="385" t="s">
        <v>588</v>
      </c>
      <c r="C483" s="385"/>
      <c r="D483" s="385"/>
      <c r="E483" s="385"/>
      <c r="F483" s="333" t="s">
        <v>40</v>
      </c>
      <c r="G483" s="333"/>
      <c r="H483" s="320">
        <v>18</v>
      </c>
      <c r="I483" s="320"/>
      <c r="J483" s="320">
        <v>9</v>
      </c>
      <c r="K483" s="320"/>
      <c r="L483" s="99">
        <f>J483/H483*100</f>
        <v>50</v>
      </c>
    </row>
    <row r="484" spans="1:19" s="65" customFormat="1" ht="20.100000000000001" customHeight="1" x14ac:dyDescent="0.2">
      <c r="A484" s="69"/>
      <c r="B484" s="385" t="s">
        <v>157</v>
      </c>
      <c r="C484" s="385"/>
      <c r="D484" s="385"/>
      <c r="E484" s="385"/>
      <c r="F484" s="333" t="s">
        <v>40</v>
      </c>
      <c r="G484" s="333"/>
      <c r="H484" s="320">
        <v>0</v>
      </c>
      <c r="I484" s="320"/>
      <c r="J484" s="320">
        <v>0</v>
      </c>
      <c r="K484" s="320"/>
      <c r="L484" s="99" t="s">
        <v>43</v>
      </c>
    </row>
    <row r="485" spans="1:19" ht="36.75" customHeight="1" x14ac:dyDescent="0.2">
      <c r="A485" s="68" t="s">
        <v>100</v>
      </c>
      <c r="B485" s="373" t="s">
        <v>187</v>
      </c>
      <c r="C485" s="374"/>
      <c r="D485" s="374"/>
      <c r="E485" s="375"/>
      <c r="F485" s="362" t="s">
        <v>40</v>
      </c>
      <c r="G485" s="362"/>
      <c r="H485" s="332">
        <v>17</v>
      </c>
      <c r="I485" s="332"/>
      <c r="J485" s="332">
        <f>J486+J487+J488+J489</f>
        <v>18</v>
      </c>
      <c r="K485" s="332"/>
      <c r="L485" s="20">
        <f>J485/H485*100</f>
        <v>105.88235294117648</v>
      </c>
    </row>
    <row r="486" spans="1:19" s="65" customFormat="1" ht="20.100000000000001" customHeight="1" x14ac:dyDescent="0.2">
      <c r="A486" s="69"/>
      <c r="B486" s="385" t="s">
        <v>589</v>
      </c>
      <c r="C486" s="385"/>
      <c r="D486" s="385"/>
      <c r="E486" s="385"/>
      <c r="F486" s="333" t="s">
        <v>40</v>
      </c>
      <c r="G486" s="333"/>
      <c r="H486" s="320">
        <v>17</v>
      </c>
      <c r="I486" s="320"/>
      <c r="J486" s="320">
        <v>15</v>
      </c>
      <c r="K486" s="320"/>
      <c r="L486" s="99">
        <f>J486/H486*100</f>
        <v>88.235294117647058</v>
      </c>
    </row>
    <row r="487" spans="1:19" s="65" customFormat="1" ht="20.100000000000001" customHeight="1" x14ac:dyDescent="0.2">
      <c r="A487" s="69"/>
      <c r="B487" s="385" t="s">
        <v>153</v>
      </c>
      <c r="C487" s="385"/>
      <c r="D487" s="385"/>
      <c r="E487" s="385"/>
      <c r="F487" s="333" t="s">
        <v>40</v>
      </c>
      <c r="G487" s="333"/>
      <c r="H487" s="320">
        <v>0</v>
      </c>
      <c r="I487" s="320"/>
      <c r="J487" s="320">
        <v>0</v>
      </c>
      <c r="K487" s="320"/>
      <c r="L487" s="19" t="s">
        <v>43</v>
      </c>
    </row>
    <row r="488" spans="1:19" s="65" customFormat="1" ht="20.100000000000001" customHeight="1" x14ac:dyDescent="0.2">
      <c r="A488" s="69"/>
      <c r="B488" s="385" t="s">
        <v>156</v>
      </c>
      <c r="C488" s="385"/>
      <c r="D488" s="385"/>
      <c r="E488" s="385"/>
      <c r="F488" s="333" t="s">
        <v>40</v>
      </c>
      <c r="G488" s="333"/>
      <c r="H488" s="320">
        <v>0</v>
      </c>
      <c r="I488" s="320"/>
      <c r="J488" s="320">
        <v>0</v>
      </c>
      <c r="K488" s="320"/>
      <c r="L488" s="19" t="s">
        <v>43</v>
      </c>
    </row>
    <row r="489" spans="1:19" s="65" customFormat="1" ht="20.100000000000001" customHeight="1" x14ac:dyDescent="0.2">
      <c r="A489" s="69"/>
      <c r="B489" s="385" t="s">
        <v>590</v>
      </c>
      <c r="C489" s="385"/>
      <c r="D489" s="385"/>
      <c r="E489" s="385"/>
      <c r="F489" s="333" t="s">
        <v>40</v>
      </c>
      <c r="G489" s="333"/>
      <c r="H489" s="320">
        <v>0</v>
      </c>
      <c r="I489" s="320"/>
      <c r="J489" s="335">
        <v>3</v>
      </c>
      <c r="K489" s="335"/>
      <c r="L489" s="99" t="s">
        <v>43</v>
      </c>
    </row>
    <row r="490" spans="1:19" ht="20.100000000000001" customHeight="1" x14ac:dyDescent="0.2">
      <c r="A490" s="70" t="s">
        <v>5</v>
      </c>
      <c r="B490" s="352" t="s">
        <v>188</v>
      </c>
      <c r="C490" s="353"/>
      <c r="D490" s="353"/>
      <c r="E490" s="354"/>
      <c r="F490" s="311" t="s">
        <v>40</v>
      </c>
      <c r="G490" s="312"/>
      <c r="H490" s="591">
        <v>15.5</v>
      </c>
      <c r="I490" s="592"/>
      <c r="J490" s="591">
        <v>15.6</v>
      </c>
      <c r="K490" s="592"/>
      <c r="L490" s="28">
        <f>J490/H490*100</f>
        <v>100.64516129032258</v>
      </c>
    </row>
    <row r="491" spans="1:19" s="65" customFormat="1" ht="20.100000000000001" customHeight="1" x14ac:dyDescent="0.2">
      <c r="A491" s="69"/>
      <c r="B491" s="385" t="s">
        <v>189</v>
      </c>
      <c r="C491" s="385"/>
      <c r="D491" s="385"/>
      <c r="E491" s="385"/>
      <c r="F491" s="333" t="s">
        <v>40</v>
      </c>
      <c r="G491" s="333"/>
      <c r="H491" s="543">
        <v>20</v>
      </c>
      <c r="I491" s="543"/>
      <c r="J491" s="543">
        <v>21.2</v>
      </c>
      <c r="K491" s="543"/>
      <c r="L491" s="19">
        <f>J491/H491*100</f>
        <v>106</v>
      </c>
      <c r="S491" s="199"/>
    </row>
    <row r="492" spans="1:19" s="65" customFormat="1" ht="20.100000000000001" customHeight="1" x14ac:dyDescent="0.2">
      <c r="A492" s="69"/>
      <c r="B492" s="385" t="s">
        <v>190</v>
      </c>
      <c r="C492" s="385"/>
      <c r="D492" s="385"/>
      <c r="E492" s="385"/>
      <c r="F492" s="333" t="s">
        <v>40</v>
      </c>
      <c r="G492" s="333"/>
      <c r="H492" s="543">
        <v>11.1</v>
      </c>
      <c r="I492" s="543"/>
      <c r="J492" s="543">
        <v>11.2</v>
      </c>
      <c r="K492" s="543"/>
      <c r="L492" s="19">
        <f>J492/H492*100</f>
        <v>100.90090090090089</v>
      </c>
    </row>
    <row r="493" spans="1:19" ht="40.5" customHeight="1" x14ac:dyDescent="0.2">
      <c r="A493" s="71" t="s">
        <v>8</v>
      </c>
      <c r="B493" s="352" t="s">
        <v>191</v>
      </c>
      <c r="C493" s="353"/>
      <c r="D493" s="353"/>
      <c r="E493" s="354"/>
      <c r="F493" s="311" t="s">
        <v>131</v>
      </c>
      <c r="G493" s="337"/>
      <c r="H493" s="408">
        <f>H494+H495+H496+H497</f>
        <v>25</v>
      </c>
      <c r="I493" s="409"/>
      <c r="J493" s="408">
        <v>22</v>
      </c>
      <c r="K493" s="409"/>
      <c r="L493" s="28">
        <f>J493/H493*100</f>
        <v>88</v>
      </c>
    </row>
    <row r="494" spans="1:19" s="65" customFormat="1" ht="20.100000000000001" customHeight="1" x14ac:dyDescent="0.2">
      <c r="A494" s="72"/>
      <c r="B494" s="345" t="s">
        <v>152</v>
      </c>
      <c r="C494" s="346"/>
      <c r="D494" s="346"/>
      <c r="E494" s="347"/>
      <c r="F494" s="318" t="s">
        <v>131</v>
      </c>
      <c r="G494" s="420"/>
      <c r="H494" s="348">
        <v>9</v>
      </c>
      <c r="I494" s="590"/>
      <c r="J494" s="348">
        <v>9</v>
      </c>
      <c r="K494" s="590"/>
      <c r="L494" s="19">
        <f t="shared" ref="L494:L496" si="14">J494/H494*100</f>
        <v>100</v>
      </c>
    </row>
    <row r="495" spans="1:19" s="65" customFormat="1" ht="20.100000000000001" customHeight="1" x14ac:dyDescent="0.2">
      <c r="A495" s="72"/>
      <c r="B495" s="345" t="s">
        <v>153</v>
      </c>
      <c r="C495" s="346"/>
      <c r="D495" s="346"/>
      <c r="E495" s="347"/>
      <c r="F495" s="318" t="s">
        <v>131</v>
      </c>
      <c r="G495" s="420"/>
      <c r="H495" s="348">
        <v>1</v>
      </c>
      <c r="I495" s="590"/>
      <c r="J495" s="348">
        <v>1</v>
      </c>
      <c r="K495" s="590"/>
      <c r="L495" s="19">
        <f t="shared" si="14"/>
        <v>100</v>
      </c>
    </row>
    <row r="496" spans="1:19" s="65" customFormat="1" ht="20.100000000000001" customHeight="1" x14ac:dyDescent="0.2">
      <c r="A496" s="72"/>
      <c r="B496" s="345" t="s">
        <v>524</v>
      </c>
      <c r="C496" s="346"/>
      <c r="D496" s="346"/>
      <c r="E496" s="347"/>
      <c r="F496" s="318" t="s">
        <v>131</v>
      </c>
      <c r="G496" s="420"/>
      <c r="H496" s="348">
        <v>10</v>
      </c>
      <c r="I496" s="590"/>
      <c r="J496" s="348">
        <v>8</v>
      </c>
      <c r="K496" s="590"/>
      <c r="L496" s="99">
        <f t="shared" si="14"/>
        <v>80</v>
      </c>
    </row>
    <row r="497" spans="1:12" s="65" customFormat="1" ht="20.100000000000001" customHeight="1" x14ac:dyDescent="0.2">
      <c r="A497" s="73"/>
      <c r="B497" s="345" t="s">
        <v>562</v>
      </c>
      <c r="C497" s="346"/>
      <c r="D497" s="346"/>
      <c r="E497" s="347"/>
      <c r="F497" s="333" t="s">
        <v>131</v>
      </c>
      <c r="G497" s="333"/>
      <c r="H497" s="335">
        <v>5</v>
      </c>
      <c r="I497" s="335"/>
      <c r="J497" s="335">
        <v>4</v>
      </c>
      <c r="K497" s="335"/>
      <c r="L497" s="99">
        <f>J497/H497*100</f>
        <v>80</v>
      </c>
    </row>
    <row r="498" spans="1:12" ht="20.100000000000001" customHeight="1" x14ac:dyDescent="0.25">
      <c r="A498" s="593" t="s">
        <v>192</v>
      </c>
      <c r="B498" s="594"/>
      <c r="C498" s="594"/>
      <c r="D498" s="594"/>
      <c r="E498" s="594"/>
      <c r="F498" s="594"/>
      <c r="G498" s="594"/>
      <c r="H498" s="594"/>
      <c r="I498" s="594"/>
      <c r="J498" s="594"/>
      <c r="K498" s="594"/>
      <c r="L498" s="595"/>
    </row>
    <row r="499" spans="1:12" ht="20.100000000000001" customHeight="1" x14ac:dyDescent="0.25">
      <c r="A499" s="74" t="s">
        <v>193</v>
      </c>
      <c r="B499" s="352" t="s">
        <v>194</v>
      </c>
      <c r="C499" s="353"/>
      <c r="D499" s="353"/>
      <c r="E499" s="354"/>
      <c r="F499" s="593" t="s">
        <v>131</v>
      </c>
      <c r="G499" s="595"/>
      <c r="H499" s="408">
        <v>1</v>
      </c>
      <c r="I499" s="409"/>
      <c r="J499" s="408">
        <v>1</v>
      </c>
      <c r="K499" s="409"/>
      <c r="L499" s="75">
        <f>J499/H499*100</f>
        <v>100</v>
      </c>
    </row>
    <row r="500" spans="1:12" s="65" customFormat="1" ht="20.100000000000001" customHeight="1" x14ac:dyDescent="0.25">
      <c r="A500" s="76"/>
      <c r="B500" s="345" t="s">
        <v>195</v>
      </c>
      <c r="C500" s="346"/>
      <c r="D500" s="346"/>
      <c r="E500" s="347"/>
      <c r="F500" s="318" t="s">
        <v>40</v>
      </c>
      <c r="G500" s="596"/>
      <c r="H500" s="348">
        <v>107</v>
      </c>
      <c r="I500" s="349"/>
      <c r="J500" s="348">
        <v>110</v>
      </c>
      <c r="K500" s="349"/>
      <c r="L500" s="99">
        <f>J500/H500*100</f>
        <v>102.803738317757</v>
      </c>
    </row>
    <row r="501" spans="1:12" ht="20.100000000000001" customHeight="1" x14ac:dyDescent="0.2">
      <c r="A501" s="311" t="s">
        <v>196</v>
      </c>
      <c r="B501" s="337"/>
      <c r="C501" s="337"/>
      <c r="D501" s="337"/>
      <c r="E501" s="337"/>
      <c r="F501" s="337"/>
      <c r="G501" s="337"/>
      <c r="H501" s="337"/>
      <c r="I501" s="337"/>
      <c r="J501" s="337"/>
      <c r="K501" s="337"/>
      <c r="L501" s="312"/>
    </row>
    <row r="502" spans="1:12" ht="20.100000000000001" customHeight="1" x14ac:dyDescent="0.2">
      <c r="A502" s="71" t="s">
        <v>193</v>
      </c>
      <c r="B502" s="352" t="s">
        <v>197</v>
      </c>
      <c r="C502" s="353"/>
      <c r="D502" s="353"/>
      <c r="E502" s="354"/>
      <c r="F502" s="311" t="s">
        <v>131</v>
      </c>
      <c r="G502" s="312"/>
      <c r="H502" s="408">
        <v>1</v>
      </c>
      <c r="I502" s="409"/>
      <c r="J502" s="355">
        <v>1</v>
      </c>
      <c r="K502" s="356"/>
      <c r="L502" s="30">
        <f>J502/H502*100</f>
        <v>100</v>
      </c>
    </row>
    <row r="503" spans="1:12" s="65" customFormat="1" ht="20.100000000000001" customHeight="1" x14ac:dyDescent="0.2">
      <c r="A503" s="77"/>
      <c r="B503" s="345" t="s">
        <v>195</v>
      </c>
      <c r="C503" s="346"/>
      <c r="D503" s="346"/>
      <c r="E503" s="347"/>
      <c r="F503" s="318" t="s">
        <v>40</v>
      </c>
      <c r="G503" s="420"/>
      <c r="H503" s="348">
        <v>581</v>
      </c>
      <c r="I503" s="349"/>
      <c r="J503" s="335">
        <v>570</v>
      </c>
      <c r="K503" s="335"/>
      <c r="L503" s="99">
        <f>J503/H503*100</f>
        <v>98.106712564543884</v>
      </c>
    </row>
    <row r="504" spans="1:12" ht="20.100000000000001" customHeight="1" x14ac:dyDescent="0.2">
      <c r="A504" s="311" t="s">
        <v>198</v>
      </c>
      <c r="B504" s="337"/>
      <c r="C504" s="337"/>
      <c r="D504" s="337"/>
      <c r="E504" s="337"/>
      <c r="F504" s="337"/>
      <c r="G504" s="337"/>
      <c r="H504" s="337"/>
      <c r="I504" s="337"/>
      <c r="J504" s="337"/>
      <c r="K504" s="337"/>
      <c r="L504" s="312"/>
    </row>
    <row r="505" spans="1:12" ht="33.75" customHeight="1" x14ac:dyDescent="0.2">
      <c r="A505" s="71" t="s">
        <v>193</v>
      </c>
      <c r="B505" s="352" t="s">
        <v>199</v>
      </c>
      <c r="C505" s="353"/>
      <c r="D505" s="353"/>
      <c r="E505" s="354"/>
      <c r="F505" s="311" t="s">
        <v>131</v>
      </c>
      <c r="G505" s="337"/>
      <c r="H505" s="408">
        <v>1</v>
      </c>
      <c r="I505" s="409"/>
      <c r="J505" s="408">
        <v>1</v>
      </c>
      <c r="K505" s="409"/>
      <c r="L505" s="201">
        <f>J505/H505*100</f>
        <v>100</v>
      </c>
    </row>
    <row r="506" spans="1:12" s="65" customFormat="1" ht="20.100000000000001" customHeight="1" x14ac:dyDescent="0.2">
      <c r="A506" s="76"/>
      <c r="B506" s="345" t="s">
        <v>200</v>
      </c>
      <c r="C506" s="346"/>
      <c r="D506" s="346"/>
      <c r="E506" s="347"/>
      <c r="F506" s="318" t="s">
        <v>40</v>
      </c>
      <c r="G506" s="420"/>
      <c r="H506" s="348">
        <v>64</v>
      </c>
      <c r="I506" s="349"/>
      <c r="J506" s="348">
        <v>64</v>
      </c>
      <c r="K506" s="349"/>
      <c r="L506" s="99">
        <f>J506/H506*100</f>
        <v>100</v>
      </c>
    </row>
    <row r="507" spans="1:12" ht="20.100000000000001" customHeight="1" x14ac:dyDescent="0.2">
      <c r="A507" s="311" t="s">
        <v>201</v>
      </c>
      <c r="B507" s="337"/>
      <c r="C507" s="337"/>
      <c r="D507" s="337"/>
      <c r="E507" s="337"/>
      <c r="F507" s="337"/>
      <c r="G507" s="337"/>
      <c r="H507" s="337"/>
      <c r="I507" s="337"/>
      <c r="J507" s="337"/>
      <c r="K507" s="337"/>
      <c r="L507" s="312"/>
    </row>
    <row r="508" spans="1:12" ht="48" customHeight="1" x14ac:dyDescent="0.2">
      <c r="A508" s="71" t="s">
        <v>193</v>
      </c>
      <c r="B508" s="352" t="s">
        <v>202</v>
      </c>
      <c r="C508" s="353"/>
      <c r="D508" s="353"/>
      <c r="E508" s="354"/>
      <c r="F508" s="311" t="s">
        <v>131</v>
      </c>
      <c r="G508" s="337"/>
      <c r="H508" s="408">
        <f>H509+H514+H519</f>
        <v>3</v>
      </c>
      <c r="I508" s="409"/>
      <c r="J508" s="408">
        <f>J509+J514+J519</f>
        <v>3</v>
      </c>
      <c r="K508" s="409"/>
      <c r="L508" s="201">
        <f>J508/H508*100</f>
        <v>100</v>
      </c>
    </row>
    <row r="509" spans="1:12" ht="20.100000000000001" customHeight="1" x14ac:dyDescent="0.2">
      <c r="A509" s="66" t="s">
        <v>29</v>
      </c>
      <c r="B509" s="358" t="s">
        <v>203</v>
      </c>
      <c r="C509" s="359"/>
      <c r="D509" s="359"/>
      <c r="E509" s="360"/>
      <c r="F509" s="330" t="s">
        <v>131</v>
      </c>
      <c r="G509" s="363"/>
      <c r="H509" s="334">
        <f>H510+H511+H512+H513</f>
        <v>1</v>
      </c>
      <c r="I509" s="334"/>
      <c r="J509" s="334">
        <f>J510+J511+J512+J513</f>
        <v>1</v>
      </c>
      <c r="K509" s="334"/>
      <c r="L509" s="20">
        <f>J509/H509*100</f>
        <v>100</v>
      </c>
    </row>
    <row r="510" spans="1:12" s="65" customFormat="1" ht="18.75" customHeight="1" x14ac:dyDescent="0.2">
      <c r="A510" s="67"/>
      <c r="B510" s="345" t="s">
        <v>152</v>
      </c>
      <c r="C510" s="346"/>
      <c r="D510" s="346"/>
      <c r="E510" s="347"/>
      <c r="F510" s="318" t="s">
        <v>131</v>
      </c>
      <c r="G510" s="420"/>
      <c r="H510" s="335">
        <v>0</v>
      </c>
      <c r="I510" s="335"/>
      <c r="J510" s="335">
        <v>0</v>
      </c>
      <c r="K510" s="335"/>
      <c r="L510" s="99" t="s">
        <v>43</v>
      </c>
    </row>
    <row r="511" spans="1:12" s="65" customFormat="1" ht="20.100000000000001" customHeight="1" x14ac:dyDescent="0.2">
      <c r="A511" s="67"/>
      <c r="B511" s="345" t="s">
        <v>153</v>
      </c>
      <c r="C511" s="346"/>
      <c r="D511" s="346"/>
      <c r="E511" s="347"/>
      <c r="F511" s="318" t="s">
        <v>131</v>
      </c>
      <c r="G511" s="420"/>
      <c r="H511" s="335">
        <v>0</v>
      </c>
      <c r="I511" s="335"/>
      <c r="J511" s="335">
        <v>0</v>
      </c>
      <c r="K511" s="335"/>
      <c r="L511" s="99" t="s">
        <v>43</v>
      </c>
    </row>
    <row r="512" spans="1:12" s="65" customFormat="1" ht="20.100000000000001" customHeight="1" x14ac:dyDescent="0.2">
      <c r="A512" s="67"/>
      <c r="B512" s="345" t="s">
        <v>156</v>
      </c>
      <c r="C512" s="346"/>
      <c r="D512" s="346"/>
      <c r="E512" s="347"/>
      <c r="F512" s="318" t="s">
        <v>131</v>
      </c>
      <c r="G512" s="420"/>
      <c r="H512" s="335">
        <v>1</v>
      </c>
      <c r="I512" s="335"/>
      <c r="J512" s="335">
        <v>1</v>
      </c>
      <c r="K512" s="335"/>
      <c r="L512" s="99">
        <f>J512/H512*100</f>
        <v>100</v>
      </c>
    </row>
    <row r="513" spans="1:12" s="65" customFormat="1" ht="20.100000000000001" customHeight="1" x14ac:dyDescent="0.2">
      <c r="A513" s="67"/>
      <c r="B513" s="345" t="s">
        <v>157</v>
      </c>
      <c r="C513" s="346"/>
      <c r="D513" s="346"/>
      <c r="E513" s="347"/>
      <c r="F513" s="318" t="s">
        <v>131</v>
      </c>
      <c r="G513" s="420"/>
      <c r="H513" s="335">
        <v>0</v>
      </c>
      <c r="I513" s="335"/>
      <c r="J513" s="335">
        <v>0</v>
      </c>
      <c r="K513" s="335"/>
      <c r="L513" s="99" t="s">
        <v>43</v>
      </c>
    </row>
    <row r="514" spans="1:12" ht="33" customHeight="1" x14ac:dyDescent="0.2">
      <c r="A514" s="66" t="s">
        <v>31</v>
      </c>
      <c r="B514" s="358" t="s">
        <v>204</v>
      </c>
      <c r="C514" s="359"/>
      <c r="D514" s="359"/>
      <c r="E514" s="360"/>
      <c r="F514" s="330" t="s">
        <v>131</v>
      </c>
      <c r="G514" s="331"/>
      <c r="H514" s="334">
        <f>H515+H516+H517+H518</f>
        <v>1</v>
      </c>
      <c r="I514" s="334"/>
      <c r="J514" s="334">
        <f>J515+J516+J517+J518</f>
        <v>1</v>
      </c>
      <c r="K514" s="334"/>
      <c r="L514" s="20">
        <f>J514/H514*100</f>
        <v>100</v>
      </c>
    </row>
    <row r="515" spans="1:12" s="65" customFormat="1" ht="20.100000000000001" customHeight="1" x14ac:dyDescent="0.2">
      <c r="A515" s="67"/>
      <c r="B515" s="345" t="s">
        <v>152</v>
      </c>
      <c r="C515" s="346"/>
      <c r="D515" s="346"/>
      <c r="E515" s="347"/>
      <c r="F515" s="318" t="s">
        <v>131</v>
      </c>
      <c r="G515" s="319"/>
      <c r="H515" s="335">
        <v>1</v>
      </c>
      <c r="I515" s="335"/>
      <c r="J515" s="335">
        <v>1</v>
      </c>
      <c r="K515" s="335"/>
      <c r="L515" s="99">
        <f>J515/H515*100</f>
        <v>100</v>
      </c>
    </row>
    <row r="516" spans="1:12" s="65" customFormat="1" ht="20.100000000000001" customHeight="1" x14ac:dyDescent="0.2">
      <c r="A516" s="67"/>
      <c r="B516" s="345" t="s">
        <v>153</v>
      </c>
      <c r="C516" s="346"/>
      <c r="D516" s="346"/>
      <c r="E516" s="347"/>
      <c r="F516" s="318" t="s">
        <v>131</v>
      </c>
      <c r="G516" s="319"/>
      <c r="H516" s="335">
        <v>0</v>
      </c>
      <c r="I516" s="335"/>
      <c r="J516" s="335">
        <v>0</v>
      </c>
      <c r="K516" s="335"/>
      <c r="L516" s="202" t="s">
        <v>43</v>
      </c>
    </row>
    <row r="517" spans="1:12" s="65" customFormat="1" ht="20.100000000000001" customHeight="1" x14ac:dyDescent="0.2">
      <c r="A517" s="67"/>
      <c r="B517" s="345" t="s">
        <v>156</v>
      </c>
      <c r="C517" s="346"/>
      <c r="D517" s="346"/>
      <c r="E517" s="347"/>
      <c r="F517" s="318" t="s">
        <v>131</v>
      </c>
      <c r="G517" s="319"/>
      <c r="H517" s="335">
        <v>0</v>
      </c>
      <c r="I517" s="335"/>
      <c r="J517" s="335">
        <v>0</v>
      </c>
      <c r="K517" s="335"/>
      <c r="L517" s="202" t="s">
        <v>43</v>
      </c>
    </row>
    <row r="518" spans="1:12" s="65" customFormat="1" ht="20.100000000000001" customHeight="1" x14ac:dyDescent="0.2">
      <c r="A518" s="67"/>
      <c r="B518" s="345" t="s">
        <v>157</v>
      </c>
      <c r="C518" s="346"/>
      <c r="D518" s="346"/>
      <c r="E518" s="347"/>
      <c r="F518" s="318" t="s">
        <v>131</v>
      </c>
      <c r="G518" s="319"/>
      <c r="H518" s="335">
        <v>0</v>
      </c>
      <c r="I518" s="335"/>
      <c r="J518" s="335">
        <v>0</v>
      </c>
      <c r="K518" s="335"/>
      <c r="L518" s="202" t="s">
        <v>43</v>
      </c>
    </row>
    <row r="519" spans="1:12" ht="20.100000000000001" customHeight="1" x14ac:dyDescent="0.2">
      <c r="A519" s="66" t="s">
        <v>33</v>
      </c>
      <c r="B519" s="358" t="s">
        <v>205</v>
      </c>
      <c r="C519" s="359"/>
      <c r="D519" s="359"/>
      <c r="E519" s="360"/>
      <c r="F519" s="330" t="s">
        <v>131</v>
      </c>
      <c r="G519" s="331"/>
      <c r="H519" s="334">
        <f>H520+H521+H522+H523</f>
        <v>1</v>
      </c>
      <c r="I519" s="334"/>
      <c r="J519" s="334">
        <f>J520+J521+J522+J523</f>
        <v>1</v>
      </c>
      <c r="K519" s="334"/>
      <c r="L519" s="20">
        <f>J519/H519*100</f>
        <v>100</v>
      </c>
    </row>
    <row r="520" spans="1:12" s="65" customFormat="1" ht="20.100000000000001" customHeight="1" x14ac:dyDescent="0.2">
      <c r="A520" s="67"/>
      <c r="B520" s="345" t="s">
        <v>152</v>
      </c>
      <c r="C520" s="346"/>
      <c r="D520" s="346"/>
      <c r="E520" s="347"/>
      <c r="F520" s="318" t="s">
        <v>131</v>
      </c>
      <c r="G520" s="319"/>
      <c r="H520" s="335">
        <v>1</v>
      </c>
      <c r="I520" s="335"/>
      <c r="J520" s="335">
        <v>1</v>
      </c>
      <c r="K520" s="335"/>
      <c r="L520" s="99">
        <f>J520/H520*100</f>
        <v>100</v>
      </c>
    </row>
    <row r="521" spans="1:12" s="65" customFormat="1" ht="20.100000000000001" customHeight="1" x14ac:dyDescent="0.2">
      <c r="A521" s="67"/>
      <c r="B521" s="345" t="s">
        <v>153</v>
      </c>
      <c r="C521" s="346"/>
      <c r="D521" s="346"/>
      <c r="E521" s="347"/>
      <c r="F521" s="318" t="s">
        <v>131</v>
      </c>
      <c r="G521" s="319"/>
      <c r="H521" s="335">
        <v>0</v>
      </c>
      <c r="I521" s="335"/>
      <c r="J521" s="335">
        <v>0</v>
      </c>
      <c r="K521" s="335"/>
      <c r="L521" s="202" t="s">
        <v>43</v>
      </c>
    </row>
    <row r="522" spans="1:12" s="65" customFormat="1" ht="20.100000000000001" customHeight="1" x14ac:dyDescent="0.2">
      <c r="A522" s="67"/>
      <c r="B522" s="345" t="s">
        <v>156</v>
      </c>
      <c r="C522" s="346"/>
      <c r="D522" s="346"/>
      <c r="E522" s="347"/>
      <c r="F522" s="318" t="s">
        <v>131</v>
      </c>
      <c r="G522" s="319"/>
      <c r="H522" s="335">
        <v>0</v>
      </c>
      <c r="I522" s="335"/>
      <c r="J522" s="335">
        <v>0</v>
      </c>
      <c r="K522" s="335"/>
      <c r="L522" s="202" t="s">
        <v>43</v>
      </c>
    </row>
    <row r="523" spans="1:12" s="65" customFormat="1" ht="20.100000000000001" customHeight="1" x14ac:dyDescent="0.2">
      <c r="A523" s="69"/>
      <c r="B523" s="385" t="s">
        <v>157</v>
      </c>
      <c r="C523" s="385"/>
      <c r="D523" s="385"/>
      <c r="E523" s="385"/>
      <c r="F523" s="333" t="s">
        <v>131</v>
      </c>
      <c r="G523" s="333"/>
      <c r="H523" s="335">
        <v>0</v>
      </c>
      <c r="I523" s="335"/>
      <c r="J523" s="335">
        <v>0</v>
      </c>
      <c r="K523" s="335"/>
      <c r="L523" s="232" t="s">
        <v>43</v>
      </c>
    </row>
    <row r="524" spans="1:12" s="65" customFormat="1" ht="131.25" customHeight="1" x14ac:dyDescent="0.2">
      <c r="A524" s="364" t="s">
        <v>591</v>
      </c>
      <c r="B524" s="421"/>
      <c r="C524" s="421"/>
      <c r="D524" s="421"/>
      <c r="E524" s="421"/>
      <c r="F524" s="421"/>
      <c r="G524" s="421"/>
      <c r="H524" s="421"/>
      <c r="I524" s="421"/>
      <c r="J524" s="421"/>
      <c r="K524" s="421"/>
      <c r="L524" s="421"/>
    </row>
    <row r="525" spans="1:12" s="65" customFormat="1" ht="42" customHeight="1" x14ac:dyDescent="0.2">
      <c r="A525" s="230" t="s">
        <v>23</v>
      </c>
      <c r="B525" s="324" t="s">
        <v>37</v>
      </c>
      <c r="C525" s="324"/>
      <c r="D525" s="324"/>
      <c r="E525" s="324"/>
      <c r="F525" s="371" t="s">
        <v>25</v>
      </c>
      <c r="G525" s="371"/>
      <c r="H525" s="372" t="s">
        <v>465</v>
      </c>
      <c r="I525" s="372"/>
      <c r="J525" s="372" t="s">
        <v>474</v>
      </c>
      <c r="K525" s="372"/>
      <c r="L525" s="229" t="s">
        <v>38</v>
      </c>
    </row>
    <row r="526" spans="1:12" s="65" customFormat="1" ht="20.100000000000001" customHeight="1" x14ac:dyDescent="0.2">
      <c r="A526" s="311" t="s">
        <v>206</v>
      </c>
      <c r="B526" s="337"/>
      <c r="C526" s="337"/>
      <c r="D526" s="337"/>
      <c r="E526" s="337"/>
      <c r="F526" s="337"/>
      <c r="G526" s="337"/>
      <c r="H526" s="337"/>
      <c r="I526" s="337"/>
      <c r="J526" s="337"/>
      <c r="K526" s="337"/>
      <c r="L526" s="312"/>
    </row>
    <row r="527" spans="1:12" s="65" customFormat="1" ht="23.25" customHeight="1" x14ac:dyDescent="0.2">
      <c r="A527" s="71" t="s">
        <v>193</v>
      </c>
      <c r="B527" s="352" t="s">
        <v>207</v>
      </c>
      <c r="C527" s="353"/>
      <c r="D527" s="353"/>
      <c r="E527" s="354"/>
      <c r="F527" s="311" t="s">
        <v>131</v>
      </c>
      <c r="G527" s="312"/>
      <c r="H527" s="415">
        <v>1</v>
      </c>
      <c r="I527" s="415"/>
      <c r="J527" s="415">
        <v>1</v>
      </c>
      <c r="K527" s="415"/>
      <c r="L527" s="30">
        <f>J527/H527*100</f>
        <v>100</v>
      </c>
    </row>
    <row r="528" spans="1:12" s="65" customFormat="1" ht="23.25" customHeight="1" x14ac:dyDescent="0.2">
      <c r="A528" s="311" t="s">
        <v>208</v>
      </c>
      <c r="B528" s="337"/>
      <c r="C528" s="337"/>
      <c r="D528" s="337"/>
      <c r="E528" s="337"/>
      <c r="F528" s="337"/>
      <c r="G528" s="337"/>
      <c r="H528" s="337"/>
      <c r="I528" s="337"/>
      <c r="J528" s="337"/>
      <c r="K528" s="337"/>
      <c r="L528" s="312"/>
    </row>
    <row r="529" spans="1:12" s="65" customFormat="1" ht="20.100000000000001" customHeight="1" x14ac:dyDescent="0.2">
      <c r="A529" s="71" t="s">
        <v>193</v>
      </c>
      <c r="B529" s="308" t="s">
        <v>563</v>
      </c>
      <c r="C529" s="309"/>
      <c r="D529" s="309"/>
      <c r="E529" s="310"/>
      <c r="F529" s="311" t="s">
        <v>40</v>
      </c>
      <c r="G529" s="337"/>
      <c r="H529" s="325">
        <f>H530+H535+H540+H541+H542</f>
        <v>864</v>
      </c>
      <c r="I529" s="325"/>
      <c r="J529" s="325">
        <f>J530+J535+J540+J541+J542</f>
        <v>899</v>
      </c>
      <c r="K529" s="325"/>
      <c r="L529" s="227">
        <f t="shared" ref="L529:L532" si="15">J529/H529*100</f>
        <v>104.05092592592592</v>
      </c>
    </row>
    <row r="530" spans="1:12" s="65" customFormat="1" ht="34.5" customHeight="1" x14ac:dyDescent="0.2">
      <c r="A530" s="66" t="s">
        <v>29</v>
      </c>
      <c r="B530" s="358" t="s">
        <v>564</v>
      </c>
      <c r="C530" s="359"/>
      <c r="D530" s="359"/>
      <c r="E530" s="360"/>
      <c r="F530" s="330" t="s">
        <v>40</v>
      </c>
      <c r="G530" s="331"/>
      <c r="H530" s="408">
        <f>H531+H532+H533+H534</f>
        <v>253</v>
      </c>
      <c r="I530" s="409"/>
      <c r="J530" s="408">
        <f>J531+J532+J533+J534</f>
        <v>264</v>
      </c>
      <c r="K530" s="409"/>
      <c r="L530" s="20">
        <f t="shared" si="15"/>
        <v>104.34782608695652</v>
      </c>
    </row>
    <row r="531" spans="1:12" s="65" customFormat="1" ht="20.100000000000001" customHeight="1" x14ac:dyDescent="0.2">
      <c r="A531" s="67"/>
      <c r="B531" s="410" t="s">
        <v>152</v>
      </c>
      <c r="C531" s="411"/>
      <c r="D531" s="411"/>
      <c r="E531" s="412"/>
      <c r="F531" s="318" t="s">
        <v>40</v>
      </c>
      <c r="G531" s="319"/>
      <c r="H531" s="413">
        <v>192</v>
      </c>
      <c r="I531" s="414"/>
      <c r="J531" s="413">
        <v>198</v>
      </c>
      <c r="K531" s="414"/>
      <c r="L531" s="99">
        <f t="shared" si="15"/>
        <v>103.125</v>
      </c>
    </row>
    <row r="532" spans="1:12" s="65" customFormat="1" ht="20.100000000000001" customHeight="1" x14ac:dyDescent="0.2">
      <c r="A532" s="67"/>
      <c r="B532" s="345" t="s">
        <v>153</v>
      </c>
      <c r="C532" s="346"/>
      <c r="D532" s="346"/>
      <c r="E532" s="347"/>
      <c r="F532" s="318" t="s">
        <v>40</v>
      </c>
      <c r="G532" s="319"/>
      <c r="H532" s="350">
        <v>3</v>
      </c>
      <c r="I532" s="351"/>
      <c r="J532" s="350">
        <v>3</v>
      </c>
      <c r="K532" s="351"/>
      <c r="L532" s="99">
        <f t="shared" si="15"/>
        <v>100</v>
      </c>
    </row>
    <row r="533" spans="1:12" s="65" customFormat="1" ht="20.100000000000001" customHeight="1" x14ac:dyDescent="0.2">
      <c r="A533" s="67"/>
      <c r="B533" s="345" t="s">
        <v>523</v>
      </c>
      <c r="C533" s="346"/>
      <c r="D533" s="346"/>
      <c r="E533" s="347"/>
      <c r="F533" s="318" t="s">
        <v>40</v>
      </c>
      <c r="G533" s="319"/>
      <c r="H533" s="350">
        <v>42</v>
      </c>
      <c r="I533" s="351"/>
      <c r="J533" s="350">
        <v>47</v>
      </c>
      <c r="K533" s="351"/>
      <c r="L533" s="99">
        <f t="shared" ref="L533:L542" si="16">J533/H533*100</f>
        <v>111.90476190476191</v>
      </c>
    </row>
    <row r="534" spans="1:12" s="65" customFormat="1" ht="20.100000000000001" customHeight="1" x14ac:dyDescent="0.2">
      <c r="A534" s="67"/>
      <c r="B534" s="345" t="s">
        <v>157</v>
      </c>
      <c r="C534" s="346"/>
      <c r="D534" s="346"/>
      <c r="E534" s="347"/>
      <c r="F534" s="318" t="s">
        <v>40</v>
      </c>
      <c r="G534" s="319"/>
      <c r="H534" s="350">
        <v>16</v>
      </c>
      <c r="I534" s="351"/>
      <c r="J534" s="350">
        <v>16</v>
      </c>
      <c r="K534" s="351"/>
      <c r="L534" s="99">
        <f t="shared" si="16"/>
        <v>100</v>
      </c>
    </row>
    <row r="535" spans="1:12" ht="20.100000000000001" customHeight="1" x14ac:dyDescent="0.2">
      <c r="A535" s="66" t="s">
        <v>31</v>
      </c>
      <c r="B535" s="358" t="s">
        <v>209</v>
      </c>
      <c r="C535" s="359"/>
      <c r="D535" s="359"/>
      <c r="E535" s="360"/>
      <c r="F535" s="330" t="s">
        <v>40</v>
      </c>
      <c r="G535" s="331"/>
      <c r="H535" s="423">
        <f>H536+H537+H538+H539</f>
        <v>499</v>
      </c>
      <c r="I535" s="588"/>
      <c r="J535" s="423">
        <f>J536+J537+J538+J539</f>
        <v>517</v>
      </c>
      <c r="K535" s="588"/>
      <c r="L535" s="20">
        <f t="shared" si="16"/>
        <v>103.60721442885772</v>
      </c>
    </row>
    <row r="536" spans="1:12" s="65" customFormat="1" ht="20.100000000000001" customHeight="1" x14ac:dyDescent="0.2">
      <c r="A536" s="67"/>
      <c r="B536" s="345" t="s">
        <v>152</v>
      </c>
      <c r="C536" s="346"/>
      <c r="D536" s="346"/>
      <c r="E536" s="347"/>
      <c r="F536" s="318" t="s">
        <v>40</v>
      </c>
      <c r="G536" s="319"/>
      <c r="H536" s="350">
        <v>266</v>
      </c>
      <c r="I536" s="351"/>
      <c r="J536" s="350">
        <v>281</v>
      </c>
      <c r="K536" s="351"/>
      <c r="L536" s="99">
        <f t="shared" si="16"/>
        <v>105.63909774436091</v>
      </c>
    </row>
    <row r="537" spans="1:12" s="65" customFormat="1" ht="20.100000000000001" customHeight="1" x14ac:dyDescent="0.2">
      <c r="A537" s="67"/>
      <c r="B537" s="345" t="s">
        <v>153</v>
      </c>
      <c r="C537" s="346"/>
      <c r="D537" s="346"/>
      <c r="E537" s="347"/>
      <c r="F537" s="318" t="s">
        <v>40</v>
      </c>
      <c r="G537" s="319"/>
      <c r="H537" s="350">
        <v>12</v>
      </c>
      <c r="I537" s="351"/>
      <c r="J537" s="350">
        <v>11</v>
      </c>
      <c r="K537" s="351"/>
      <c r="L537" s="99">
        <f t="shared" si="16"/>
        <v>91.666666666666657</v>
      </c>
    </row>
    <row r="538" spans="1:12" s="65" customFormat="1" ht="20.100000000000001" customHeight="1" x14ac:dyDescent="0.2">
      <c r="A538" s="67"/>
      <c r="B538" s="345" t="s">
        <v>156</v>
      </c>
      <c r="C538" s="346"/>
      <c r="D538" s="346"/>
      <c r="E538" s="347"/>
      <c r="F538" s="318" t="s">
        <v>40</v>
      </c>
      <c r="G538" s="319"/>
      <c r="H538" s="350">
        <v>125</v>
      </c>
      <c r="I538" s="351"/>
      <c r="J538" s="350">
        <v>127</v>
      </c>
      <c r="K538" s="351"/>
      <c r="L538" s="99">
        <f t="shared" si="16"/>
        <v>101.6</v>
      </c>
    </row>
    <row r="539" spans="1:12" s="78" customFormat="1" ht="20.100000000000001" customHeight="1" x14ac:dyDescent="0.2">
      <c r="A539" s="67"/>
      <c r="B539" s="345" t="s">
        <v>157</v>
      </c>
      <c r="C539" s="346"/>
      <c r="D539" s="346"/>
      <c r="E539" s="347"/>
      <c r="F539" s="318" t="s">
        <v>40</v>
      </c>
      <c r="G539" s="319"/>
      <c r="H539" s="350">
        <v>96</v>
      </c>
      <c r="I539" s="351"/>
      <c r="J539" s="350">
        <v>98</v>
      </c>
      <c r="K539" s="351"/>
      <c r="L539" s="99">
        <f t="shared" si="16"/>
        <v>102.08333333333333</v>
      </c>
    </row>
    <row r="540" spans="1:12" s="14" customFormat="1" ht="20.100000000000001" customHeight="1" x14ac:dyDescent="0.2">
      <c r="A540" s="66" t="s">
        <v>33</v>
      </c>
      <c r="B540" s="358" t="s">
        <v>197</v>
      </c>
      <c r="C540" s="359"/>
      <c r="D540" s="359"/>
      <c r="E540" s="360"/>
      <c r="F540" s="330" t="s">
        <v>40</v>
      </c>
      <c r="G540" s="331"/>
      <c r="H540" s="423">
        <v>57</v>
      </c>
      <c r="I540" s="588"/>
      <c r="J540" s="423">
        <v>60</v>
      </c>
      <c r="K540" s="588"/>
      <c r="L540" s="20">
        <f>J540/H540*100</f>
        <v>105.26315789473684</v>
      </c>
    </row>
    <row r="541" spans="1:12" ht="20.100000000000001" customHeight="1" x14ac:dyDescent="0.2">
      <c r="A541" s="66" t="s">
        <v>35</v>
      </c>
      <c r="B541" s="358" t="s">
        <v>592</v>
      </c>
      <c r="C541" s="359"/>
      <c r="D541" s="359"/>
      <c r="E541" s="360"/>
      <c r="F541" s="330" t="s">
        <v>40</v>
      </c>
      <c r="G541" s="331"/>
      <c r="H541" s="423">
        <v>28</v>
      </c>
      <c r="I541" s="588"/>
      <c r="J541" s="423">
        <v>31</v>
      </c>
      <c r="K541" s="588"/>
      <c r="L541" s="20">
        <f t="shared" si="16"/>
        <v>110.71428571428572</v>
      </c>
    </row>
    <row r="542" spans="1:12" ht="33.75" customHeight="1" x14ac:dyDescent="0.2">
      <c r="A542" s="66" t="s">
        <v>47</v>
      </c>
      <c r="B542" s="358" t="s">
        <v>544</v>
      </c>
      <c r="C542" s="359"/>
      <c r="D542" s="359"/>
      <c r="E542" s="360"/>
      <c r="F542" s="330" t="s">
        <v>40</v>
      </c>
      <c r="G542" s="331"/>
      <c r="H542" s="423">
        <v>27</v>
      </c>
      <c r="I542" s="588"/>
      <c r="J542" s="423">
        <v>27</v>
      </c>
      <c r="K542" s="588"/>
      <c r="L542" s="99">
        <f t="shared" si="16"/>
        <v>100</v>
      </c>
    </row>
    <row r="543" spans="1:12" ht="23.25" customHeight="1" x14ac:dyDescent="0.2">
      <c r="A543" s="597" t="s">
        <v>593</v>
      </c>
      <c r="B543" s="597"/>
      <c r="C543" s="597"/>
      <c r="D543" s="597"/>
      <c r="E543" s="597"/>
      <c r="F543" s="597"/>
      <c r="G543" s="597"/>
      <c r="H543" s="597"/>
      <c r="I543" s="597"/>
      <c r="J543" s="597"/>
      <c r="K543" s="597"/>
      <c r="L543" s="597"/>
    </row>
    <row r="544" spans="1:12" ht="42" customHeight="1" x14ac:dyDescent="0.2">
      <c r="A544" s="598" t="s">
        <v>210</v>
      </c>
      <c r="B544" s="598"/>
      <c r="C544" s="598"/>
      <c r="D544" s="598"/>
      <c r="E544" s="598"/>
      <c r="F544" s="598"/>
      <c r="G544" s="598"/>
      <c r="H544" s="598"/>
      <c r="I544" s="598"/>
      <c r="J544" s="598"/>
      <c r="K544" s="598"/>
      <c r="L544" s="598"/>
    </row>
    <row r="545" spans="1:12" ht="40.5" customHeight="1" x14ac:dyDescent="0.2">
      <c r="A545" s="222" t="s">
        <v>23</v>
      </c>
      <c r="B545" s="324" t="s">
        <v>37</v>
      </c>
      <c r="C545" s="324"/>
      <c r="D545" s="324"/>
      <c r="E545" s="324"/>
      <c r="F545" s="371" t="s">
        <v>25</v>
      </c>
      <c r="G545" s="371"/>
      <c r="H545" s="340" t="s">
        <v>465</v>
      </c>
      <c r="I545" s="341"/>
      <c r="J545" s="340" t="s">
        <v>474</v>
      </c>
      <c r="K545" s="341"/>
      <c r="L545" s="223" t="s">
        <v>211</v>
      </c>
    </row>
    <row r="546" spans="1:12" ht="23.25" customHeight="1" x14ac:dyDescent="0.2">
      <c r="A546" s="226">
        <v>1</v>
      </c>
      <c r="B546" s="599" t="s">
        <v>212</v>
      </c>
      <c r="C546" s="599"/>
      <c r="D546" s="599"/>
      <c r="E546" s="599"/>
      <c r="F546" s="324" t="s">
        <v>213</v>
      </c>
      <c r="G546" s="324"/>
      <c r="H546" s="600" t="s">
        <v>214</v>
      </c>
      <c r="I546" s="600"/>
      <c r="J546" s="600" t="s">
        <v>629</v>
      </c>
      <c r="K546" s="600"/>
      <c r="L546" s="227" t="s">
        <v>630</v>
      </c>
    </row>
    <row r="547" spans="1:12" ht="33" customHeight="1" x14ac:dyDescent="0.2">
      <c r="A547" s="68" t="s">
        <v>29</v>
      </c>
      <c r="B547" s="377" t="s">
        <v>215</v>
      </c>
      <c r="C547" s="377"/>
      <c r="D547" s="377"/>
      <c r="E547" s="377"/>
      <c r="F547" s="376" t="s">
        <v>216</v>
      </c>
      <c r="G547" s="376"/>
      <c r="H547" s="379" t="s">
        <v>217</v>
      </c>
      <c r="I547" s="379"/>
      <c r="J547" s="379" t="s">
        <v>217</v>
      </c>
      <c r="K547" s="379"/>
      <c r="L547" s="20" t="s">
        <v>161</v>
      </c>
    </row>
    <row r="548" spans="1:12" ht="18" customHeight="1" x14ac:dyDescent="0.2">
      <c r="A548" s="79"/>
      <c r="B548" s="365" t="s">
        <v>152</v>
      </c>
      <c r="C548" s="365"/>
      <c r="D548" s="365"/>
      <c r="E548" s="365"/>
      <c r="F548" s="366" t="s">
        <v>216</v>
      </c>
      <c r="G548" s="366"/>
      <c r="H548" s="367" t="s">
        <v>218</v>
      </c>
      <c r="I548" s="367"/>
      <c r="J548" s="367" t="s">
        <v>218</v>
      </c>
      <c r="K548" s="367"/>
      <c r="L548" s="99" t="s">
        <v>161</v>
      </c>
    </row>
    <row r="549" spans="1:12" ht="17.25" customHeight="1" x14ac:dyDescent="0.2">
      <c r="A549" s="79"/>
      <c r="B549" s="365" t="s">
        <v>153</v>
      </c>
      <c r="C549" s="365"/>
      <c r="D549" s="365"/>
      <c r="E549" s="365"/>
      <c r="F549" s="366" t="s">
        <v>216</v>
      </c>
      <c r="G549" s="366"/>
      <c r="H549" s="367" t="s">
        <v>219</v>
      </c>
      <c r="I549" s="367"/>
      <c r="J549" s="367" t="s">
        <v>219</v>
      </c>
      <c r="K549" s="367"/>
      <c r="L549" s="99" t="s">
        <v>161</v>
      </c>
    </row>
    <row r="550" spans="1:12" ht="15.75" x14ac:dyDescent="0.2">
      <c r="A550" s="79"/>
      <c r="B550" s="365" t="s">
        <v>156</v>
      </c>
      <c r="C550" s="365"/>
      <c r="D550" s="365"/>
      <c r="E550" s="365"/>
      <c r="F550" s="366" t="s">
        <v>216</v>
      </c>
      <c r="G550" s="366"/>
      <c r="H550" s="367" t="s">
        <v>220</v>
      </c>
      <c r="I550" s="367"/>
      <c r="J550" s="367" t="s">
        <v>220</v>
      </c>
      <c r="K550" s="367"/>
      <c r="L550" s="99" t="s">
        <v>161</v>
      </c>
    </row>
    <row r="551" spans="1:12" ht="18" customHeight="1" x14ac:dyDescent="0.2">
      <c r="A551" s="79"/>
      <c r="B551" s="365" t="s">
        <v>157</v>
      </c>
      <c r="C551" s="365"/>
      <c r="D551" s="365"/>
      <c r="E551" s="365"/>
      <c r="F551" s="366" t="s">
        <v>216</v>
      </c>
      <c r="G551" s="366"/>
      <c r="H551" s="367" t="s">
        <v>221</v>
      </c>
      <c r="I551" s="367"/>
      <c r="J551" s="367" t="s">
        <v>221</v>
      </c>
      <c r="K551" s="367"/>
      <c r="L551" s="99" t="s">
        <v>161</v>
      </c>
    </row>
    <row r="552" spans="1:12" ht="20.25" customHeight="1" x14ac:dyDescent="0.2">
      <c r="A552" s="79"/>
      <c r="B552" s="373" t="s">
        <v>222</v>
      </c>
      <c r="C552" s="374"/>
      <c r="D552" s="374"/>
      <c r="E552" s="375"/>
      <c r="F552" s="376" t="s">
        <v>223</v>
      </c>
      <c r="G552" s="376"/>
      <c r="H552" s="404">
        <v>337.7</v>
      </c>
      <c r="I552" s="404"/>
      <c r="J552" s="405">
        <v>337.69</v>
      </c>
      <c r="K552" s="405"/>
      <c r="L552" s="20">
        <f>J552/H552*100</f>
        <v>99.997038791827066</v>
      </c>
    </row>
    <row r="553" spans="1:12" ht="19.5" customHeight="1" x14ac:dyDescent="0.2">
      <c r="A553" s="79"/>
      <c r="B553" s="373" t="s">
        <v>543</v>
      </c>
      <c r="C553" s="374"/>
      <c r="D553" s="374"/>
      <c r="E553" s="375"/>
      <c r="F553" s="376" t="s">
        <v>224</v>
      </c>
      <c r="G553" s="376"/>
      <c r="H553" s="406">
        <v>21.63</v>
      </c>
      <c r="I553" s="406"/>
      <c r="J553" s="407">
        <v>21.52</v>
      </c>
      <c r="K553" s="407"/>
      <c r="L553" s="20">
        <f>J553/H553*100</f>
        <v>99.491447064262601</v>
      </c>
    </row>
    <row r="554" spans="1:12" ht="19.5" customHeight="1" x14ac:dyDescent="0.2">
      <c r="A554" s="79"/>
      <c r="B554" s="377" t="s">
        <v>225</v>
      </c>
      <c r="C554" s="377"/>
      <c r="D554" s="377"/>
      <c r="E554" s="377"/>
      <c r="F554" s="376" t="s">
        <v>226</v>
      </c>
      <c r="G554" s="376"/>
      <c r="H554" s="332">
        <v>473616</v>
      </c>
      <c r="I554" s="332"/>
      <c r="J554" s="334">
        <v>473368</v>
      </c>
      <c r="K554" s="334"/>
      <c r="L554" s="20">
        <f>J554/H554*100</f>
        <v>99.947636904158642</v>
      </c>
    </row>
    <row r="555" spans="1:12" ht="17.25" customHeight="1" x14ac:dyDescent="0.2">
      <c r="A555" s="79"/>
      <c r="B555" s="377" t="s">
        <v>227</v>
      </c>
      <c r="C555" s="377"/>
      <c r="D555" s="377"/>
      <c r="E555" s="377"/>
      <c r="F555" s="376" t="s">
        <v>228</v>
      </c>
      <c r="G555" s="376"/>
      <c r="H555" s="404">
        <v>133.16999999999999</v>
      </c>
      <c r="I555" s="404"/>
      <c r="J555" s="405">
        <v>142.32</v>
      </c>
      <c r="K555" s="405"/>
      <c r="L555" s="20">
        <f>J555/H555*100</f>
        <v>106.87091687316963</v>
      </c>
    </row>
    <row r="556" spans="1:12" ht="33.75" customHeight="1" x14ac:dyDescent="0.2">
      <c r="A556" s="68" t="s">
        <v>31</v>
      </c>
      <c r="B556" s="377" t="s">
        <v>229</v>
      </c>
      <c r="C556" s="377"/>
      <c r="D556" s="377"/>
      <c r="E556" s="377"/>
      <c r="F556" s="376" t="s">
        <v>216</v>
      </c>
      <c r="G556" s="376"/>
      <c r="H556" s="379" t="s">
        <v>230</v>
      </c>
      <c r="I556" s="379"/>
      <c r="J556" s="380" t="s">
        <v>230</v>
      </c>
      <c r="K556" s="380"/>
      <c r="L556" s="20" t="s">
        <v>505</v>
      </c>
    </row>
    <row r="557" spans="1:12" ht="15.75" x14ac:dyDescent="0.2">
      <c r="A557" s="68"/>
      <c r="B557" s="401" t="s">
        <v>152</v>
      </c>
      <c r="C557" s="402"/>
      <c r="D557" s="402"/>
      <c r="E557" s="403"/>
      <c r="F557" s="366" t="s">
        <v>216</v>
      </c>
      <c r="G557" s="366"/>
      <c r="H557" s="367" t="s">
        <v>232</v>
      </c>
      <c r="I557" s="367"/>
      <c r="J557" s="368" t="s">
        <v>232</v>
      </c>
      <c r="K557" s="368"/>
      <c r="L557" s="99" t="s">
        <v>505</v>
      </c>
    </row>
    <row r="558" spans="1:12" ht="18" customHeight="1" x14ac:dyDescent="0.2">
      <c r="A558" s="68"/>
      <c r="B558" s="365" t="s">
        <v>153</v>
      </c>
      <c r="C558" s="365"/>
      <c r="D558" s="365"/>
      <c r="E558" s="365"/>
      <c r="F558" s="366" t="s">
        <v>216</v>
      </c>
      <c r="G558" s="366"/>
      <c r="H558" s="369">
        <v>0</v>
      </c>
      <c r="I558" s="367"/>
      <c r="J558" s="370">
        <v>0</v>
      </c>
      <c r="K558" s="368"/>
      <c r="L558" s="99" t="s">
        <v>43</v>
      </c>
    </row>
    <row r="559" spans="1:12" ht="15.75" x14ac:dyDescent="0.2">
      <c r="A559" s="68"/>
      <c r="B559" s="365" t="s">
        <v>156</v>
      </c>
      <c r="C559" s="365"/>
      <c r="D559" s="365"/>
      <c r="E559" s="365"/>
      <c r="F559" s="366" t="s">
        <v>216</v>
      </c>
      <c r="G559" s="366"/>
      <c r="H559" s="367" t="s">
        <v>233</v>
      </c>
      <c r="I559" s="367"/>
      <c r="J559" s="368" t="s">
        <v>233</v>
      </c>
      <c r="K559" s="368"/>
      <c r="L559" s="99" t="s">
        <v>161</v>
      </c>
    </row>
    <row r="560" spans="1:12" ht="15.75" x14ac:dyDescent="0.2">
      <c r="A560" s="68"/>
      <c r="B560" s="365" t="s">
        <v>157</v>
      </c>
      <c r="C560" s="365"/>
      <c r="D560" s="365"/>
      <c r="E560" s="365"/>
      <c r="F560" s="366" t="s">
        <v>216</v>
      </c>
      <c r="G560" s="366"/>
      <c r="H560" s="367" t="s">
        <v>232</v>
      </c>
      <c r="I560" s="367"/>
      <c r="J560" s="368" t="s">
        <v>232</v>
      </c>
      <c r="K560" s="368"/>
      <c r="L560" s="99" t="s">
        <v>161</v>
      </c>
    </row>
    <row r="561" spans="1:12" ht="17.25" customHeight="1" x14ac:dyDescent="0.2">
      <c r="A561" s="80"/>
      <c r="B561" s="377" t="s">
        <v>234</v>
      </c>
      <c r="C561" s="377"/>
      <c r="D561" s="377"/>
      <c r="E561" s="377"/>
      <c r="F561" s="390" t="s">
        <v>131</v>
      </c>
      <c r="G561" s="390"/>
      <c r="H561" s="381">
        <v>132</v>
      </c>
      <c r="I561" s="381"/>
      <c r="J561" s="382">
        <v>132</v>
      </c>
      <c r="K561" s="382"/>
      <c r="L561" s="21">
        <f>J561/H561*100</f>
        <v>100</v>
      </c>
    </row>
    <row r="562" spans="1:12" ht="17.25" customHeight="1" x14ac:dyDescent="0.2">
      <c r="A562" s="80"/>
      <c r="B562" s="377" t="s">
        <v>235</v>
      </c>
      <c r="C562" s="377"/>
      <c r="D562" s="377"/>
      <c r="E562" s="377"/>
      <c r="F562" s="390" t="s">
        <v>40</v>
      </c>
      <c r="G562" s="390"/>
      <c r="H562" s="395">
        <v>1417</v>
      </c>
      <c r="I562" s="395"/>
      <c r="J562" s="396">
        <v>1423</v>
      </c>
      <c r="K562" s="396"/>
      <c r="L562" s="21">
        <f>J562/H562*100</f>
        <v>100.42342978122794</v>
      </c>
    </row>
    <row r="563" spans="1:12" ht="18" customHeight="1" x14ac:dyDescent="0.2">
      <c r="A563" s="80"/>
      <c r="B563" s="377" t="s">
        <v>236</v>
      </c>
      <c r="C563" s="377"/>
      <c r="D563" s="377"/>
      <c r="E563" s="377"/>
      <c r="F563" s="390" t="s">
        <v>131</v>
      </c>
      <c r="G563" s="390"/>
      <c r="H563" s="395">
        <v>2895</v>
      </c>
      <c r="I563" s="391"/>
      <c r="J563" s="396">
        <v>2832</v>
      </c>
      <c r="K563" s="392"/>
      <c r="L563" s="21">
        <f>J563/H563*100</f>
        <v>97.823834196891184</v>
      </c>
    </row>
    <row r="564" spans="1:12" ht="19.5" customHeight="1" x14ac:dyDescent="0.2">
      <c r="A564" s="80"/>
      <c r="B564" s="377" t="s">
        <v>525</v>
      </c>
      <c r="C564" s="377"/>
      <c r="D564" s="377"/>
      <c r="E564" s="377"/>
      <c r="F564" s="390" t="s">
        <v>40</v>
      </c>
      <c r="G564" s="390"/>
      <c r="H564" s="397">
        <v>204158</v>
      </c>
      <c r="I564" s="397"/>
      <c r="J564" s="398">
        <v>202248</v>
      </c>
      <c r="K564" s="398"/>
      <c r="L564" s="21">
        <f>J564/H564*100</f>
        <v>99.064450082779018</v>
      </c>
    </row>
    <row r="565" spans="1:12" ht="23.25" customHeight="1" x14ac:dyDescent="0.2">
      <c r="A565" s="80" t="s">
        <v>33</v>
      </c>
      <c r="B565" s="377" t="s">
        <v>237</v>
      </c>
      <c r="C565" s="377"/>
      <c r="D565" s="377"/>
      <c r="E565" s="377"/>
      <c r="F565" s="390" t="s">
        <v>213</v>
      </c>
      <c r="G565" s="390"/>
      <c r="H565" s="391" t="s">
        <v>219</v>
      </c>
      <c r="I565" s="391"/>
      <c r="J565" s="392" t="s">
        <v>219</v>
      </c>
      <c r="K565" s="392"/>
      <c r="L565" s="21" t="s">
        <v>161</v>
      </c>
    </row>
    <row r="566" spans="1:12" ht="23.25" customHeight="1" x14ac:dyDescent="0.2">
      <c r="A566" s="81"/>
      <c r="B566" s="377" t="s">
        <v>238</v>
      </c>
      <c r="C566" s="377"/>
      <c r="D566" s="377"/>
      <c r="E566" s="377"/>
      <c r="F566" s="390" t="s">
        <v>239</v>
      </c>
      <c r="G566" s="390"/>
      <c r="H566" s="399">
        <v>88.96</v>
      </c>
      <c r="I566" s="399"/>
      <c r="J566" s="400">
        <f>J567+J568</f>
        <v>89.84</v>
      </c>
      <c r="K566" s="400"/>
      <c r="L566" s="21">
        <f>J566/H566*100</f>
        <v>100.98920863309353</v>
      </c>
    </row>
    <row r="567" spans="1:12" ht="18" customHeight="1" x14ac:dyDescent="0.2">
      <c r="A567" s="81"/>
      <c r="B567" s="385" t="s">
        <v>240</v>
      </c>
      <c r="C567" s="385"/>
      <c r="D567" s="385"/>
      <c r="E567" s="385"/>
      <c r="F567" s="366" t="s">
        <v>239</v>
      </c>
      <c r="G567" s="366"/>
      <c r="H567" s="386">
        <v>36.43</v>
      </c>
      <c r="I567" s="386"/>
      <c r="J567" s="387">
        <v>37.17</v>
      </c>
      <c r="K567" s="387"/>
      <c r="L567" s="99">
        <f>J567/H567*100</f>
        <v>102.03129289047487</v>
      </c>
    </row>
    <row r="568" spans="1:12" ht="18.75" customHeight="1" x14ac:dyDescent="0.2">
      <c r="A568" s="81"/>
      <c r="B568" s="385" t="s">
        <v>241</v>
      </c>
      <c r="C568" s="385"/>
      <c r="D568" s="385"/>
      <c r="E568" s="385"/>
      <c r="F568" s="366" t="s">
        <v>239</v>
      </c>
      <c r="G568" s="366"/>
      <c r="H568" s="386">
        <v>52.53</v>
      </c>
      <c r="I568" s="386"/>
      <c r="J568" s="387">
        <v>52.67</v>
      </c>
      <c r="K568" s="387"/>
      <c r="L568" s="99">
        <f>J568/H568*100</f>
        <v>100.26651437273939</v>
      </c>
    </row>
    <row r="569" spans="1:12" ht="36.75" customHeight="1" x14ac:dyDescent="0.2">
      <c r="A569" s="83"/>
      <c r="B569" s="385" t="s">
        <v>575</v>
      </c>
      <c r="C569" s="388"/>
      <c r="D569" s="388"/>
      <c r="E569" s="388"/>
      <c r="F569" s="366" t="s">
        <v>87</v>
      </c>
      <c r="G569" s="366"/>
      <c r="H569" s="389">
        <v>30</v>
      </c>
      <c r="I569" s="389"/>
      <c r="J569" s="389">
        <v>16.18</v>
      </c>
      <c r="K569" s="389"/>
      <c r="L569" s="99">
        <f>J569-H569</f>
        <v>-13.82</v>
      </c>
    </row>
    <row r="570" spans="1:12" ht="23.25" customHeight="1" x14ac:dyDescent="0.2">
      <c r="A570" s="80" t="s">
        <v>35</v>
      </c>
      <c r="B570" s="377" t="s">
        <v>242</v>
      </c>
      <c r="C570" s="377"/>
      <c r="D570" s="377"/>
      <c r="E570" s="377"/>
      <c r="F570" s="390" t="s">
        <v>213</v>
      </c>
      <c r="G570" s="390"/>
      <c r="H570" s="391" t="s">
        <v>219</v>
      </c>
      <c r="I570" s="391"/>
      <c r="J570" s="392" t="s">
        <v>219</v>
      </c>
      <c r="K570" s="392"/>
      <c r="L570" s="21" t="s">
        <v>161</v>
      </c>
    </row>
    <row r="571" spans="1:12" ht="18" customHeight="1" x14ac:dyDescent="0.2">
      <c r="A571" s="83"/>
      <c r="B571" s="377" t="s">
        <v>234</v>
      </c>
      <c r="C571" s="377"/>
      <c r="D571" s="377"/>
      <c r="E571" s="377"/>
      <c r="F571" s="390" t="s">
        <v>131</v>
      </c>
      <c r="G571" s="390"/>
      <c r="H571" s="393">
        <v>19</v>
      </c>
      <c r="I571" s="391"/>
      <c r="J571" s="394">
        <v>19</v>
      </c>
      <c r="K571" s="392"/>
      <c r="L571" s="21">
        <f>J571/H571*100</f>
        <v>100</v>
      </c>
    </row>
    <row r="572" spans="1:12" ht="18" customHeight="1" x14ac:dyDescent="0.2">
      <c r="A572" s="83"/>
      <c r="B572" s="377" t="s">
        <v>235</v>
      </c>
      <c r="C572" s="377"/>
      <c r="D572" s="377"/>
      <c r="E572" s="377"/>
      <c r="F572" s="390" t="s">
        <v>40</v>
      </c>
      <c r="G572" s="390"/>
      <c r="H572" s="393">
        <v>190</v>
      </c>
      <c r="I572" s="391"/>
      <c r="J572" s="394">
        <v>195</v>
      </c>
      <c r="K572" s="392"/>
      <c r="L572" s="21">
        <f>J572/H572*100</f>
        <v>102.63157894736842</v>
      </c>
    </row>
    <row r="573" spans="1:12" ht="20.25" customHeight="1" x14ac:dyDescent="0.2">
      <c r="A573" s="83"/>
      <c r="B573" s="377" t="s">
        <v>526</v>
      </c>
      <c r="C573" s="377"/>
      <c r="D573" s="377"/>
      <c r="E573" s="377"/>
      <c r="F573" s="390" t="s">
        <v>131</v>
      </c>
      <c r="G573" s="390"/>
      <c r="H573" s="393">
        <v>288</v>
      </c>
      <c r="I573" s="391"/>
      <c r="J573" s="394">
        <v>328</v>
      </c>
      <c r="K573" s="392"/>
      <c r="L573" s="21">
        <f>J573/H573*100</f>
        <v>113.88888888888889</v>
      </c>
    </row>
    <row r="574" spans="1:12" ht="35.25" customHeight="1" x14ac:dyDescent="0.2">
      <c r="A574" s="222"/>
      <c r="B574" s="373" t="s">
        <v>527</v>
      </c>
      <c r="C574" s="374"/>
      <c r="D574" s="374"/>
      <c r="E574" s="375"/>
      <c r="F574" s="376" t="s">
        <v>40</v>
      </c>
      <c r="G574" s="376"/>
      <c r="H574" s="334">
        <v>53839</v>
      </c>
      <c r="I574" s="334"/>
      <c r="J574" s="334">
        <v>61506</v>
      </c>
      <c r="K574" s="334"/>
      <c r="L574" s="20">
        <f>J574/H574*100</f>
        <v>114.24060625197347</v>
      </c>
    </row>
    <row r="575" spans="1:12" ht="48" customHeight="1" x14ac:dyDescent="0.2">
      <c r="A575" s="68" t="s">
        <v>47</v>
      </c>
      <c r="B575" s="377" t="s">
        <v>243</v>
      </c>
      <c r="C575" s="377"/>
      <c r="D575" s="377"/>
      <c r="E575" s="377"/>
      <c r="F575" s="378" t="s">
        <v>216</v>
      </c>
      <c r="G575" s="378"/>
      <c r="H575" s="379" t="s">
        <v>244</v>
      </c>
      <c r="I575" s="379"/>
      <c r="J575" s="380" t="s">
        <v>244</v>
      </c>
      <c r="K575" s="380"/>
      <c r="L575" s="20" t="s">
        <v>161</v>
      </c>
    </row>
    <row r="576" spans="1:12" ht="17.25" customHeight="1" x14ac:dyDescent="0.2">
      <c r="A576" s="68"/>
      <c r="B576" s="365" t="s">
        <v>152</v>
      </c>
      <c r="C576" s="365"/>
      <c r="D576" s="365"/>
      <c r="E576" s="365"/>
      <c r="F576" s="366" t="s">
        <v>216</v>
      </c>
      <c r="G576" s="366"/>
      <c r="H576" s="367" t="s">
        <v>219</v>
      </c>
      <c r="I576" s="367"/>
      <c r="J576" s="368" t="s">
        <v>219</v>
      </c>
      <c r="K576" s="368"/>
      <c r="L576" s="99" t="s">
        <v>161</v>
      </c>
    </row>
    <row r="577" spans="1:13" ht="18" customHeight="1" x14ac:dyDescent="0.2">
      <c r="A577" s="68"/>
      <c r="B577" s="365" t="s">
        <v>153</v>
      </c>
      <c r="C577" s="365"/>
      <c r="D577" s="365"/>
      <c r="E577" s="365"/>
      <c r="F577" s="366" t="s">
        <v>216</v>
      </c>
      <c r="G577" s="366"/>
      <c r="H577" s="369">
        <v>0</v>
      </c>
      <c r="I577" s="369"/>
      <c r="J577" s="370">
        <v>0</v>
      </c>
      <c r="K577" s="370"/>
      <c r="L577" s="99" t="s">
        <v>43</v>
      </c>
    </row>
    <row r="578" spans="1:13" ht="18.75" customHeight="1" x14ac:dyDescent="0.2">
      <c r="A578" s="68"/>
      <c r="B578" s="365" t="s">
        <v>156</v>
      </c>
      <c r="C578" s="365"/>
      <c r="D578" s="365"/>
      <c r="E578" s="365"/>
      <c r="F578" s="366" t="s">
        <v>216</v>
      </c>
      <c r="G578" s="366"/>
      <c r="H578" s="367" t="s">
        <v>245</v>
      </c>
      <c r="I578" s="367"/>
      <c r="J578" s="368" t="s">
        <v>245</v>
      </c>
      <c r="K578" s="368"/>
      <c r="L578" s="99" t="s">
        <v>246</v>
      </c>
    </row>
    <row r="579" spans="1:13" ht="19.5" customHeight="1" x14ac:dyDescent="0.2">
      <c r="A579" s="68"/>
      <c r="B579" s="365" t="s">
        <v>157</v>
      </c>
      <c r="C579" s="365"/>
      <c r="D579" s="365"/>
      <c r="E579" s="365"/>
      <c r="F579" s="366" t="s">
        <v>216</v>
      </c>
      <c r="G579" s="366"/>
      <c r="H579" s="367" t="s">
        <v>245</v>
      </c>
      <c r="I579" s="367"/>
      <c r="J579" s="368" t="s">
        <v>245</v>
      </c>
      <c r="K579" s="368"/>
      <c r="L579" s="99" t="s">
        <v>246</v>
      </c>
    </row>
    <row r="580" spans="1:13" ht="18" customHeight="1" x14ac:dyDescent="0.2">
      <c r="A580" s="68"/>
      <c r="B580" s="377" t="s">
        <v>234</v>
      </c>
      <c r="C580" s="377"/>
      <c r="D580" s="377"/>
      <c r="E580" s="377"/>
      <c r="F580" s="376" t="s">
        <v>131</v>
      </c>
      <c r="G580" s="376"/>
      <c r="H580" s="381">
        <v>18</v>
      </c>
      <c r="I580" s="379"/>
      <c r="J580" s="382">
        <v>19</v>
      </c>
      <c r="K580" s="380"/>
      <c r="L580" s="20">
        <f>J580/H580*100</f>
        <v>105.55555555555556</v>
      </c>
    </row>
    <row r="581" spans="1:13" ht="20.25" customHeight="1" x14ac:dyDescent="0.2">
      <c r="A581" s="68"/>
      <c r="B581" s="377" t="s">
        <v>581</v>
      </c>
      <c r="C581" s="377"/>
      <c r="D581" s="377"/>
      <c r="E581" s="377"/>
      <c r="F581" s="376" t="s">
        <v>40</v>
      </c>
      <c r="G581" s="376"/>
      <c r="H581" s="381">
        <v>282</v>
      </c>
      <c r="I581" s="379"/>
      <c r="J581" s="382">
        <v>312</v>
      </c>
      <c r="K581" s="380"/>
      <c r="L581" s="20">
        <f>J581/H581*100</f>
        <v>110.63829787234043</v>
      </c>
    </row>
    <row r="582" spans="1:13" ht="21" customHeight="1" x14ac:dyDescent="0.2">
      <c r="A582" s="68"/>
      <c r="B582" s="377" t="s">
        <v>582</v>
      </c>
      <c r="C582" s="377"/>
      <c r="D582" s="377"/>
      <c r="E582" s="377"/>
      <c r="F582" s="376" t="s">
        <v>131</v>
      </c>
      <c r="G582" s="376"/>
      <c r="H582" s="381">
        <v>415</v>
      </c>
      <c r="I582" s="379"/>
      <c r="J582" s="382">
        <v>527</v>
      </c>
      <c r="K582" s="380"/>
      <c r="L582" s="20">
        <f t="shared" ref="L582:L583" si="17">J582/H582*100</f>
        <v>126.98795180722891</v>
      </c>
    </row>
    <row r="583" spans="1:13" ht="38.25" customHeight="1" x14ac:dyDescent="0.2">
      <c r="A583" s="68"/>
      <c r="B583" s="377" t="s">
        <v>583</v>
      </c>
      <c r="C583" s="377"/>
      <c r="D583" s="377"/>
      <c r="E583" s="377"/>
      <c r="F583" s="376" t="s">
        <v>40</v>
      </c>
      <c r="G583" s="376"/>
      <c r="H583" s="383">
        <v>63499</v>
      </c>
      <c r="I583" s="383"/>
      <c r="J583" s="384">
        <v>73026</v>
      </c>
      <c r="K583" s="384"/>
      <c r="L583" s="20">
        <f t="shared" si="17"/>
        <v>115.00338588009259</v>
      </c>
    </row>
    <row r="584" spans="1:13" ht="154.5" customHeight="1" x14ac:dyDescent="0.2">
      <c r="A584" s="361" t="s">
        <v>615</v>
      </c>
      <c r="B584" s="361"/>
      <c r="C584" s="361"/>
      <c r="D584" s="361"/>
      <c r="E584" s="361"/>
      <c r="F584" s="361"/>
      <c r="G584" s="361"/>
      <c r="H584" s="361"/>
      <c r="I584" s="361"/>
      <c r="J584" s="361"/>
      <c r="K584" s="361"/>
      <c r="L584" s="361"/>
    </row>
    <row r="585" spans="1:13" ht="32.25" customHeight="1" x14ac:dyDescent="0.2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</row>
    <row r="586" spans="1:13" ht="62.25" customHeight="1" x14ac:dyDescent="0.2">
      <c r="A586" s="222" t="s">
        <v>23</v>
      </c>
      <c r="B586" s="324" t="s">
        <v>37</v>
      </c>
      <c r="C586" s="324"/>
      <c r="D586" s="324"/>
      <c r="E586" s="324"/>
      <c r="F586" s="371" t="s">
        <v>25</v>
      </c>
      <c r="G586" s="371"/>
      <c r="H586" s="372" t="s">
        <v>465</v>
      </c>
      <c r="I586" s="372"/>
      <c r="J586" s="372" t="s">
        <v>474</v>
      </c>
      <c r="K586" s="372"/>
      <c r="L586" s="250" t="s">
        <v>79</v>
      </c>
    </row>
    <row r="587" spans="1:13" ht="34.5" customHeight="1" x14ac:dyDescent="0.2">
      <c r="A587" s="68" t="s">
        <v>49</v>
      </c>
      <c r="B587" s="377" t="s">
        <v>513</v>
      </c>
      <c r="C587" s="377"/>
      <c r="D587" s="377"/>
      <c r="E587" s="377"/>
      <c r="F587" s="378" t="s">
        <v>216</v>
      </c>
      <c r="G587" s="378"/>
      <c r="H587" s="379" t="s">
        <v>219</v>
      </c>
      <c r="I587" s="379"/>
      <c r="J587" s="380" t="s">
        <v>219</v>
      </c>
      <c r="K587" s="380"/>
      <c r="L587" s="20" t="s">
        <v>161</v>
      </c>
      <c r="M587" s="139"/>
    </row>
    <row r="588" spans="1:13" ht="17.25" customHeight="1" x14ac:dyDescent="0.2">
      <c r="A588" s="68"/>
      <c r="B588" s="365" t="s">
        <v>152</v>
      </c>
      <c r="C588" s="365"/>
      <c r="D588" s="365"/>
      <c r="E588" s="365"/>
      <c r="F588" s="366" t="s">
        <v>216</v>
      </c>
      <c r="G588" s="366"/>
      <c r="H588" s="369">
        <v>0</v>
      </c>
      <c r="I588" s="369"/>
      <c r="J588" s="370">
        <v>0</v>
      </c>
      <c r="K588" s="370"/>
      <c r="L588" s="99" t="s">
        <v>43</v>
      </c>
    </row>
    <row r="589" spans="1:13" ht="16.5" customHeight="1" x14ac:dyDescent="0.2">
      <c r="A589" s="68"/>
      <c r="B589" s="365" t="s">
        <v>153</v>
      </c>
      <c r="C589" s="365"/>
      <c r="D589" s="365"/>
      <c r="E589" s="365"/>
      <c r="F589" s="366" t="s">
        <v>216</v>
      </c>
      <c r="G589" s="366"/>
      <c r="H589" s="367" t="s">
        <v>219</v>
      </c>
      <c r="I589" s="367"/>
      <c r="J589" s="368" t="s">
        <v>219</v>
      </c>
      <c r="K589" s="368"/>
      <c r="L589" s="99" t="s">
        <v>161</v>
      </c>
    </row>
    <row r="590" spans="1:13" s="65" customFormat="1" ht="15.75" customHeight="1" x14ac:dyDescent="0.2">
      <c r="A590" s="68"/>
      <c r="B590" s="365" t="s">
        <v>156</v>
      </c>
      <c r="C590" s="365"/>
      <c r="D590" s="365"/>
      <c r="E590" s="365"/>
      <c r="F590" s="366" t="s">
        <v>216</v>
      </c>
      <c r="G590" s="366"/>
      <c r="H590" s="369">
        <v>0</v>
      </c>
      <c r="I590" s="369"/>
      <c r="J590" s="370">
        <v>0</v>
      </c>
      <c r="K590" s="370"/>
      <c r="L590" s="99" t="s">
        <v>43</v>
      </c>
    </row>
    <row r="591" spans="1:13" s="65" customFormat="1" ht="18.75" customHeight="1" x14ac:dyDescent="0.2">
      <c r="A591" s="68"/>
      <c r="B591" s="365" t="s">
        <v>157</v>
      </c>
      <c r="C591" s="365"/>
      <c r="D591" s="365"/>
      <c r="E591" s="365"/>
      <c r="F591" s="366" t="s">
        <v>216</v>
      </c>
      <c r="G591" s="366"/>
      <c r="H591" s="369">
        <v>0</v>
      </c>
      <c r="I591" s="369"/>
      <c r="J591" s="370">
        <v>0</v>
      </c>
      <c r="K591" s="370"/>
      <c r="L591" s="99" t="s">
        <v>43</v>
      </c>
    </row>
    <row r="592" spans="1:13" s="65" customFormat="1" ht="16.5" customHeight="1" x14ac:dyDescent="0.2">
      <c r="A592" s="68"/>
      <c r="B592" s="377" t="s">
        <v>234</v>
      </c>
      <c r="C592" s="377"/>
      <c r="D592" s="377"/>
      <c r="E592" s="377"/>
      <c r="F592" s="376" t="s">
        <v>131</v>
      </c>
      <c r="G592" s="376"/>
      <c r="H592" s="379">
        <v>12</v>
      </c>
      <c r="I592" s="379"/>
      <c r="J592" s="380">
        <v>12</v>
      </c>
      <c r="K592" s="380"/>
      <c r="L592" s="20">
        <f>J592/H592*100</f>
        <v>100</v>
      </c>
    </row>
    <row r="593" spans="1:12" s="65" customFormat="1" ht="16.5" customHeight="1" x14ac:dyDescent="0.2">
      <c r="A593" s="68"/>
      <c r="B593" s="377" t="s">
        <v>235</v>
      </c>
      <c r="C593" s="377"/>
      <c r="D593" s="377"/>
      <c r="E593" s="377"/>
      <c r="F593" s="376" t="s">
        <v>40</v>
      </c>
      <c r="G593" s="376"/>
      <c r="H593" s="380" t="s">
        <v>247</v>
      </c>
      <c r="I593" s="380"/>
      <c r="J593" s="380" t="s">
        <v>247</v>
      </c>
      <c r="K593" s="380"/>
      <c r="L593" s="20">
        <f>J593/H593*100</f>
        <v>100</v>
      </c>
    </row>
    <row r="594" spans="1:12" ht="18.75" customHeight="1" x14ac:dyDescent="0.2">
      <c r="A594" s="68"/>
      <c r="B594" s="373" t="s">
        <v>236</v>
      </c>
      <c r="C594" s="374"/>
      <c r="D594" s="374"/>
      <c r="E594" s="375"/>
      <c r="F594" s="376" t="s">
        <v>131</v>
      </c>
      <c r="G594" s="376"/>
      <c r="H594" s="382">
        <v>128</v>
      </c>
      <c r="I594" s="380"/>
      <c r="J594" s="382">
        <v>138</v>
      </c>
      <c r="K594" s="380"/>
      <c r="L594" s="20">
        <f>J594/H594*100</f>
        <v>107.8125</v>
      </c>
    </row>
    <row r="595" spans="1:12" s="65" customFormat="1" ht="16.5" customHeight="1" x14ac:dyDescent="0.2">
      <c r="A595" s="68"/>
      <c r="B595" s="373" t="s">
        <v>500</v>
      </c>
      <c r="C595" s="374"/>
      <c r="D595" s="374"/>
      <c r="E595" s="375"/>
      <c r="F595" s="376" t="s">
        <v>40</v>
      </c>
      <c r="G595" s="376"/>
      <c r="H595" s="384">
        <v>4222</v>
      </c>
      <c r="I595" s="384"/>
      <c r="J595" s="384">
        <v>4048</v>
      </c>
      <c r="K595" s="384"/>
      <c r="L595" s="20">
        <f>J595/H595*100</f>
        <v>95.878730459497859</v>
      </c>
    </row>
    <row r="596" spans="1:12" s="65" customFormat="1" ht="33" customHeight="1" x14ac:dyDescent="0.2">
      <c r="A596" s="68" t="s">
        <v>51</v>
      </c>
      <c r="B596" s="377" t="s">
        <v>511</v>
      </c>
      <c r="C596" s="377"/>
      <c r="D596" s="377"/>
      <c r="E596" s="377"/>
      <c r="F596" s="378" t="s">
        <v>216</v>
      </c>
      <c r="G596" s="378"/>
      <c r="H596" s="379" t="s">
        <v>219</v>
      </c>
      <c r="I596" s="379"/>
      <c r="J596" s="380" t="s">
        <v>219</v>
      </c>
      <c r="K596" s="380"/>
      <c r="L596" s="20" t="s">
        <v>161</v>
      </c>
    </row>
    <row r="597" spans="1:12" s="65" customFormat="1" ht="17.25" customHeight="1" x14ac:dyDescent="0.2">
      <c r="A597" s="68"/>
      <c r="B597" s="365" t="s">
        <v>152</v>
      </c>
      <c r="C597" s="365"/>
      <c r="D597" s="365"/>
      <c r="E597" s="365"/>
      <c r="F597" s="366" t="s">
        <v>216</v>
      </c>
      <c r="G597" s="366"/>
      <c r="H597" s="367" t="s">
        <v>219</v>
      </c>
      <c r="I597" s="367"/>
      <c r="J597" s="368" t="s">
        <v>219</v>
      </c>
      <c r="K597" s="368"/>
      <c r="L597" s="99" t="s">
        <v>161</v>
      </c>
    </row>
    <row r="598" spans="1:12" s="65" customFormat="1" ht="18.75" customHeight="1" x14ac:dyDescent="0.2">
      <c r="A598" s="68"/>
      <c r="B598" s="365" t="s">
        <v>153</v>
      </c>
      <c r="C598" s="365"/>
      <c r="D598" s="365"/>
      <c r="E598" s="365"/>
      <c r="F598" s="366" t="s">
        <v>216</v>
      </c>
      <c r="G598" s="366"/>
      <c r="H598" s="369">
        <v>0</v>
      </c>
      <c r="I598" s="369"/>
      <c r="J598" s="370">
        <v>0</v>
      </c>
      <c r="K598" s="370"/>
      <c r="L598" s="99" t="s">
        <v>43</v>
      </c>
    </row>
    <row r="599" spans="1:12" ht="16.5" customHeight="1" x14ac:dyDescent="0.2">
      <c r="A599" s="68"/>
      <c r="B599" s="365" t="s">
        <v>156</v>
      </c>
      <c r="C599" s="365"/>
      <c r="D599" s="365"/>
      <c r="E599" s="365"/>
      <c r="F599" s="366" t="s">
        <v>216</v>
      </c>
      <c r="G599" s="366"/>
      <c r="H599" s="369">
        <v>0</v>
      </c>
      <c r="I599" s="369"/>
      <c r="J599" s="370">
        <v>0</v>
      </c>
      <c r="K599" s="370"/>
      <c r="L599" s="99" t="s">
        <v>43</v>
      </c>
    </row>
    <row r="600" spans="1:12" s="65" customFormat="1" ht="16.5" customHeight="1" x14ac:dyDescent="0.2">
      <c r="A600" s="68"/>
      <c r="B600" s="365" t="s">
        <v>157</v>
      </c>
      <c r="C600" s="365"/>
      <c r="D600" s="365"/>
      <c r="E600" s="365"/>
      <c r="F600" s="366" t="s">
        <v>216</v>
      </c>
      <c r="G600" s="366"/>
      <c r="H600" s="369">
        <v>0</v>
      </c>
      <c r="I600" s="369"/>
      <c r="J600" s="370">
        <v>0</v>
      </c>
      <c r="K600" s="370"/>
      <c r="L600" s="99" t="s">
        <v>43</v>
      </c>
    </row>
    <row r="601" spans="1:12" s="65" customFormat="1" ht="16.5" customHeight="1" x14ac:dyDescent="0.2">
      <c r="A601" s="68"/>
      <c r="B601" s="377" t="s">
        <v>248</v>
      </c>
      <c r="C601" s="377"/>
      <c r="D601" s="377"/>
      <c r="E601" s="377"/>
      <c r="F601" s="376" t="s">
        <v>131</v>
      </c>
      <c r="G601" s="376"/>
      <c r="H601" s="383">
        <v>1750</v>
      </c>
      <c r="I601" s="383"/>
      <c r="J601" s="384">
        <v>1774</v>
      </c>
      <c r="K601" s="384"/>
      <c r="L601" s="20">
        <f>J601/H601*100</f>
        <v>101.37142857142858</v>
      </c>
    </row>
    <row r="602" spans="1:12" s="65" customFormat="1" ht="20.25" customHeight="1" x14ac:dyDescent="0.2">
      <c r="A602" s="68"/>
      <c r="B602" s="605" t="s">
        <v>594</v>
      </c>
      <c r="C602" s="606"/>
      <c r="D602" s="606"/>
      <c r="E602" s="606"/>
      <c r="F602" s="376" t="s">
        <v>40</v>
      </c>
      <c r="G602" s="376"/>
      <c r="H602" s="383">
        <v>34044</v>
      </c>
      <c r="I602" s="383"/>
      <c r="J602" s="384">
        <v>38641</v>
      </c>
      <c r="K602" s="384"/>
      <c r="L602" s="20">
        <f>J602/H602*100</f>
        <v>113.50311361767125</v>
      </c>
    </row>
    <row r="603" spans="1:12" s="65" customFormat="1" ht="20.25" customHeight="1" x14ac:dyDescent="0.2">
      <c r="A603" s="68"/>
      <c r="B603" s="377" t="s">
        <v>595</v>
      </c>
      <c r="C603" s="377"/>
      <c r="D603" s="377"/>
      <c r="E603" s="377"/>
      <c r="F603" s="376" t="s">
        <v>93</v>
      </c>
      <c r="G603" s="376"/>
      <c r="H603" s="404">
        <v>7403.81</v>
      </c>
      <c r="I603" s="404"/>
      <c r="J603" s="405">
        <v>8341.6</v>
      </c>
      <c r="K603" s="405"/>
      <c r="L603" s="20">
        <f>J603/H603*100</f>
        <v>112.666316396558</v>
      </c>
    </row>
    <row r="604" spans="1:12" ht="20.25" customHeight="1" x14ac:dyDescent="0.2">
      <c r="A604" s="68"/>
      <c r="B604" s="373" t="s">
        <v>236</v>
      </c>
      <c r="C604" s="374"/>
      <c r="D604" s="374"/>
      <c r="E604" s="375"/>
      <c r="F604" s="601" t="s">
        <v>131</v>
      </c>
      <c r="G604" s="602"/>
      <c r="H604" s="603">
        <v>145</v>
      </c>
      <c r="I604" s="604"/>
      <c r="J604" s="603">
        <v>135</v>
      </c>
      <c r="K604" s="604"/>
      <c r="L604" s="20">
        <f t="shared" ref="L604" si="18">J604/H604*100</f>
        <v>93.103448275862064</v>
      </c>
    </row>
    <row r="605" spans="1:12" s="65" customFormat="1" ht="21" customHeight="1" x14ac:dyDescent="0.2">
      <c r="A605" s="68"/>
      <c r="B605" s="373" t="s">
        <v>596</v>
      </c>
      <c r="C605" s="374"/>
      <c r="D605" s="374"/>
      <c r="E605" s="375"/>
      <c r="F605" s="601" t="s">
        <v>40</v>
      </c>
      <c r="G605" s="602"/>
      <c r="H605" s="603">
        <v>22913</v>
      </c>
      <c r="I605" s="604"/>
      <c r="J605" s="603">
        <v>20043</v>
      </c>
      <c r="K605" s="604"/>
      <c r="L605" s="20">
        <f>J605/H605*100</f>
        <v>87.474359533889057</v>
      </c>
    </row>
    <row r="606" spans="1:12" s="65" customFormat="1" ht="20.100000000000001" customHeight="1" x14ac:dyDescent="0.2">
      <c r="A606" s="68" t="s">
        <v>53</v>
      </c>
      <c r="B606" s="377" t="s">
        <v>249</v>
      </c>
      <c r="C606" s="377"/>
      <c r="D606" s="377"/>
      <c r="E606" s="377"/>
      <c r="F606" s="376" t="s">
        <v>216</v>
      </c>
      <c r="G606" s="376"/>
      <c r="H606" s="380" t="s">
        <v>245</v>
      </c>
      <c r="I606" s="380"/>
      <c r="J606" s="380" t="s">
        <v>245</v>
      </c>
      <c r="K606" s="380"/>
      <c r="L606" s="20" t="s">
        <v>573</v>
      </c>
    </row>
    <row r="607" spans="1:12" s="65" customFormat="1" ht="18" customHeight="1" x14ac:dyDescent="0.2">
      <c r="A607" s="362" t="s">
        <v>250</v>
      </c>
      <c r="B607" s="362"/>
      <c r="C607" s="362"/>
      <c r="D607" s="362"/>
      <c r="E607" s="362"/>
      <c r="F607" s="362"/>
      <c r="G607" s="362"/>
      <c r="H607" s="362"/>
      <c r="I607" s="362"/>
      <c r="J607" s="362"/>
      <c r="K607" s="362"/>
      <c r="L607" s="362"/>
    </row>
    <row r="608" spans="1:12" s="82" customFormat="1" ht="36.75" customHeight="1" x14ac:dyDescent="0.2">
      <c r="A608" s="68" t="s">
        <v>55</v>
      </c>
      <c r="B608" s="605" t="s">
        <v>506</v>
      </c>
      <c r="C608" s="605"/>
      <c r="D608" s="605"/>
      <c r="E608" s="605"/>
      <c r="F608" s="376" t="s">
        <v>216</v>
      </c>
      <c r="G608" s="376"/>
      <c r="H608" s="380" t="s">
        <v>251</v>
      </c>
      <c r="I608" s="380"/>
      <c r="J608" s="380" t="s">
        <v>251</v>
      </c>
      <c r="K608" s="380"/>
      <c r="L608" s="20" t="s">
        <v>161</v>
      </c>
    </row>
    <row r="609" spans="1:47" ht="20.25" customHeight="1" x14ac:dyDescent="0.2">
      <c r="A609" s="73"/>
      <c r="B609" s="385" t="s">
        <v>152</v>
      </c>
      <c r="C609" s="385"/>
      <c r="D609" s="385"/>
      <c r="E609" s="385"/>
      <c r="F609" s="366" t="s">
        <v>216</v>
      </c>
      <c r="G609" s="366"/>
      <c r="H609" s="368" t="s">
        <v>219</v>
      </c>
      <c r="I609" s="368"/>
      <c r="J609" s="368" t="s">
        <v>219</v>
      </c>
      <c r="K609" s="368"/>
      <c r="L609" s="99" t="s">
        <v>161</v>
      </c>
    </row>
    <row r="610" spans="1:47" s="65" customFormat="1" ht="15.75" x14ac:dyDescent="0.2">
      <c r="A610" s="73"/>
      <c r="B610" s="385" t="s">
        <v>153</v>
      </c>
      <c r="C610" s="385"/>
      <c r="D610" s="385"/>
      <c r="E610" s="385"/>
      <c r="F610" s="366" t="s">
        <v>216</v>
      </c>
      <c r="G610" s="366"/>
      <c r="H610" s="368" t="s">
        <v>219</v>
      </c>
      <c r="I610" s="368"/>
      <c r="J610" s="368" t="s">
        <v>219</v>
      </c>
      <c r="K610" s="368"/>
      <c r="L610" s="99" t="s">
        <v>161</v>
      </c>
    </row>
    <row r="611" spans="1:47" s="65" customFormat="1" ht="20.100000000000001" customHeight="1" x14ac:dyDescent="0.2">
      <c r="A611" s="73"/>
      <c r="B611" s="385" t="s">
        <v>156</v>
      </c>
      <c r="C611" s="385"/>
      <c r="D611" s="385"/>
      <c r="E611" s="385"/>
      <c r="F611" s="366" t="s">
        <v>216</v>
      </c>
      <c r="G611" s="366"/>
      <c r="H611" s="368" t="s">
        <v>219</v>
      </c>
      <c r="I611" s="368"/>
      <c r="J611" s="368" t="s">
        <v>219</v>
      </c>
      <c r="K611" s="368"/>
      <c r="L611" s="99" t="s">
        <v>161</v>
      </c>
    </row>
    <row r="612" spans="1:47" s="65" customFormat="1" ht="17.25" customHeight="1" x14ac:dyDescent="0.2">
      <c r="A612" s="73"/>
      <c r="B612" s="385" t="s">
        <v>157</v>
      </c>
      <c r="C612" s="385"/>
      <c r="D612" s="385"/>
      <c r="E612" s="385"/>
      <c r="F612" s="366" t="s">
        <v>216</v>
      </c>
      <c r="G612" s="366"/>
      <c r="H612" s="368" t="s">
        <v>219</v>
      </c>
      <c r="I612" s="368"/>
      <c r="J612" s="368" t="s">
        <v>219</v>
      </c>
      <c r="K612" s="368"/>
      <c r="L612" s="99" t="s">
        <v>161</v>
      </c>
    </row>
    <row r="613" spans="1:47" s="65" customFormat="1" ht="34.5" customHeight="1" x14ac:dyDescent="0.25">
      <c r="A613" s="295"/>
      <c r="B613" s="315" t="s">
        <v>634</v>
      </c>
      <c r="C613" s="316"/>
      <c r="D613" s="316"/>
      <c r="E613" s="317"/>
      <c r="F613" s="470" t="s">
        <v>216</v>
      </c>
      <c r="G613" s="471"/>
      <c r="H613" s="609" t="s">
        <v>252</v>
      </c>
      <c r="I613" s="610"/>
      <c r="J613" s="609" t="s">
        <v>245</v>
      </c>
      <c r="K613" s="610"/>
      <c r="L613" s="290" t="s">
        <v>253</v>
      </c>
      <c r="M613" s="1"/>
      <c r="S613" s="88"/>
    </row>
    <row r="614" spans="1:47" s="65" customFormat="1" ht="18.75" customHeight="1" x14ac:dyDescent="0.2">
      <c r="A614" s="296"/>
      <c r="B614" s="345" t="s">
        <v>570</v>
      </c>
      <c r="C614" s="346"/>
      <c r="D614" s="346"/>
      <c r="E614" s="347"/>
      <c r="F614" s="470" t="s">
        <v>216</v>
      </c>
      <c r="G614" s="471"/>
      <c r="H614" s="609" t="s">
        <v>252</v>
      </c>
      <c r="I614" s="610"/>
      <c r="J614" s="609" t="s">
        <v>245</v>
      </c>
      <c r="K614" s="610"/>
      <c r="L614" s="290" t="s">
        <v>253</v>
      </c>
      <c r="M614" s="1"/>
    </row>
    <row r="615" spans="1:47" s="65" customFormat="1" ht="20.100000000000001" customHeight="1" x14ac:dyDescent="0.2">
      <c r="A615" s="296"/>
      <c r="B615" s="345" t="s">
        <v>153</v>
      </c>
      <c r="C615" s="346"/>
      <c r="D615" s="346"/>
      <c r="E615" s="347"/>
      <c r="F615" s="470" t="s">
        <v>216</v>
      </c>
      <c r="G615" s="471"/>
      <c r="H615" s="609" t="s">
        <v>252</v>
      </c>
      <c r="I615" s="610"/>
      <c r="J615" s="609" t="s">
        <v>252</v>
      </c>
      <c r="K615" s="610"/>
      <c r="L615" s="290" t="s">
        <v>253</v>
      </c>
      <c r="M615" s="1"/>
    </row>
    <row r="616" spans="1:47" s="65" customFormat="1" ht="20.100000000000001" customHeight="1" x14ac:dyDescent="0.2">
      <c r="A616" s="296"/>
      <c r="B616" s="345" t="s">
        <v>156</v>
      </c>
      <c r="C616" s="346"/>
      <c r="D616" s="346"/>
      <c r="E616" s="347"/>
      <c r="F616" s="470" t="s">
        <v>216</v>
      </c>
      <c r="G616" s="471"/>
      <c r="H616" s="609" t="s">
        <v>252</v>
      </c>
      <c r="I616" s="610"/>
      <c r="J616" s="609" t="s">
        <v>252</v>
      </c>
      <c r="K616" s="610"/>
      <c r="L616" s="290" t="s">
        <v>253</v>
      </c>
      <c r="M616" s="1"/>
    </row>
    <row r="617" spans="1:47" ht="20.100000000000001" customHeight="1" x14ac:dyDescent="0.2">
      <c r="A617" s="296"/>
      <c r="B617" s="345" t="s">
        <v>157</v>
      </c>
      <c r="C617" s="346"/>
      <c r="D617" s="346"/>
      <c r="E617" s="347"/>
      <c r="F617" s="470" t="s">
        <v>216</v>
      </c>
      <c r="G617" s="471"/>
      <c r="H617" s="609" t="s">
        <v>252</v>
      </c>
      <c r="I617" s="610"/>
      <c r="J617" s="609" t="s">
        <v>252</v>
      </c>
      <c r="K617" s="610"/>
      <c r="L617" s="290" t="s">
        <v>253</v>
      </c>
    </row>
    <row r="618" spans="1:47" s="65" customFormat="1" ht="20.100000000000001" customHeight="1" x14ac:dyDescent="0.2">
      <c r="A618" s="297"/>
      <c r="B618" s="327" t="s">
        <v>624</v>
      </c>
      <c r="C618" s="328"/>
      <c r="D618" s="328"/>
      <c r="E618" s="329"/>
      <c r="F618" s="330" t="s">
        <v>40</v>
      </c>
      <c r="G618" s="363"/>
      <c r="H618" s="475">
        <v>1036</v>
      </c>
      <c r="I618" s="476"/>
      <c r="J618" s="475">
        <v>1054</v>
      </c>
      <c r="K618" s="476"/>
      <c r="L618" s="292">
        <v>101.7</v>
      </c>
      <c r="M618" s="1"/>
    </row>
    <row r="619" spans="1:47" s="65" customFormat="1" ht="20.100000000000001" customHeight="1" x14ac:dyDescent="0.2">
      <c r="A619" s="330" t="s">
        <v>635</v>
      </c>
      <c r="B619" s="363"/>
      <c r="C619" s="363"/>
      <c r="D619" s="363"/>
      <c r="E619" s="363"/>
      <c r="F619" s="363"/>
      <c r="G619" s="363"/>
      <c r="H619" s="363"/>
      <c r="I619" s="363"/>
      <c r="J619" s="363"/>
      <c r="K619" s="363"/>
      <c r="L619" s="363"/>
      <c r="M619" s="331"/>
    </row>
    <row r="620" spans="1:47" s="65" customFormat="1" ht="21" customHeight="1" x14ac:dyDescent="0.2">
      <c r="A620" s="68" t="s">
        <v>57</v>
      </c>
      <c r="B620" s="327" t="s">
        <v>597</v>
      </c>
      <c r="C620" s="328"/>
      <c r="D620" s="328"/>
      <c r="E620" s="329"/>
      <c r="F620" s="330" t="s">
        <v>213</v>
      </c>
      <c r="G620" s="331"/>
      <c r="H620" s="475" t="s">
        <v>252</v>
      </c>
      <c r="I620" s="476"/>
      <c r="J620" s="607" t="s">
        <v>219</v>
      </c>
      <c r="K620" s="608"/>
      <c r="L620" s="20" t="s">
        <v>43</v>
      </c>
      <c r="M620" s="1"/>
    </row>
    <row r="621" spans="1:47" s="65" customFormat="1" ht="33.75" customHeight="1" x14ac:dyDescent="0.2">
      <c r="A621" s="84" t="s">
        <v>254</v>
      </c>
      <c r="B621" s="611" t="s">
        <v>574</v>
      </c>
      <c r="C621" s="611"/>
      <c r="D621" s="611"/>
      <c r="E621" s="611"/>
      <c r="F621" s="324" t="s">
        <v>87</v>
      </c>
      <c r="G621" s="324"/>
      <c r="H621" s="612">
        <v>78.7</v>
      </c>
      <c r="I621" s="612"/>
      <c r="J621" s="612">
        <v>79.599999999999994</v>
      </c>
      <c r="K621" s="612"/>
      <c r="L621" s="227">
        <f>J621-H621</f>
        <v>0.89999999999999147</v>
      </c>
      <c r="M621" s="1"/>
    </row>
    <row r="622" spans="1:47" ht="77.25" customHeight="1" x14ac:dyDescent="0.2">
      <c r="A622" s="364" t="s">
        <v>616</v>
      </c>
      <c r="B622" s="364"/>
      <c r="C622" s="364"/>
      <c r="D622" s="364"/>
      <c r="E622" s="364"/>
      <c r="F622" s="364"/>
      <c r="G622" s="364"/>
      <c r="H622" s="364"/>
      <c r="I622" s="364"/>
      <c r="J622" s="364"/>
      <c r="K622" s="364"/>
      <c r="L622" s="364"/>
    </row>
    <row r="623" spans="1:47" s="85" customFormat="1" ht="44.25" customHeight="1" x14ac:dyDescent="0.2">
      <c r="A623" s="613" t="s">
        <v>255</v>
      </c>
      <c r="B623" s="613"/>
      <c r="C623" s="613"/>
      <c r="D623" s="613"/>
      <c r="E623" s="613"/>
      <c r="F623" s="613"/>
      <c r="G623" s="613"/>
      <c r="H623" s="613"/>
      <c r="I623" s="613"/>
      <c r="J623" s="613"/>
      <c r="K623" s="613"/>
      <c r="L623" s="613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</row>
    <row r="624" spans="1:47" ht="47.25" customHeight="1" x14ac:dyDescent="0.2">
      <c r="A624" s="141" t="s">
        <v>23</v>
      </c>
      <c r="B624" s="324" t="s">
        <v>37</v>
      </c>
      <c r="C624" s="324"/>
      <c r="D624" s="324"/>
      <c r="E624" s="324"/>
      <c r="F624" s="371" t="s">
        <v>25</v>
      </c>
      <c r="G624" s="371"/>
      <c r="H624" s="372" t="s">
        <v>465</v>
      </c>
      <c r="I624" s="372"/>
      <c r="J624" s="372" t="s">
        <v>474</v>
      </c>
      <c r="K624" s="372"/>
      <c r="L624" s="159" t="s">
        <v>79</v>
      </c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</row>
    <row r="625" spans="1:14" ht="18.95" customHeight="1" x14ac:dyDescent="0.2">
      <c r="A625" s="71" t="s">
        <v>193</v>
      </c>
      <c r="B625" s="352" t="s">
        <v>256</v>
      </c>
      <c r="C625" s="353"/>
      <c r="D625" s="353"/>
      <c r="E625" s="354"/>
      <c r="F625" s="311" t="s">
        <v>131</v>
      </c>
      <c r="G625" s="312"/>
      <c r="H625" s="408">
        <v>58</v>
      </c>
      <c r="I625" s="409"/>
      <c r="J625" s="408">
        <f>J626+J627+J628+J629</f>
        <v>60</v>
      </c>
      <c r="K625" s="409"/>
      <c r="L625" s="30">
        <f>J625/H625*100</f>
        <v>103.44827586206897</v>
      </c>
    </row>
    <row r="626" spans="1:14" ht="17.25" customHeight="1" x14ac:dyDescent="0.2">
      <c r="A626" s="71"/>
      <c r="B626" s="345" t="s">
        <v>152</v>
      </c>
      <c r="C626" s="346"/>
      <c r="D626" s="346"/>
      <c r="E626" s="347"/>
      <c r="F626" s="318" t="s">
        <v>131</v>
      </c>
      <c r="G626" s="319"/>
      <c r="H626" s="348">
        <f>H631+H636+H641+H646+H651+H659+H664</f>
        <v>42</v>
      </c>
      <c r="I626" s="349"/>
      <c r="J626" s="348">
        <f>J631+J636+J641+J646+J651+J659+J664</f>
        <v>44</v>
      </c>
      <c r="K626" s="349"/>
      <c r="L626" s="131">
        <f t="shared" ref="L626:L635" si="19">J626/H626*100</f>
        <v>104.76190476190477</v>
      </c>
    </row>
    <row r="627" spans="1:14" ht="16.5" customHeight="1" x14ac:dyDescent="0.2">
      <c r="A627" s="71"/>
      <c r="B627" s="345" t="s">
        <v>153</v>
      </c>
      <c r="C627" s="346"/>
      <c r="D627" s="346"/>
      <c r="E627" s="347"/>
      <c r="F627" s="318" t="s">
        <v>131</v>
      </c>
      <c r="G627" s="319"/>
      <c r="H627" s="348">
        <f>H632+H637+H642+H647+H652+H660+H665</f>
        <v>1</v>
      </c>
      <c r="I627" s="349"/>
      <c r="J627" s="348">
        <f>J632+J637+J642+J647+J652+J660+J665</f>
        <v>1</v>
      </c>
      <c r="K627" s="349"/>
      <c r="L627" s="131">
        <f t="shared" si="19"/>
        <v>100</v>
      </c>
    </row>
    <row r="628" spans="1:14" ht="15.75" customHeight="1" x14ac:dyDescent="0.2">
      <c r="A628" s="71"/>
      <c r="B628" s="345" t="s">
        <v>156</v>
      </c>
      <c r="C628" s="346"/>
      <c r="D628" s="346"/>
      <c r="E628" s="347"/>
      <c r="F628" s="318" t="s">
        <v>131</v>
      </c>
      <c r="G628" s="319"/>
      <c r="H628" s="348">
        <f>H633+H638+H638+H643+H648+H653+H661+H666</f>
        <v>11</v>
      </c>
      <c r="I628" s="349"/>
      <c r="J628" s="348">
        <f>J633+J638+J643+J648+J653+J661+J666</f>
        <v>11</v>
      </c>
      <c r="K628" s="349"/>
      <c r="L628" s="131">
        <f t="shared" si="19"/>
        <v>100</v>
      </c>
    </row>
    <row r="629" spans="1:14" ht="16.5" customHeight="1" x14ac:dyDescent="0.2">
      <c r="A629" s="71"/>
      <c r="B629" s="345" t="s">
        <v>157</v>
      </c>
      <c r="C629" s="346"/>
      <c r="D629" s="346"/>
      <c r="E629" s="347"/>
      <c r="F629" s="318" t="s">
        <v>131</v>
      </c>
      <c r="G629" s="319"/>
      <c r="H629" s="348">
        <f>H634+H639+H644+H649+H654+H662+H667</f>
        <v>4</v>
      </c>
      <c r="I629" s="349"/>
      <c r="J629" s="348">
        <f>J634+J639+J644+J649+J654+J662+J667</f>
        <v>4</v>
      </c>
      <c r="K629" s="349"/>
      <c r="L629" s="131">
        <f t="shared" si="19"/>
        <v>100</v>
      </c>
    </row>
    <row r="630" spans="1:14" ht="18.95" customHeight="1" x14ac:dyDescent="0.2">
      <c r="A630" s="66" t="s">
        <v>29</v>
      </c>
      <c r="B630" s="358" t="s">
        <v>257</v>
      </c>
      <c r="C630" s="359"/>
      <c r="D630" s="359"/>
      <c r="E630" s="360"/>
      <c r="F630" s="330" t="s">
        <v>131</v>
      </c>
      <c r="G630" s="331"/>
      <c r="H630" s="334">
        <f>H631+H632+H633+H634</f>
        <v>20</v>
      </c>
      <c r="I630" s="334"/>
      <c r="J630" s="334">
        <f>J631+J632+J633+J634</f>
        <v>21</v>
      </c>
      <c r="K630" s="334"/>
      <c r="L630" s="20">
        <f t="shared" si="19"/>
        <v>105</v>
      </c>
    </row>
    <row r="631" spans="1:14" ht="18.95" customHeight="1" x14ac:dyDescent="0.2">
      <c r="A631" s="67"/>
      <c r="B631" s="345" t="s">
        <v>231</v>
      </c>
      <c r="C631" s="346"/>
      <c r="D631" s="346"/>
      <c r="E631" s="347"/>
      <c r="F631" s="318" t="s">
        <v>131</v>
      </c>
      <c r="G631" s="319"/>
      <c r="H631" s="348">
        <v>13</v>
      </c>
      <c r="I631" s="349"/>
      <c r="J631" s="348">
        <v>14</v>
      </c>
      <c r="K631" s="349"/>
      <c r="L631" s="99">
        <f t="shared" si="19"/>
        <v>107.69230769230769</v>
      </c>
      <c r="N631" s="17"/>
    </row>
    <row r="632" spans="1:14" ht="16.5" customHeight="1" x14ac:dyDescent="0.2">
      <c r="A632" s="67"/>
      <c r="B632" s="345" t="s">
        <v>153</v>
      </c>
      <c r="C632" s="346"/>
      <c r="D632" s="346"/>
      <c r="E632" s="347"/>
      <c r="F632" s="318" t="s">
        <v>131</v>
      </c>
      <c r="G632" s="319"/>
      <c r="H632" s="348">
        <v>1</v>
      </c>
      <c r="I632" s="349"/>
      <c r="J632" s="350">
        <v>1</v>
      </c>
      <c r="K632" s="351"/>
      <c r="L632" s="99">
        <f t="shared" si="19"/>
        <v>100</v>
      </c>
      <c r="N632" s="106"/>
    </row>
    <row r="633" spans="1:14" ht="16.5" customHeight="1" x14ac:dyDescent="0.2">
      <c r="A633" s="67"/>
      <c r="B633" s="345" t="s">
        <v>156</v>
      </c>
      <c r="C633" s="346"/>
      <c r="D633" s="346"/>
      <c r="E633" s="347"/>
      <c r="F633" s="318" t="s">
        <v>131</v>
      </c>
      <c r="G633" s="319"/>
      <c r="H633" s="348">
        <v>4</v>
      </c>
      <c r="I633" s="349"/>
      <c r="J633" s="350">
        <v>4</v>
      </c>
      <c r="K633" s="351"/>
      <c r="L633" s="99">
        <f t="shared" si="19"/>
        <v>100</v>
      </c>
      <c r="N633" s="106"/>
    </row>
    <row r="634" spans="1:14" ht="17.25" customHeight="1" x14ac:dyDescent="0.2">
      <c r="A634" s="67"/>
      <c r="B634" s="345" t="s">
        <v>157</v>
      </c>
      <c r="C634" s="346"/>
      <c r="D634" s="346"/>
      <c r="E634" s="347"/>
      <c r="F634" s="318" t="s">
        <v>131</v>
      </c>
      <c r="G634" s="319"/>
      <c r="H634" s="348">
        <v>2</v>
      </c>
      <c r="I634" s="349"/>
      <c r="J634" s="350">
        <v>2</v>
      </c>
      <c r="K634" s="351"/>
      <c r="L634" s="99">
        <f t="shared" si="19"/>
        <v>100</v>
      </c>
      <c r="N634" s="106"/>
    </row>
    <row r="635" spans="1:14" ht="18.95" customHeight="1" x14ac:dyDescent="0.2">
      <c r="A635" s="66" t="s">
        <v>31</v>
      </c>
      <c r="B635" s="358" t="s">
        <v>258</v>
      </c>
      <c r="C635" s="359"/>
      <c r="D635" s="359"/>
      <c r="E635" s="360"/>
      <c r="F635" s="330" t="s">
        <v>131</v>
      </c>
      <c r="G635" s="331"/>
      <c r="H635" s="334">
        <f>H636+H637+H638+H639</f>
        <v>2</v>
      </c>
      <c r="I635" s="334"/>
      <c r="J635" s="332">
        <f>J636+J637+J638+J639</f>
        <v>2</v>
      </c>
      <c r="K635" s="332"/>
      <c r="L635" s="20">
        <f t="shared" si="19"/>
        <v>100</v>
      </c>
    </row>
    <row r="636" spans="1:14" ht="18.95" customHeight="1" x14ac:dyDescent="0.2">
      <c r="A636" s="67"/>
      <c r="B636" s="345" t="s">
        <v>152</v>
      </c>
      <c r="C636" s="346"/>
      <c r="D636" s="346"/>
      <c r="E636" s="347"/>
      <c r="F636" s="318" t="s">
        <v>131</v>
      </c>
      <c r="G636" s="319"/>
      <c r="H636" s="348">
        <v>2</v>
      </c>
      <c r="I636" s="349"/>
      <c r="J636" s="350">
        <v>2</v>
      </c>
      <c r="K636" s="351"/>
      <c r="L636" s="99">
        <f>J636/H636*100</f>
        <v>100</v>
      </c>
    </row>
    <row r="637" spans="1:14" ht="18.95" customHeight="1" x14ac:dyDescent="0.2">
      <c r="A637" s="67"/>
      <c r="B637" s="345" t="s">
        <v>153</v>
      </c>
      <c r="C637" s="346"/>
      <c r="D637" s="346"/>
      <c r="E637" s="347"/>
      <c r="F637" s="318" t="s">
        <v>131</v>
      </c>
      <c r="G637" s="319"/>
      <c r="H637" s="348">
        <v>0</v>
      </c>
      <c r="I637" s="349"/>
      <c r="J637" s="350">
        <v>0</v>
      </c>
      <c r="K637" s="351"/>
      <c r="L637" s="99" t="s">
        <v>43</v>
      </c>
    </row>
    <row r="638" spans="1:14" ht="18.95" customHeight="1" x14ac:dyDescent="0.2">
      <c r="A638" s="67"/>
      <c r="B638" s="345" t="s">
        <v>156</v>
      </c>
      <c r="C638" s="346"/>
      <c r="D638" s="346"/>
      <c r="E638" s="347"/>
      <c r="F638" s="318" t="s">
        <v>131</v>
      </c>
      <c r="G638" s="319"/>
      <c r="H638" s="348">
        <v>0</v>
      </c>
      <c r="I638" s="349"/>
      <c r="J638" s="350">
        <v>0</v>
      </c>
      <c r="K638" s="351"/>
      <c r="L638" s="99" t="s">
        <v>43</v>
      </c>
    </row>
    <row r="639" spans="1:14" ht="18.95" customHeight="1" x14ac:dyDescent="0.2">
      <c r="A639" s="67"/>
      <c r="B639" s="345" t="s">
        <v>157</v>
      </c>
      <c r="C639" s="346"/>
      <c r="D639" s="346"/>
      <c r="E639" s="347"/>
      <c r="F639" s="318" t="s">
        <v>131</v>
      </c>
      <c r="G639" s="319"/>
      <c r="H639" s="348">
        <v>0</v>
      </c>
      <c r="I639" s="349"/>
      <c r="J639" s="350">
        <v>0</v>
      </c>
      <c r="K639" s="351"/>
      <c r="L639" s="99" t="s">
        <v>43</v>
      </c>
    </row>
    <row r="640" spans="1:14" ht="18.95" customHeight="1" x14ac:dyDescent="0.2">
      <c r="A640" s="66" t="s">
        <v>33</v>
      </c>
      <c r="B640" s="358" t="s">
        <v>259</v>
      </c>
      <c r="C640" s="359"/>
      <c r="D640" s="359"/>
      <c r="E640" s="360"/>
      <c r="F640" s="330" t="s">
        <v>131</v>
      </c>
      <c r="G640" s="331"/>
      <c r="H640" s="334">
        <f>H641+H642+H643+H644</f>
        <v>1</v>
      </c>
      <c r="I640" s="334"/>
      <c r="J640" s="332">
        <f>J641+J642+J643+J644</f>
        <v>1</v>
      </c>
      <c r="K640" s="332"/>
      <c r="L640" s="20">
        <f>J640/H640*100</f>
        <v>100</v>
      </c>
    </row>
    <row r="641" spans="1:14" ht="17.25" customHeight="1" x14ac:dyDescent="0.2">
      <c r="A641" s="67"/>
      <c r="B641" s="345" t="s">
        <v>152</v>
      </c>
      <c r="C641" s="346"/>
      <c r="D641" s="346"/>
      <c r="E641" s="347"/>
      <c r="F641" s="318" t="s">
        <v>131</v>
      </c>
      <c r="G641" s="319"/>
      <c r="H641" s="348">
        <v>1</v>
      </c>
      <c r="I641" s="349"/>
      <c r="J641" s="350">
        <v>1</v>
      </c>
      <c r="K641" s="351"/>
      <c r="L641" s="99">
        <f>J641/H641*100</f>
        <v>100</v>
      </c>
      <c r="N641" s="107"/>
    </row>
    <row r="642" spans="1:14" ht="16.5" customHeight="1" x14ac:dyDescent="0.2">
      <c r="A642" s="67"/>
      <c r="B642" s="345" t="s">
        <v>153</v>
      </c>
      <c r="C642" s="346"/>
      <c r="D642" s="346"/>
      <c r="E642" s="347"/>
      <c r="F642" s="318" t="s">
        <v>131</v>
      </c>
      <c r="G642" s="319"/>
      <c r="H642" s="348">
        <v>0</v>
      </c>
      <c r="I642" s="349"/>
      <c r="J642" s="350">
        <v>0</v>
      </c>
      <c r="K642" s="351"/>
      <c r="L642" s="99" t="s">
        <v>43</v>
      </c>
    </row>
    <row r="643" spans="1:14" ht="15.75" customHeight="1" x14ac:dyDescent="0.2">
      <c r="A643" s="67"/>
      <c r="B643" s="345" t="s">
        <v>156</v>
      </c>
      <c r="C643" s="346"/>
      <c r="D643" s="346"/>
      <c r="E643" s="347"/>
      <c r="F643" s="318" t="s">
        <v>131</v>
      </c>
      <c r="G643" s="319"/>
      <c r="H643" s="348">
        <v>0</v>
      </c>
      <c r="I643" s="349"/>
      <c r="J643" s="350">
        <v>0</v>
      </c>
      <c r="K643" s="351"/>
      <c r="L643" s="99" t="s">
        <v>43</v>
      </c>
    </row>
    <row r="644" spans="1:14" ht="18" customHeight="1" x14ac:dyDescent="0.2">
      <c r="A644" s="67"/>
      <c r="B644" s="345" t="s">
        <v>157</v>
      </c>
      <c r="C644" s="346"/>
      <c r="D644" s="346"/>
      <c r="E644" s="347"/>
      <c r="F644" s="318" t="s">
        <v>131</v>
      </c>
      <c r="G644" s="319"/>
      <c r="H644" s="348">
        <v>0</v>
      </c>
      <c r="I644" s="349"/>
      <c r="J644" s="350">
        <v>0</v>
      </c>
      <c r="K644" s="351"/>
      <c r="L644" s="99" t="s">
        <v>43</v>
      </c>
    </row>
    <row r="645" spans="1:14" ht="18.95" customHeight="1" x14ac:dyDescent="0.2">
      <c r="A645" s="66" t="s">
        <v>35</v>
      </c>
      <c r="B645" s="358" t="s">
        <v>260</v>
      </c>
      <c r="C645" s="359"/>
      <c r="D645" s="359"/>
      <c r="E645" s="360"/>
      <c r="F645" s="330" t="s">
        <v>131</v>
      </c>
      <c r="G645" s="331"/>
      <c r="H645" s="334">
        <f>H646+H647+H648+H649</f>
        <v>0</v>
      </c>
      <c r="I645" s="334"/>
      <c r="J645" s="332">
        <f>J646+J647+J648+J649</f>
        <v>0</v>
      </c>
      <c r="K645" s="332"/>
      <c r="L645" s="20" t="s">
        <v>43</v>
      </c>
    </row>
    <row r="646" spans="1:14" ht="17.25" customHeight="1" x14ac:dyDescent="0.2">
      <c r="A646" s="67"/>
      <c r="B646" s="345" t="s">
        <v>152</v>
      </c>
      <c r="C646" s="346"/>
      <c r="D646" s="346"/>
      <c r="E646" s="347"/>
      <c r="F646" s="318" t="s">
        <v>131</v>
      </c>
      <c r="G646" s="319"/>
      <c r="H646" s="348">
        <v>0</v>
      </c>
      <c r="I646" s="349"/>
      <c r="J646" s="350">
        <v>0</v>
      </c>
      <c r="K646" s="351"/>
      <c r="L646" s="99" t="s">
        <v>43</v>
      </c>
    </row>
    <row r="647" spans="1:14" ht="17.25" customHeight="1" x14ac:dyDescent="0.2">
      <c r="A647" s="67"/>
      <c r="B647" s="345" t="s">
        <v>153</v>
      </c>
      <c r="C647" s="346"/>
      <c r="D647" s="346"/>
      <c r="E647" s="347"/>
      <c r="F647" s="318" t="s">
        <v>131</v>
      </c>
      <c r="G647" s="319"/>
      <c r="H647" s="348">
        <v>0</v>
      </c>
      <c r="I647" s="349"/>
      <c r="J647" s="350">
        <v>0</v>
      </c>
      <c r="K647" s="351"/>
      <c r="L647" s="99" t="s">
        <v>43</v>
      </c>
    </row>
    <row r="648" spans="1:14" s="86" customFormat="1" ht="16.5" customHeight="1" x14ac:dyDescent="0.2">
      <c r="A648" s="67"/>
      <c r="B648" s="345" t="s">
        <v>156</v>
      </c>
      <c r="C648" s="346"/>
      <c r="D648" s="346"/>
      <c r="E648" s="347"/>
      <c r="F648" s="318" t="s">
        <v>131</v>
      </c>
      <c r="G648" s="319"/>
      <c r="H648" s="348">
        <v>0</v>
      </c>
      <c r="I648" s="349"/>
      <c r="J648" s="350">
        <v>0</v>
      </c>
      <c r="K648" s="351"/>
      <c r="L648" s="99" t="s">
        <v>43</v>
      </c>
    </row>
    <row r="649" spans="1:14" s="86" customFormat="1" ht="18.95" customHeight="1" x14ac:dyDescent="0.2">
      <c r="A649" s="69"/>
      <c r="B649" s="345" t="s">
        <v>157</v>
      </c>
      <c r="C649" s="346"/>
      <c r="D649" s="346"/>
      <c r="E649" s="347"/>
      <c r="F649" s="318" t="s">
        <v>131</v>
      </c>
      <c r="G649" s="319"/>
      <c r="H649" s="348">
        <v>0</v>
      </c>
      <c r="I649" s="349"/>
      <c r="J649" s="350">
        <v>0</v>
      </c>
      <c r="K649" s="351"/>
      <c r="L649" s="99" t="s">
        <v>43</v>
      </c>
    </row>
    <row r="650" spans="1:14" s="86" customFormat="1" ht="18.95" customHeight="1" x14ac:dyDescent="0.2">
      <c r="A650" s="66" t="s">
        <v>47</v>
      </c>
      <c r="B650" s="358" t="s">
        <v>261</v>
      </c>
      <c r="C650" s="359"/>
      <c r="D650" s="359"/>
      <c r="E650" s="360"/>
      <c r="F650" s="330" t="s">
        <v>131</v>
      </c>
      <c r="G650" s="331"/>
      <c r="H650" s="334">
        <f>H651+H652+H653+H654</f>
        <v>12</v>
      </c>
      <c r="I650" s="334"/>
      <c r="J650" s="332">
        <f>J651+J652+J653+J654</f>
        <v>13</v>
      </c>
      <c r="K650" s="332"/>
      <c r="L650" s="20">
        <f>J650/H650*100</f>
        <v>108.33333333333333</v>
      </c>
    </row>
    <row r="651" spans="1:14" s="86" customFormat="1" ht="18.95" customHeight="1" x14ac:dyDescent="0.2">
      <c r="A651" s="67"/>
      <c r="B651" s="345" t="s">
        <v>264</v>
      </c>
      <c r="C651" s="346"/>
      <c r="D651" s="346"/>
      <c r="E651" s="347"/>
      <c r="F651" s="318" t="s">
        <v>131</v>
      </c>
      <c r="G651" s="319"/>
      <c r="H651" s="348">
        <v>7</v>
      </c>
      <c r="I651" s="349"/>
      <c r="J651" s="350">
        <v>8</v>
      </c>
      <c r="K651" s="351"/>
      <c r="L651" s="99">
        <f>J651/H651*100</f>
        <v>114.28571428571428</v>
      </c>
    </row>
    <row r="652" spans="1:14" s="86" customFormat="1" ht="18.95" customHeight="1" x14ac:dyDescent="0.2">
      <c r="A652" s="67"/>
      <c r="B652" s="345" t="s">
        <v>153</v>
      </c>
      <c r="C652" s="346"/>
      <c r="D652" s="346"/>
      <c r="E652" s="347"/>
      <c r="F652" s="318" t="s">
        <v>131</v>
      </c>
      <c r="G652" s="319"/>
      <c r="H652" s="348">
        <v>0</v>
      </c>
      <c r="I652" s="349"/>
      <c r="J652" s="350">
        <v>0</v>
      </c>
      <c r="K652" s="351"/>
      <c r="L652" s="99" t="s">
        <v>43</v>
      </c>
    </row>
    <row r="653" spans="1:14" s="86" customFormat="1" ht="16.5" customHeight="1" x14ac:dyDescent="0.2">
      <c r="A653" s="67"/>
      <c r="B653" s="345" t="s">
        <v>156</v>
      </c>
      <c r="C653" s="346"/>
      <c r="D653" s="346"/>
      <c r="E653" s="347"/>
      <c r="F653" s="318" t="s">
        <v>131</v>
      </c>
      <c r="G653" s="319"/>
      <c r="H653" s="348">
        <v>3</v>
      </c>
      <c r="I653" s="349"/>
      <c r="J653" s="350">
        <v>3</v>
      </c>
      <c r="K653" s="351"/>
      <c r="L653" s="99">
        <f t="shared" ref="L653" si="20">J653/H653*100</f>
        <v>100</v>
      </c>
    </row>
    <row r="654" spans="1:14" s="86" customFormat="1" ht="18" customHeight="1" x14ac:dyDescent="0.2">
      <c r="A654" s="69"/>
      <c r="B654" s="385" t="s">
        <v>157</v>
      </c>
      <c r="C654" s="385"/>
      <c r="D654" s="385"/>
      <c r="E654" s="385"/>
      <c r="F654" s="333" t="s">
        <v>131</v>
      </c>
      <c r="G654" s="333"/>
      <c r="H654" s="335">
        <v>2</v>
      </c>
      <c r="I654" s="335"/>
      <c r="J654" s="320">
        <v>2</v>
      </c>
      <c r="K654" s="320"/>
      <c r="L654" s="276">
        <f>J654/H654*100</f>
        <v>100</v>
      </c>
    </row>
    <row r="655" spans="1:14" s="86" customFormat="1" ht="50.25" customHeight="1" x14ac:dyDescent="0.2">
      <c r="A655" s="614" t="s">
        <v>617</v>
      </c>
      <c r="B655" s="614"/>
      <c r="C655" s="614"/>
      <c r="D655" s="614"/>
      <c r="E655" s="614"/>
      <c r="F655" s="614"/>
      <c r="G655" s="614"/>
      <c r="H655" s="614"/>
      <c r="I655" s="614"/>
      <c r="J655" s="614"/>
      <c r="K655" s="614"/>
      <c r="L655" s="614"/>
    </row>
    <row r="656" spans="1:14" s="86" customFormat="1" ht="9" customHeight="1" x14ac:dyDescent="0.2">
      <c r="A656" s="306"/>
      <c r="B656" s="306"/>
      <c r="C656" s="306"/>
      <c r="D656" s="306"/>
      <c r="E656" s="306"/>
      <c r="F656" s="306"/>
      <c r="G656" s="306"/>
      <c r="H656" s="306"/>
      <c r="I656" s="306"/>
      <c r="J656" s="306"/>
      <c r="K656" s="306"/>
      <c r="L656" s="306"/>
    </row>
    <row r="657" spans="1:12" ht="54.75" customHeight="1" x14ac:dyDescent="0.2">
      <c r="A657" s="304" t="s">
        <v>23</v>
      </c>
      <c r="B657" s="324" t="s">
        <v>37</v>
      </c>
      <c r="C657" s="324"/>
      <c r="D657" s="324"/>
      <c r="E657" s="324"/>
      <c r="F657" s="371" t="s">
        <v>25</v>
      </c>
      <c r="G657" s="371"/>
      <c r="H657" s="372" t="s">
        <v>465</v>
      </c>
      <c r="I657" s="372"/>
      <c r="J657" s="372" t="s">
        <v>474</v>
      </c>
      <c r="K657" s="372"/>
      <c r="L657" s="305" t="s">
        <v>79</v>
      </c>
    </row>
    <row r="658" spans="1:12" ht="23.25" customHeight="1" x14ac:dyDescent="0.2">
      <c r="A658" s="66" t="s">
        <v>49</v>
      </c>
      <c r="B658" s="358" t="s">
        <v>262</v>
      </c>
      <c r="C658" s="359"/>
      <c r="D658" s="359"/>
      <c r="E658" s="360"/>
      <c r="F658" s="330" t="s">
        <v>131</v>
      </c>
      <c r="G658" s="331"/>
      <c r="H658" s="334">
        <f>H659+H660+H661+H662</f>
        <v>1</v>
      </c>
      <c r="I658" s="334"/>
      <c r="J658" s="332">
        <f>J659+J660+J661+J662</f>
        <v>1</v>
      </c>
      <c r="K658" s="332"/>
      <c r="L658" s="20">
        <f t="shared" ref="L658:L659" si="21">J658/H658*100</f>
        <v>100</v>
      </c>
    </row>
    <row r="659" spans="1:12" ht="18" customHeight="1" x14ac:dyDescent="0.2">
      <c r="A659" s="67"/>
      <c r="B659" s="345" t="s">
        <v>152</v>
      </c>
      <c r="C659" s="346"/>
      <c r="D659" s="346"/>
      <c r="E659" s="347"/>
      <c r="F659" s="318" t="s">
        <v>131</v>
      </c>
      <c r="G659" s="319"/>
      <c r="H659" s="348">
        <v>1</v>
      </c>
      <c r="I659" s="349"/>
      <c r="J659" s="350">
        <v>1</v>
      </c>
      <c r="K659" s="351"/>
      <c r="L659" s="99">
        <f t="shared" si="21"/>
        <v>100</v>
      </c>
    </row>
    <row r="660" spans="1:12" ht="17.25" customHeight="1" x14ac:dyDescent="0.2">
      <c r="A660" s="67"/>
      <c r="B660" s="345" t="s">
        <v>153</v>
      </c>
      <c r="C660" s="346"/>
      <c r="D660" s="346"/>
      <c r="E660" s="347"/>
      <c r="F660" s="318" t="s">
        <v>131</v>
      </c>
      <c r="G660" s="319"/>
      <c r="H660" s="348">
        <v>0</v>
      </c>
      <c r="I660" s="349"/>
      <c r="J660" s="350">
        <v>0</v>
      </c>
      <c r="K660" s="351"/>
      <c r="L660" s="99" t="s">
        <v>43</v>
      </c>
    </row>
    <row r="661" spans="1:12" ht="17.25" customHeight="1" x14ac:dyDescent="0.2">
      <c r="A661" s="67"/>
      <c r="B661" s="345" t="s">
        <v>156</v>
      </c>
      <c r="C661" s="346"/>
      <c r="D661" s="346"/>
      <c r="E661" s="347"/>
      <c r="F661" s="318" t="s">
        <v>131</v>
      </c>
      <c r="G661" s="319"/>
      <c r="H661" s="348">
        <v>0</v>
      </c>
      <c r="I661" s="349"/>
      <c r="J661" s="350">
        <v>0</v>
      </c>
      <c r="K661" s="351"/>
      <c r="L661" s="99" t="s">
        <v>43</v>
      </c>
    </row>
    <row r="662" spans="1:12" ht="18.95" customHeight="1" x14ac:dyDescent="0.2">
      <c r="A662" s="67"/>
      <c r="B662" s="345" t="s">
        <v>157</v>
      </c>
      <c r="C662" s="346"/>
      <c r="D662" s="346"/>
      <c r="E662" s="347"/>
      <c r="F662" s="318" t="s">
        <v>131</v>
      </c>
      <c r="G662" s="319"/>
      <c r="H662" s="348">
        <v>0</v>
      </c>
      <c r="I662" s="349"/>
      <c r="J662" s="350">
        <v>0</v>
      </c>
      <c r="K662" s="351"/>
      <c r="L662" s="99" t="s">
        <v>43</v>
      </c>
    </row>
    <row r="663" spans="1:12" ht="31.5" customHeight="1" x14ac:dyDescent="0.2">
      <c r="A663" s="66" t="s">
        <v>51</v>
      </c>
      <c r="B663" s="358" t="s">
        <v>263</v>
      </c>
      <c r="C663" s="359"/>
      <c r="D663" s="359"/>
      <c r="E663" s="360"/>
      <c r="F663" s="330" t="s">
        <v>131</v>
      </c>
      <c r="G663" s="331"/>
      <c r="H663" s="475">
        <v>22</v>
      </c>
      <c r="I663" s="476"/>
      <c r="J663" s="423">
        <f>J664+J665+J666+J667</f>
        <v>22</v>
      </c>
      <c r="K663" s="588"/>
      <c r="L663" s="20">
        <f>J663/H663*100</f>
        <v>100</v>
      </c>
    </row>
    <row r="664" spans="1:12" ht="18.95" customHeight="1" x14ac:dyDescent="0.2">
      <c r="A664" s="67"/>
      <c r="B664" s="345" t="s">
        <v>152</v>
      </c>
      <c r="C664" s="346"/>
      <c r="D664" s="346"/>
      <c r="E664" s="347"/>
      <c r="F664" s="318" t="s">
        <v>131</v>
      </c>
      <c r="G664" s="319"/>
      <c r="H664" s="348">
        <v>18</v>
      </c>
      <c r="I664" s="349"/>
      <c r="J664" s="350">
        <v>18</v>
      </c>
      <c r="K664" s="351"/>
      <c r="L664" s="99">
        <f>J664/H664*100</f>
        <v>100</v>
      </c>
    </row>
    <row r="665" spans="1:12" ht="18.95" customHeight="1" x14ac:dyDescent="0.2">
      <c r="A665" s="67"/>
      <c r="B665" s="345" t="s">
        <v>153</v>
      </c>
      <c r="C665" s="346"/>
      <c r="D665" s="346"/>
      <c r="E665" s="347"/>
      <c r="F665" s="318" t="s">
        <v>131</v>
      </c>
      <c r="G665" s="319"/>
      <c r="H665" s="348">
        <v>0</v>
      </c>
      <c r="I665" s="349"/>
      <c r="J665" s="350">
        <v>0</v>
      </c>
      <c r="K665" s="351"/>
      <c r="L665" s="99" t="s">
        <v>43</v>
      </c>
    </row>
    <row r="666" spans="1:12" ht="18.95" customHeight="1" x14ac:dyDescent="0.2">
      <c r="A666" s="67"/>
      <c r="B666" s="345" t="s">
        <v>156</v>
      </c>
      <c r="C666" s="346"/>
      <c r="D666" s="346"/>
      <c r="E666" s="347"/>
      <c r="F666" s="318" t="s">
        <v>131</v>
      </c>
      <c r="G666" s="319"/>
      <c r="H666" s="348">
        <v>4</v>
      </c>
      <c r="I666" s="349"/>
      <c r="J666" s="350">
        <v>4</v>
      </c>
      <c r="K666" s="351"/>
      <c r="L666" s="99">
        <f>J666/H666*100</f>
        <v>100</v>
      </c>
    </row>
    <row r="667" spans="1:12" ht="18.95" customHeight="1" x14ac:dyDescent="0.2">
      <c r="A667" s="67"/>
      <c r="B667" s="345" t="s">
        <v>157</v>
      </c>
      <c r="C667" s="346"/>
      <c r="D667" s="346"/>
      <c r="E667" s="347"/>
      <c r="F667" s="318" t="s">
        <v>131</v>
      </c>
      <c r="G667" s="319"/>
      <c r="H667" s="348">
        <v>0</v>
      </c>
      <c r="I667" s="349"/>
      <c r="J667" s="350">
        <v>0</v>
      </c>
      <c r="K667" s="351"/>
      <c r="L667" s="99" t="s">
        <v>43</v>
      </c>
    </row>
    <row r="668" spans="1:12" ht="20.100000000000001" customHeight="1" x14ac:dyDescent="0.2">
      <c r="A668" s="71" t="s">
        <v>254</v>
      </c>
      <c r="B668" s="352" t="s">
        <v>265</v>
      </c>
      <c r="C668" s="353"/>
      <c r="D668" s="353"/>
      <c r="E668" s="354"/>
      <c r="F668" s="311" t="s">
        <v>131</v>
      </c>
      <c r="G668" s="312"/>
      <c r="H668" s="355">
        <f>H669+H670+H671+H672</f>
        <v>1</v>
      </c>
      <c r="I668" s="356"/>
      <c r="J668" s="357">
        <f>J669+J670+J671+J672</f>
        <v>1</v>
      </c>
      <c r="K668" s="314"/>
      <c r="L668" s="30">
        <f>J668/H668*100</f>
        <v>100</v>
      </c>
    </row>
    <row r="669" spans="1:12" ht="18.95" customHeight="1" x14ac:dyDescent="0.2">
      <c r="A669" s="77"/>
      <c r="B669" s="345" t="s">
        <v>152</v>
      </c>
      <c r="C669" s="346"/>
      <c r="D669" s="346"/>
      <c r="E669" s="347"/>
      <c r="F669" s="318" t="s">
        <v>131</v>
      </c>
      <c r="G669" s="319"/>
      <c r="H669" s="348">
        <v>1</v>
      </c>
      <c r="I669" s="349"/>
      <c r="J669" s="350">
        <v>1</v>
      </c>
      <c r="K669" s="351"/>
      <c r="L669" s="99">
        <f>J669/H669*100</f>
        <v>100</v>
      </c>
    </row>
    <row r="670" spans="1:12" ht="18.95" customHeight="1" x14ac:dyDescent="0.2">
      <c r="A670" s="77"/>
      <c r="B670" s="345" t="s">
        <v>153</v>
      </c>
      <c r="C670" s="346"/>
      <c r="D670" s="346"/>
      <c r="E670" s="347"/>
      <c r="F670" s="318" t="s">
        <v>131</v>
      </c>
      <c r="G670" s="319"/>
      <c r="H670" s="348">
        <v>0</v>
      </c>
      <c r="I670" s="349"/>
      <c r="J670" s="350">
        <v>0</v>
      </c>
      <c r="K670" s="351"/>
      <c r="L670" s="99" t="s">
        <v>43</v>
      </c>
    </row>
    <row r="671" spans="1:12" ht="18.95" customHeight="1" x14ac:dyDescent="0.2">
      <c r="A671" s="77"/>
      <c r="B671" s="345" t="s">
        <v>156</v>
      </c>
      <c r="C671" s="346"/>
      <c r="D671" s="346"/>
      <c r="E671" s="347"/>
      <c r="F671" s="318" t="s">
        <v>131</v>
      </c>
      <c r="G671" s="319"/>
      <c r="H671" s="348">
        <v>0</v>
      </c>
      <c r="I671" s="349"/>
      <c r="J671" s="350">
        <v>0</v>
      </c>
      <c r="K671" s="351"/>
      <c r="L671" s="99" t="s">
        <v>43</v>
      </c>
    </row>
    <row r="672" spans="1:12" ht="18.95" customHeight="1" x14ac:dyDescent="0.2">
      <c r="A672" s="77"/>
      <c r="B672" s="345" t="s">
        <v>157</v>
      </c>
      <c r="C672" s="346"/>
      <c r="D672" s="346"/>
      <c r="E672" s="347"/>
      <c r="F672" s="318" t="s">
        <v>131</v>
      </c>
      <c r="G672" s="319"/>
      <c r="H672" s="348">
        <v>0</v>
      </c>
      <c r="I672" s="349"/>
      <c r="J672" s="350">
        <v>0</v>
      </c>
      <c r="K672" s="351"/>
      <c r="L672" s="99" t="s">
        <v>43</v>
      </c>
    </row>
    <row r="673" spans="1:12" ht="20.100000000000001" customHeight="1" x14ac:dyDescent="0.2">
      <c r="A673" s="71" t="s">
        <v>5</v>
      </c>
      <c r="B673" s="352" t="s">
        <v>266</v>
      </c>
      <c r="C673" s="353"/>
      <c r="D673" s="353"/>
      <c r="E673" s="354"/>
      <c r="F673" s="311" t="s">
        <v>131</v>
      </c>
      <c r="G673" s="312"/>
      <c r="H673" s="408">
        <v>255</v>
      </c>
      <c r="I673" s="409"/>
      <c r="J673" s="313">
        <v>583</v>
      </c>
      <c r="K673" s="615"/>
      <c r="L673" s="30">
        <f>J673/H673*100</f>
        <v>228.62745098039215</v>
      </c>
    </row>
    <row r="674" spans="1:12" ht="18.95" customHeight="1" x14ac:dyDescent="0.2">
      <c r="A674" s="72"/>
      <c r="B674" s="345" t="s">
        <v>267</v>
      </c>
      <c r="C674" s="346"/>
      <c r="D674" s="346"/>
      <c r="E674" s="347"/>
      <c r="F674" s="318" t="s">
        <v>40</v>
      </c>
      <c r="G674" s="319"/>
      <c r="H674" s="348">
        <v>0</v>
      </c>
      <c r="I674" s="349"/>
      <c r="J674" s="350">
        <v>0</v>
      </c>
      <c r="K674" s="351"/>
      <c r="L674" s="99" t="s">
        <v>43</v>
      </c>
    </row>
    <row r="675" spans="1:12" ht="20.25" customHeight="1" x14ac:dyDescent="0.2">
      <c r="A675" s="72"/>
      <c r="B675" s="345" t="s">
        <v>603</v>
      </c>
      <c r="C675" s="346"/>
      <c r="D675" s="346"/>
      <c r="E675" s="347"/>
      <c r="F675" s="318" t="s">
        <v>40</v>
      </c>
      <c r="G675" s="319"/>
      <c r="H675" s="616">
        <v>9</v>
      </c>
      <c r="I675" s="617"/>
      <c r="J675" s="569">
        <v>7</v>
      </c>
      <c r="K675" s="570"/>
      <c r="L675" s="99">
        <f>J675/H675*100</f>
        <v>77.777777777777786</v>
      </c>
    </row>
    <row r="676" spans="1:12" ht="22.5" customHeight="1" x14ac:dyDescent="0.2">
      <c r="A676" s="72"/>
      <c r="B676" s="345" t="s">
        <v>604</v>
      </c>
      <c r="C676" s="346"/>
      <c r="D676" s="346"/>
      <c r="E676" s="347"/>
      <c r="F676" s="318" t="s">
        <v>40</v>
      </c>
      <c r="G676" s="319"/>
      <c r="H676" s="616">
        <v>246</v>
      </c>
      <c r="I676" s="617"/>
      <c r="J676" s="569">
        <v>576</v>
      </c>
      <c r="K676" s="570"/>
      <c r="L676" s="100" t="s">
        <v>586</v>
      </c>
    </row>
    <row r="677" spans="1:12" ht="35.25" customHeight="1" x14ac:dyDescent="0.2">
      <c r="A677" s="71" t="s">
        <v>8</v>
      </c>
      <c r="B677" s="352" t="s">
        <v>268</v>
      </c>
      <c r="C677" s="353"/>
      <c r="D677" s="353"/>
      <c r="E677" s="354"/>
      <c r="F677" s="311" t="s">
        <v>40</v>
      </c>
      <c r="G677" s="312"/>
      <c r="H677" s="408">
        <v>11114</v>
      </c>
      <c r="I677" s="409"/>
      <c r="J677" s="313">
        <v>11699</v>
      </c>
      <c r="K677" s="615"/>
      <c r="L677" s="15">
        <f t="shared" ref="L677:L681" si="22">J677/H677*100</f>
        <v>105.2636314558215</v>
      </c>
    </row>
    <row r="678" spans="1:12" ht="18.95" customHeight="1" x14ac:dyDescent="0.2">
      <c r="A678" s="72"/>
      <c r="B678" s="345" t="s">
        <v>152</v>
      </c>
      <c r="C678" s="346"/>
      <c r="D678" s="346"/>
      <c r="E678" s="347"/>
      <c r="F678" s="318" t="s">
        <v>40</v>
      </c>
      <c r="G678" s="319"/>
      <c r="H678" s="335">
        <v>8702</v>
      </c>
      <c r="I678" s="335"/>
      <c r="J678" s="320">
        <v>9226</v>
      </c>
      <c r="K678" s="320"/>
      <c r="L678" s="99">
        <f t="shared" si="22"/>
        <v>106.02160422891289</v>
      </c>
    </row>
    <row r="679" spans="1:12" ht="18.95" customHeight="1" x14ac:dyDescent="0.2">
      <c r="A679" s="72"/>
      <c r="B679" s="345" t="s">
        <v>153</v>
      </c>
      <c r="C679" s="346"/>
      <c r="D679" s="346"/>
      <c r="E679" s="347"/>
      <c r="F679" s="318" t="s">
        <v>40</v>
      </c>
      <c r="G679" s="319"/>
      <c r="H679" s="335">
        <v>178</v>
      </c>
      <c r="I679" s="335"/>
      <c r="J679" s="320">
        <v>180</v>
      </c>
      <c r="K679" s="320"/>
      <c r="L679" s="99">
        <f t="shared" si="22"/>
        <v>101.12359550561798</v>
      </c>
    </row>
    <row r="680" spans="1:12" ht="18.95" customHeight="1" x14ac:dyDescent="0.2">
      <c r="A680" s="72"/>
      <c r="B680" s="345" t="s">
        <v>156</v>
      </c>
      <c r="C680" s="346"/>
      <c r="D680" s="346"/>
      <c r="E680" s="347"/>
      <c r="F680" s="318" t="s">
        <v>40</v>
      </c>
      <c r="G680" s="319"/>
      <c r="H680" s="335">
        <v>1225</v>
      </c>
      <c r="I680" s="335"/>
      <c r="J680" s="320">
        <v>1269</v>
      </c>
      <c r="K680" s="320"/>
      <c r="L680" s="99">
        <f t="shared" si="22"/>
        <v>103.59183673469387</v>
      </c>
    </row>
    <row r="681" spans="1:12" ht="18.95" customHeight="1" x14ac:dyDescent="0.2">
      <c r="A681" s="72"/>
      <c r="B681" s="345" t="s">
        <v>157</v>
      </c>
      <c r="C681" s="346"/>
      <c r="D681" s="346"/>
      <c r="E681" s="347"/>
      <c r="F681" s="318" t="s">
        <v>40</v>
      </c>
      <c r="G681" s="319"/>
      <c r="H681" s="335">
        <v>1009</v>
      </c>
      <c r="I681" s="335"/>
      <c r="J681" s="320">
        <v>1024</v>
      </c>
      <c r="K681" s="320"/>
      <c r="L681" s="99">
        <f t="shared" si="22"/>
        <v>101.48662041625371</v>
      </c>
    </row>
    <row r="682" spans="1:12" ht="33.75" customHeight="1" x14ac:dyDescent="0.2">
      <c r="A682" s="70" t="s">
        <v>269</v>
      </c>
      <c r="B682" s="352" t="s">
        <v>270</v>
      </c>
      <c r="C682" s="353"/>
      <c r="D682" s="353"/>
      <c r="E682" s="354"/>
      <c r="F682" s="311" t="s">
        <v>87</v>
      </c>
      <c r="G682" s="312"/>
      <c r="H682" s="620">
        <v>36.9</v>
      </c>
      <c r="I682" s="621"/>
      <c r="J682" s="321">
        <v>38.9</v>
      </c>
      <c r="K682" s="322"/>
      <c r="L682" s="15">
        <f>J682-H682</f>
        <v>2</v>
      </c>
    </row>
    <row r="683" spans="1:12" ht="64.5" customHeight="1" x14ac:dyDescent="0.2">
      <c r="A683" s="619" t="s">
        <v>606</v>
      </c>
      <c r="B683" s="619"/>
      <c r="C683" s="619"/>
      <c r="D683" s="619"/>
      <c r="E683" s="619"/>
      <c r="F683" s="619"/>
      <c r="G683" s="619"/>
      <c r="H683" s="619"/>
      <c r="I683" s="619"/>
      <c r="J683" s="619"/>
      <c r="K683" s="619"/>
      <c r="L683" s="619"/>
    </row>
    <row r="684" spans="1:12" ht="6" customHeight="1" x14ac:dyDescent="0.2">
      <c r="A684" s="238"/>
      <c r="B684" s="238"/>
      <c r="C684" s="238"/>
      <c r="D684" s="238"/>
      <c r="E684" s="238"/>
      <c r="F684" s="238"/>
      <c r="G684" s="238"/>
      <c r="H684" s="238"/>
      <c r="I684" s="238"/>
      <c r="J684" s="238"/>
      <c r="K684" s="238"/>
      <c r="L684" s="238"/>
    </row>
    <row r="685" spans="1:12" ht="33.75" customHeight="1" x14ac:dyDescent="0.2">
      <c r="A685" s="336" t="s">
        <v>271</v>
      </c>
      <c r="B685" s="336"/>
      <c r="C685" s="336"/>
      <c r="D685" s="336"/>
      <c r="E685" s="336"/>
      <c r="F685" s="336"/>
      <c r="G685" s="336"/>
      <c r="H685" s="336"/>
      <c r="I685" s="336"/>
      <c r="J685" s="336"/>
      <c r="K685" s="336"/>
      <c r="L685" s="336"/>
    </row>
    <row r="686" spans="1:12" ht="47.25" x14ac:dyDescent="0.2">
      <c r="A686" s="222" t="s">
        <v>23</v>
      </c>
      <c r="B686" s="311" t="s">
        <v>37</v>
      </c>
      <c r="C686" s="337"/>
      <c r="D686" s="337"/>
      <c r="E686" s="312"/>
      <c r="F686" s="338" t="s">
        <v>25</v>
      </c>
      <c r="G686" s="339"/>
      <c r="H686" s="340" t="s">
        <v>465</v>
      </c>
      <c r="I686" s="341"/>
      <c r="J686" s="340" t="s">
        <v>474</v>
      </c>
      <c r="K686" s="341"/>
      <c r="L686" s="223" t="s">
        <v>79</v>
      </c>
    </row>
    <row r="687" spans="1:12" ht="34.5" customHeight="1" x14ac:dyDescent="0.2">
      <c r="A687" s="71" t="s">
        <v>193</v>
      </c>
      <c r="B687" s="342" t="s">
        <v>481</v>
      </c>
      <c r="C687" s="343"/>
      <c r="D687" s="343"/>
      <c r="E687" s="344"/>
      <c r="F687" s="311" t="s">
        <v>131</v>
      </c>
      <c r="G687" s="312"/>
      <c r="H687" s="313">
        <v>1</v>
      </c>
      <c r="I687" s="314"/>
      <c r="J687" s="313">
        <v>1</v>
      </c>
      <c r="K687" s="314"/>
      <c r="L687" s="30">
        <f>J687/H687*100</f>
        <v>100</v>
      </c>
    </row>
    <row r="688" spans="1:12" ht="19.5" customHeight="1" x14ac:dyDescent="0.2">
      <c r="A688" s="66" t="s">
        <v>29</v>
      </c>
      <c r="B688" s="327" t="s">
        <v>272</v>
      </c>
      <c r="C688" s="328"/>
      <c r="D688" s="328"/>
      <c r="E688" s="329"/>
      <c r="F688" s="330" t="s">
        <v>131</v>
      </c>
      <c r="G688" s="331"/>
      <c r="H688" s="332">
        <v>1</v>
      </c>
      <c r="I688" s="332"/>
      <c r="J688" s="332">
        <v>1</v>
      </c>
      <c r="K688" s="332"/>
      <c r="L688" s="20">
        <f>J688/H688*100</f>
        <v>100</v>
      </c>
    </row>
    <row r="689" spans="1:12" ht="18" customHeight="1" x14ac:dyDescent="0.2">
      <c r="A689" s="72"/>
      <c r="B689" s="315" t="s">
        <v>273</v>
      </c>
      <c r="C689" s="316"/>
      <c r="D689" s="316"/>
      <c r="E689" s="317"/>
      <c r="F689" s="318" t="s">
        <v>155</v>
      </c>
      <c r="G689" s="319"/>
      <c r="H689" s="320">
        <v>14</v>
      </c>
      <c r="I689" s="320"/>
      <c r="J689" s="320">
        <v>14</v>
      </c>
      <c r="K689" s="320"/>
      <c r="L689" s="99">
        <f t="shared" ref="L689:L690" si="23">J689/H689*100</f>
        <v>100</v>
      </c>
    </row>
    <row r="690" spans="1:12" ht="20.25" customHeight="1" x14ac:dyDescent="0.2">
      <c r="A690" s="72"/>
      <c r="B690" s="315" t="s">
        <v>274</v>
      </c>
      <c r="C690" s="316"/>
      <c r="D690" s="316"/>
      <c r="E690" s="317"/>
      <c r="F690" s="318" t="s">
        <v>40</v>
      </c>
      <c r="G690" s="319"/>
      <c r="H690" s="320">
        <v>97</v>
      </c>
      <c r="I690" s="320"/>
      <c r="J690" s="320">
        <v>88</v>
      </c>
      <c r="K690" s="320"/>
      <c r="L690" s="99">
        <f t="shared" si="23"/>
        <v>90.721649484536087</v>
      </c>
    </row>
    <row r="691" spans="1:12" ht="34.5" customHeight="1" x14ac:dyDescent="0.2">
      <c r="A691" s="66" t="s">
        <v>31</v>
      </c>
      <c r="B691" s="327" t="s">
        <v>275</v>
      </c>
      <c r="C691" s="328"/>
      <c r="D691" s="328"/>
      <c r="E691" s="329"/>
      <c r="F691" s="330" t="s">
        <v>131</v>
      </c>
      <c r="G691" s="331"/>
      <c r="H691" s="332">
        <v>1</v>
      </c>
      <c r="I691" s="332"/>
      <c r="J691" s="332">
        <v>1</v>
      </c>
      <c r="K691" s="332"/>
      <c r="L691" s="20">
        <f>J691/H691*100</f>
        <v>100</v>
      </c>
    </row>
    <row r="692" spans="1:12" ht="19.5" customHeight="1" x14ac:dyDescent="0.2">
      <c r="A692" s="72"/>
      <c r="B692" s="315" t="s">
        <v>273</v>
      </c>
      <c r="C692" s="316"/>
      <c r="D692" s="316"/>
      <c r="E692" s="317"/>
      <c r="F692" s="318" t="s">
        <v>155</v>
      </c>
      <c r="G692" s="319"/>
      <c r="H692" s="320">
        <v>0</v>
      </c>
      <c r="I692" s="320"/>
      <c r="J692" s="320">
        <v>0</v>
      </c>
      <c r="K692" s="320"/>
      <c r="L692" s="99" t="s">
        <v>43</v>
      </c>
    </row>
    <row r="693" spans="1:12" ht="21" customHeight="1" x14ac:dyDescent="0.2">
      <c r="A693" s="72"/>
      <c r="B693" s="315" t="s">
        <v>274</v>
      </c>
      <c r="C693" s="316"/>
      <c r="D693" s="316"/>
      <c r="E693" s="317"/>
      <c r="F693" s="318" t="s">
        <v>40</v>
      </c>
      <c r="G693" s="319"/>
      <c r="H693" s="320">
        <v>915</v>
      </c>
      <c r="I693" s="320"/>
      <c r="J693" s="320">
        <v>930</v>
      </c>
      <c r="K693" s="320"/>
      <c r="L693" s="99">
        <f>J693/H693*100</f>
        <v>101.63934426229508</v>
      </c>
    </row>
    <row r="694" spans="1:12" ht="33" customHeight="1" x14ac:dyDescent="0.2">
      <c r="A694" s="66" t="s">
        <v>33</v>
      </c>
      <c r="B694" s="327" t="s">
        <v>276</v>
      </c>
      <c r="C694" s="328"/>
      <c r="D694" s="328"/>
      <c r="E694" s="329"/>
      <c r="F694" s="330" t="s">
        <v>131</v>
      </c>
      <c r="G694" s="331"/>
      <c r="H694" s="332">
        <v>1</v>
      </c>
      <c r="I694" s="332"/>
      <c r="J694" s="332">
        <v>1</v>
      </c>
      <c r="K694" s="332"/>
      <c r="L694" s="20">
        <f>J694/H694*100</f>
        <v>100</v>
      </c>
    </row>
    <row r="695" spans="1:12" ht="20.25" customHeight="1" x14ac:dyDescent="0.2">
      <c r="A695" s="72"/>
      <c r="B695" s="315" t="s">
        <v>274</v>
      </c>
      <c r="C695" s="316"/>
      <c r="D695" s="316"/>
      <c r="E695" s="317"/>
      <c r="F695" s="318" t="s">
        <v>40</v>
      </c>
      <c r="G695" s="319"/>
      <c r="H695" s="320">
        <v>908</v>
      </c>
      <c r="I695" s="320"/>
      <c r="J695" s="320">
        <v>926</v>
      </c>
      <c r="K695" s="320"/>
      <c r="L695" s="99">
        <f>J695/H695*100</f>
        <v>101.98237885462555</v>
      </c>
    </row>
    <row r="696" spans="1:12" ht="21" customHeight="1" x14ac:dyDescent="0.2">
      <c r="A696" s="66" t="s">
        <v>35</v>
      </c>
      <c r="B696" s="327" t="s">
        <v>277</v>
      </c>
      <c r="C696" s="328"/>
      <c r="D696" s="328"/>
      <c r="E696" s="329"/>
      <c r="F696" s="330" t="s">
        <v>131</v>
      </c>
      <c r="G696" s="331"/>
      <c r="H696" s="332">
        <v>1</v>
      </c>
      <c r="I696" s="332"/>
      <c r="J696" s="332">
        <v>1</v>
      </c>
      <c r="K696" s="332"/>
      <c r="L696" s="20">
        <f t="shared" ref="L696:L697" si="24">J696/H696*100</f>
        <v>100</v>
      </c>
    </row>
    <row r="697" spans="1:12" ht="18" customHeight="1" x14ac:dyDescent="0.2">
      <c r="A697" s="72"/>
      <c r="B697" s="315" t="s">
        <v>273</v>
      </c>
      <c r="C697" s="316"/>
      <c r="D697" s="316"/>
      <c r="E697" s="317"/>
      <c r="F697" s="318" t="s">
        <v>155</v>
      </c>
      <c r="G697" s="319"/>
      <c r="H697" s="320">
        <v>20</v>
      </c>
      <c r="I697" s="320"/>
      <c r="J697" s="320">
        <v>20</v>
      </c>
      <c r="K697" s="320"/>
      <c r="L697" s="99">
        <f t="shared" si="24"/>
        <v>100</v>
      </c>
    </row>
    <row r="698" spans="1:12" ht="21" customHeight="1" x14ac:dyDescent="0.2">
      <c r="A698" s="72"/>
      <c r="B698" s="315" t="s">
        <v>487</v>
      </c>
      <c r="C698" s="316"/>
      <c r="D698" s="316"/>
      <c r="E698" s="317"/>
      <c r="F698" s="318" t="s">
        <v>40</v>
      </c>
      <c r="G698" s="319"/>
      <c r="H698" s="320">
        <v>45</v>
      </c>
      <c r="I698" s="320"/>
      <c r="J698" s="320">
        <v>40</v>
      </c>
      <c r="K698" s="320"/>
      <c r="L698" s="99">
        <f>J698/H698*100</f>
        <v>88.888888888888886</v>
      </c>
    </row>
    <row r="699" spans="1:12" ht="18" customHeight="1" x14ac:dyDescent="0.2">
      <c r="A699" s="66" t="s">
        <v>47</v>
      </c>
      <c r="B699" s="327" t="s">
        <v>278</v>
      </c>
      <c r="C699" s="328"/>
      <c r="D699" s="328"/>
      <c r="E699" s="329"/>
      <c r="F699" s="330" t="s">
        <v>131</v>
      </c>
      <c r="G699" s="331"/>
      <c r="H699" s="332">
        <v>1</v>
      </c>
      <c r="I699" s="332"/>
      <c r="J699" s="334">
        <v>1</v>
      </c>
      <c r="K699" s="334"/>
      <c r="L699" s="20">
        <f t="shared" ref="L699:L707" si="25">J699/H699*100</f>
        <v>100</v>
      </c>
    </row>
    <row r="700" spans="1:12" ht="15.75" x14ac:dyDescent="0.2">
      <c r="A700" s="72"/>
      <c r="B700" s="315" t="s">
        <v>273</v>
      </c>
      <c r="C700" s="316"/>
      <c r="D700" s="316"/>
      <c r="E700" s="317"/>
      <c r="F700" s="318" t="s">
        <v>155</v>
      </c>
      <c r="G700" s="319"/>
      <c r="H700" s="320">
        <v>18</v>
      </c>
      <c r="I700" s="320"/>
      <c r="J700" s="335">
        <v>18</v>
      </c>
      <c r="K700" s="335"/>
      <c r="L700" s="99">
        <f t="shared" si="25"/>
        <v>100</v>
      </c>
    </row>
    <row r="701" spans="1:12" ht="19.5" customHeight="1" x14ac:dyDescent="0.2">
      <c r="A701" s="72"/>
      <c r="B701" s="315" t="s">
        <v>488</v>
      </c>
      <c r="C701" s="316"/>
      <c r="D701" s="316"/>
      <c r="E701" s="317"/>
      <c r="F701" s="318" t="s">
        <v>40</v>
      </c>
      <c r="G701" s="319"/>
      <c r="H701" s="320">
        <v>181</v>
      </c>
      <c r="I701" s="320"/>
      <c r="J701" s="335">
        <v>153</v>
      </c>
      <c r="K701" s="335"/>
      <c r="L701" s="99">
        <f t="shared" si="25"/>
        <v>84.530386740331494</v>
      </c>
    </row>
    <row r="702" spans="1:12" ht="18.75" customHeight="1" x14ac:dyDescent="0.2">
      <c r="A702" s="66" t="s">
        <v>49</v>
      </c>
      <c r="B702" s="327" t="s">
        <v>279</v>
      </c>
      <c r="C702" s="328"/>
      <c r="D702" s="328"/>
      <c r="E702" s="329"/>
      <c r="F702" s="330" t="s">
        <v>131</v>
      </c>
      <c r="G702" s="331"/>
      <c r="H702" s="332">
        <v>1</v>
      </c>
      <c r="I702" s="332"/>
      <c r="J702" s="332">
        <v>1</v>
      </c>
      <c r="K702" s="332"/>
      <c r="L702" s="20">
        <f t="shared" si="25"/>
        <v>100</v>
      </c>
    </row>
    <row r="703" spans="1:12" ht="18" customHeight="1" x14ac:dyDescent="0.2">
      <c r="A703" s="72"/>
      <c r="B703" s="315" t="s">
        <v>274</v>
      </c>
      <c r="C703" s="316"/>
      <c r="D703" s="316"/>
      <c r="E703" s="317"/>
      <c r="F703" s="318" t="s">
        <v>40</v>
      </c>
      <c r="G703" s="319"/>
      <c r="H703" s="320">
        <v>1406</v>
      </c>
      <c r="I703" s="320"/>
      <c r="J703" s="320">
        <v>1414</v>
      </c>
      <c r="K703" s="320"/>
      <c r="L703" s="99">
        <f t="shared" si="25"/>
        <v>100.56899004267426</v>
      </c>
    </row>
    <row r="704" spans="1:12" ht="20.25" customHeight="1" x14ac:dyDescent="0.2">
      <c r="A704" s="66" t="s">
        <v>51</v>
      </c>
      <c r="B704" s="327" t="s">
        <v>571</v>
      </c>
      <c r="C704" s="328"/>
      <c r="D704" s="328"/>
      <c r="E704" s="329"/>
      <c r="F704" s="330" t="s">
        <v>131</v>
      </c>
      <c r="G704" s="331"/>
      <c r="H704" s="332">
        <v>1</v>
      </c>
      <c r="I704" s="332"/>
      <c r="J704" s="332">
        <v>1</v>
      </c>
      <c r="K704" s="332"/>
      <c r="L704" s="20">
        <f t="shared" si="25"/>
        <v>100</v>
      </c>
    </row>
    <row r="705" spans="1:12" ht="19.5" customHeight="1" x14ac:dyDescent="0.2">
      <c r="A705" s="73"/>
      <c r="B705" s="315" t="s">
        <v>274</v>
      </c>
      <c r="C705" s="316"/>
      <c r="D705" s="316"/>
      <c r="E705" s="317"/>
      <c r="F705" s="333" t="s">
        <v>40</v>
      </c>
      <c r="G705" s="333"/>
      <c r="H705" s="320">
        <v>449</v>
      </c>
      <c r="I705" s="320"/>
      <c r="J705" s="320">
        <v>457</v>
      </c>
      <c r="K705" s="320"/>
      <c r="L705" s="99">
        <f t="shared" si="25"/>
        <v>101.78173719376392</v>
      </c>
    </row>
    <row r="706" spans="1:12" ht="24.75" customHeight="1" x14ac:dyDescent="0.2">
      <c r="A706" s="71" t="s">
        <v>254</v>
      </c>
      <c r="B706" s="308" t="s">
        <v>280</v>
      </c>
      <c r="C706" s="309"/>
      <c r="D706" s="309"/>
      <c r="E706" s="310"/>
      <c r="F706" s="311" t="s">
        <v>40</v>
      </c>
      <c r="G706" s="312"/>
      <c r="H706" s="313">
        <v>17986</v>
      </c>
      <c r="I706" s="314"/>
      <c r="J706" s="313">
        <v>17950</v>
      </c>
      <c r="K706" s="314"/>
      <c r="L706" s="30">
        <f t="shared" si="25"/>
        <v>99.79984432336262</v>
      </c>
    </row>
    <row r="707" spans="1:12" ht="33.75" customHeight="1" x14ac:dyDescent="0.2">
      <c r="A707" s="71" t="s">
        <v>5</v>
      </c>
      <c r="B707" s="308" t="s">
        <v>281</v>
      </c>
      <c r="C707" s="309"/>
      <c r="D707" s="309"/>
      <c r="E707" s="310"/>
      <c r="F707" s="311" t="s">
        <v>40</v>
      </c>
      <c r="G707" s="312"/>
      <c r="H707" s="313">
        <v>7177</v>
      </c>
      <c r="I707" s="314"/>
      <c r="J707" s="313">
        <v>7017</v>
      </c>
      <c r="K707" s="314"/>
      <c r="L707" s="30">
        <f t="shared" si="25"/>
        <v>97.770656263062563</v>
      </c>
    </row>
    <row r="708" spans="1:12" ht="48" customHeight="1" x14ac:dyDescent="0.2">
      <c r="A708" s="71" t="s">
        <v>8</v>
      </c>
      <c r="B708" s="308" t="s">
        <v>282</v>
      </c>
      <c r="C708" s="309"/>
      <c r="D708" s="309"/>
      <c r="E708" s="310"/>
      <c r="F708" s="311" t="s">
        <v>87</v>
      </c>
      <c r="G708" s="312"/>
      <c r="H708" s="321">
        <v>99.4</v>
      </c>
      <c r="I708" s="322"/>
      <c r="J708" s="321">
        <v>99.3</v>
      </c>
      <c r="K708" s="322"/>
      <c r="L708" s="227">
        <f>J708-H708</f>
        <v>-0.10000000000000853</v>
      </c>
    </row>
    <row r="709" spans="1:12" ht="33.75" customHeight="1" x14ac:dyDescent="0.2">
      <c r="A709" s="71" t="s">
        <v>269</v>
      </c>
      <c r="B709" s="308" t="s">
        <v>283</v>
      </c>
      <c r="C709" s="309"/>
      <c r="D709" s="309"/>
      <c r="E709" s="310"/>
      <c r="F709" s="311" t="s">
        <v>40</v>
      </c>
      <c r="G709" s="312"/>
      <c r="H709" s="313">
        <v>7967</v>
      </c>
      <c r="I709" s="314"/>
      <c r="J709" s="313">
        <v>8126</v>
      </c>
      <c r="K709" s="314"/>
      <c r="L709" s="30">
        <f t="shared" ref="L709:L716" si="26">J709/H709*100</f>
        <v>101.99573239613404</v>
      </c>
    </row>
    <row r="710" spans="1:12" ht="36.75" customHeight="1" x14ac:dyDescent="0.2">
      <c r="A710" s="71" t="s">
        <v>284</v>
      </c>
      <c r="B710" s="308" t="s">
        <v>285</v>
      </c>
      <c r="C710" s="309"/>
      <c r="D710" s="309"/>
      <c r="E710" s="310"/>
      <c r="F710" s="311" t="s">
        <v>286</v>
      </c>
      <c r="G710" s="312"/>
      <c r="H710" s="313">
        <v>4584</v>
      </c>
      <c r="I710" s="314"/>
      <c r="J710" s="313">
        <v>4422</v>
      </c>
      <c r="K710" s="314"/>
      <c r="L710" s="30">
        <f t="shared" si="26"/>
        <v>96.465968586387433</v>
      </c>
    </row>
    <row r="711" spans="1:12" ht="34.5" customHeight="1" x14ac:dyDescent="0.2">
      <c r="A711" s="71" t="s">
        <v>287</v>
      </c>
      <c r="B711" s="308" t="s">
        <v>288</v>
      </c>
      <c r="C711" s="309"/>
      <c r="D711" s="309"/>
      <c r="E711" s="310"/>
      <c r="F711" s="311" t="s">
        <v>286</v>
      </c>
      <c r="G711" s="312"/>
      <c r="H711" s="313">
        <v>819</v>
      </c>
      <c r="I711" s="314"/>
      <c r="J711" s="313">
        <v>827</v>
      </c>
      <c r="K711" s="314"/>
      <c r="L711" s="30">
        <f t="shared" si="26"/>
        <v>100.97680097680097</v>
      </c>
    </row>
    <row r="712" spans="1:12" ht="17.25" customHeight="1" x14ac:dyDescent="0.2">
      <c r="A712" s="67" t="s">
        <v>289</v>
      </c>
      <c r="B712" s="315" t="s">
        <v>290</v>
      </c>
      <c r="C712" s="316"/>
      <c r="D712" s="316"/>
      <c r="E712" s="317"/>
      <c r="F712" s="318" t="s">
        <v>286</v>
      </c>
      <c r="G712" s="319"/>
      <c r="H712" s="320">
        <v>535</v>
      </c>
      <c r="I712" s="320"/>
      <c r="J712" s="320">
        <v>526</v>
      </c>
      <c r="K712" s="320"/>
      <c r="L712" s="228">
        <f t="shared" si="26"/>
        <v>98.317757009345797</v>
      </c>
    </row>
    <row r="713" spans="1:12" ht="18.75" customHeight="1" x14ac:dyDescent="0.2">
      <c r="A713" s="67" t="s">
        <v>291</v>
      </c>
      <c r="B713" s="315" t="s">
        <v>584</v>
      </c>
      <c r="C713" s="316"/>
      <c r="D713" s="316"/>
      <c r="E713" s="317"/>
      <c r="F713" s="318" t="s">
        <v>286</v>
      </c>
      <c r="G713" s="319"/>
      <c r="H713" s="320">
        <v>159</v>
      </c>
      <c r="I713" s="320"/>
      <c r="J713" s="320">
        <v>181</v>
      </c>
      <c r="K713" s="320"/>
      <c r="L713" s="228">
        <f t="shared" si="26"/>
        <v>113.83647798742138</v>
      </c>
    </row>
    <row r="714" spans="1:12" ht="19.5" customHeight="1" x14ac:dyDescent="0.2">
      <c r="A714" s="67" t="s">
        <v>292</v>
      </c>
      <c r="B714" s="315" t="s">
        <v>293</v>
      </c>
      <c r="C714" s="316"/>
      <c r="D714" s="316"/>
      <c r="E714" s="317"/>
      <c r="F714" s="318" t="s">
        <v>286</v>
      </c>
      <c r="G714" s="319"/>
      <c r="H714" s="320">
        <v>125</v>
      </c>
      <c r="I714" s="320"/>
      <c r="J714" s="320">
        <v>120</v>
      </c>
      <c r="K714" s="320"/>
      <c r="L714" s="99">
        <f t="shared" si="26"/>
        <v>96</v>
      </c>
    </row>
    <row r="715" spans="1:12" ht="51.75" customHeight="1" x14ac:dyDescent="0.2">
      <c r="A715" s="71" t="s">
        <v>294</v>
      </c>
      <c r="B715" s="308" t="s">
        <v>572</v>
      </c>
      <c r="C715" s="309"/>
      <c r="D715" s="309"/>
      <c r="E715" s="310"/>
      <c r="F715" s="311" t="s">
        <v>40</v>
      </c>
      <c r="G715" s="312"/>
      <c r="H715" s="313">
        <v>1040</v>
      </c>
      <c r="I715" s="314"/>
      <c r="J715" s="313">
        <v>1174</v>
      </c>
      <c r="K715" s="314"/>
      <c r="L715" s="30">
        <f t="shared" si="26"/>
        <v>112.88461538461539</v>
      </c>
    </row>
    <row r="716" spans="1:12" ht="36" customHeight="1" x14ac:dyDescent="0.2">
      <c r="A716" s="70" t="s">
        <v>295</v>
      </c>
      <c r="B716" s="323" t="s">
        <v>296</v>
      </c>
      <c r="C716" s="323"/>
      <c r="D716" s="323"/>
      <c r="E716" s="323"/>
      <c r="F716" s="324" t="s">
        <v>40</v>
      </c>
      <c r="G716" s="324"/>
      <c r="H716" s="325">
        <v>7101</v>
      </c>
      <c r="I716" s="326"/>
      <c r="J716" s="325">
        <v>6947</v>
      </c>
      <c r="K716" s="326"/>
      <c r="L716" s="30">
        <f t="shared" si="26"/>
        <v>97.831291367413044</v>
      </c>
    </row>
    <row r="717" spans="1:12" ht="50.25" customHeight="1" x14ac:dyDescent="0.2">
      <c r="A717" s="307" t="s">
        <v>585</v>
      </c>
      <c r="B717" s="307"/>
      <c r="C717" s="307"/>
      <c r="D717" s="307"/>
      <c r="E717" s="307"/>
      <c r="F717" s="307"/>
      <c r="G717" s="307"/>
      <c r="H717" s="307"/>
      <c r="I717" s="307"/>
      <c r="J717" s="307"/>
      <c r="K717" s="307"/>
      <c r="L717" s="307"/>
    </row>
    <row r="718" spans="1:12" ht="5.25" customHeight="1" x14ac:dyDescent="0.2">
      <c r="A718" s="238"/>
      <c r="B718" s="238"/>
      <c r="C718" s="238"/>
      <c r="D718" s="238"/>
      <c r="E718" s="238"/>
      <c r="F718" s="238"/>
      <c r="G718" s="238"/>
      <c r="H718" s="238"/>
      <c r="I718" s="238"/>
      <c r="J718" s="238"/>
      <c r="K718" s="238"/>
      <c r="L718" s="238"/>
    </row>
    <row r="719" spans="1:12" ht="8.25" customHeight="1" x14ac:dyDescent="0.2">
      <c r="A719" s="238"/>
      <c r="B719" s="238"/>
      <c r="C719" s="238"/>
      <c r="D719" s="238"/>
      <c r="E719" s="238"/>
      <c r="F719" s="238"/>
      <c r="G719" s="238"/>
      <c r="H719" s="238"/>
      <c r="I719" s="238"/>
      <c r="J719" s="238"/>
      <c r="K719" s="238"/>
      <c r="L719" s="238"/>
    </row>
    <row r="720" spans="1:12" ht="34.5" customHeight="1" x14ac:dyDescent="0.2">
      <c r="A720" s="515" t="s">
        <v>297</v>
      </c>
      <c r="B720" s="515"/>
      <c r="C720" s="515"/>
      <c r="D720" s="515"/>
      <c r="E720" s="515"/>
      <c r="F720" s="515"/>
      <c r="G720" s="515"/>
      <c r="H720" s="515"/>
      <c r="I720" s="515"/>
      <c r="J720" s="515"/>
      <c r="K720" s="515"/>
      <c r="L720" s="515"/>
    </row>
    <row r="721" spans="1:13" ht="29.25" customHeight="1" x14ac:dyDescent="0.2">
      <c r="A721" s="515" t="s">
        <v>580</v>
      </c>
      <c r="B721" s="515"/>
      <c r="C721" s="515"/>
      <c r="D721" s="515"/>
      <c r="E721" s="515"/>
      <c r="F721" s="515"/>
      <c r="G721" s="515"/>
      <c r="H721" s="515"/>
      <c r="I721" s="515"/>
      <c r="J721" s="515"/>
      <c r="K721" s="515"/>
      <c r="L721" s="515"/>
    </row>
    <row r="722" spans="1:13" ht="22.5" customHeight="1" x14ac:dyDescent="0.2">
      <c r="A722" s="618" t="s">
        <v>298</v>
      </c>
      <c r="B722" s="618"/>
      <c r="C722" s="618"/>
      <c r="D722" s="618"/>
      <c r="E722" s="618"/>
      <c r="F722" s="618"/>
      <c r="G722" s="618"/>
      <c r="H722" s="618"/>
      <c r="I722" s="618"/>
      <c r="J722" s="618"/>
      <c r="K722" s="618"/>
      <c r="L722" s="618"/>
    </row>
    <row r="723" spans="1:13" ht="32.25" customHeight="1" x14ac:dyDescent="0.25">
      <c r="A723" s="121" t="s">
        <v>23</v>
      </c>
      <c r="B723" s="378" t="s">
        <v>37</v>
      </c>
      <c r="C723" s="378"/>
      <c r="D723" s="378" t="s">
        <v>299</v>
      </c>
      <c r="E723" s="378"/>
      <c r="F723" s="324" t="s">
        <v>300</v>
      </c>
      <c r="G723" s="324"/>
      <c r="H723" s="324" t="s">
        <v>301</v>
      </c>
      <c r="I723" s="324"/>
      <c r="J723" s="486" t="s">
        <v>302</v>
      </c>
      <c r="K723" s="528"/>
      <c r="L723" s="162" t="s">
        <v>303</v>
      </c>
      <c r="M723" s="43" t="s">
        <v>479</v>
      </c>
    </row>
    <row r="724" spans="1:13" ht="20.100000000000001" customHeight="1" x14ac:dyDescent="0.25">
      <c r="A724" s="164">
        <v>1</v>
      </c>
      <c r="B724" s="327" t="s">
        <v>304</v>
      </c>
      <c r="C724" s="329"/>
      <c r="D724" s="622">
        <f>[1]продукты!C5</f>
        <v>78.33</v>
      </c>
      <c r="E724" s="623"/>
      <c r="F724" s="622">
        <f>[1]продукты!D5</f>
        <v>173.52</v>
      </c>
      <c r="G724" s="623"/>
      <c r="H724" s="622">
        <f>[1]продукты!E5</f>
        <v>79.599999999999994</v>
      </c>
      <c r="I724" s="623"/>
      <c r="J724" s="622">
        <f>[1]продукты!F5</f>
        <v>103.93</v>
      </c>
      <c r="K724" s="623"/>
      <c r="L724" s="280">
        <v>50.51</v>
      </c>
    </row>
    <row r="725" spans="1:13" ht="20.100000000000001" customHeight="1" x14ac:dyDescent="0.25">
      <c r="A725" s="164">
        <v>2</v>
      </c>
      <c r="B725" s="327" t="s">
        <v>305</v>
      </c>
      <c r="C725" s="329"/>
      <c r="D725" s="622">
        <f>[1]продукты!C6</f>
        <v>52.54</v>
      </c>
      <c r="E725" s="623"/>
      <c r="F725" s="622">
        <f>[1]продукты!D6</f>
        <v>80.569999999999993</v>
      </c>
      <c r="G725" s="623"/>
      <c r="H725" s="622">
        <f>[1]продукты!E6</f>
        <v>45.49</v>
      </c>
      <c r="I725" s="623"/>
      <c r="J725" s="622">
        <f>[1]продукты!F6</f>
        <v>84</v>
      </c>
      <c r="K725" s="623"/>
      <c r="L725" s="280">
        <v>31.74</v>
      </c>
    </row>
    <row r="726" spans="1:13" ht="20.100000000000001" customHeight="1" x14ac:dyDescent="0.25">
      <c r="A726" s="164">
        <v>3</v>
      </c>
      <c r="B726" s="327" t="s">
        <v>306</v>
      </c>
      <c r="C726" s="329"/>
      <c r="D726" s="622">
        <f>[1]продукты!C7</f>
        <v>115.61</v>
      </c>
      <c r="E726" s="623"/>
      <c r="F726" s="622">
        <f>[1]продукты!D7</f>
        <v>137.11000000000001</v>
      </c>
      <c r="G726" s="623"/>
      <c r="H726" s="622">
        <f>[1]продукты!E7</f>
        <v>113.98</v>
      </c>
      <c r="I726" s="623"/>
      <c r="J726" s="622">
        <f>[1]продукты!F7</f>
        <v>127.11</v>
      </c>
      <c r="K726" s="623"/>
      <c r="L726" s="280">
        <v>74.66</v>
      </c>
    </row>
    <row r="727" spans="1:13" ht="20.100000000000001" customHeight="1" x14ac:dyDescent="0.25">
      <c r="A727" s="164">
        <v>4</v>
      </c>
      <c r="B727" s="327" t="s">
        <v>307</v>
      </c>
      <c r="C727" s="329"/>
      <c r="D727" s="622">
        <f>[1]продукты!C8</f>
        <v>76.2</v>
      </c>
      <c r="E727" s="623"/>
      <c r="F727" s="622">
        <f>[1]продукты!D8</f>
        <v>148.4</v>
      </c>
      <c r="G727" s="623"/>
      <c r="H727" s="622">
        <f>[1]продукты!E8</f>
        <v>80.760000000000005</v>
      </c>
      <c r="I727" s="623"/>
      <c r="J727" s="622">
        <f>[1]продукты!F8</f>
        <v>92.39</v>
      </c>
      <c r="K727" s="623"/>
      <c r="L727" s="280">
        <v>56.2</v>
      </c>
    </row>
    <row r="728" spans="1:13" ht="20.100000000000001" customHeight="1" x14ac:dyDescent="0.25">
      <c r="A728" s="164">
        <v>5</v>
      </c>
      <c r="B728" s="327" t="s">
        <v>308</v>
      </c>
      <c r="C728" s="329"/>
      <c r="D728" s="622">
        <f>[1]продукты!C9</f>
        <v>113.24</v>
      </c>
      <c r="E728" s="623"/>
      <c r="F728" s="622">
        <f>[1]продукты!D9</f>
        <v>121.4</v>
      </c>
      <c r="G728" s="623"/>
      <c r="H728" s="622">
        <f>[1]продукты!E9</f>
        <v>102.29</v>
      </c>
      <c r="I728" s="623"/>
      <c r="J728" s="622">
        <f>[1]продукты!F9</f>
        <v>133.15</v>
      </c>
      <c r="K728" s="623"/>
      <c r="L728" s="280">
        <v>81.36</v>
      </c>
    </row>
    <row r="729" spans="1:13" ht="20.100000000000001" customHeight="1" x14ac:dyDescent="0.25">
      <c r="A729" s="164">
        <v>6</v>
      </c>
      <c r="B729" s="327" t="s">
        <v>309</v>
      </c>
      <c r="C729" s="329"/>
      <c r="D729" s="622">
        <f>[1]продукты!C10</f>
        <v>73.19</v>
      </c>
      <c r="E729" s="623"/>
      <c r="F729" s="622">
        <f>[1]продукты!D10</f>
        <v>161</v>
      </c>
      <c r="G729" s="623"/>
      <c r="H729" s="622">
        <f>[1]продукты!E10</f>
        <v>73.39</v>
      </c>
      <c r="I729" s="623"/>
      <c r="J729" s="622">
        <f>[1]продукты!F10</f>
        <v>77.260000000000005</v>
      </c>
      <c r="K729" s="623"/>
      <c r="L729" s="280">
        <v>43.13</v>
      </c>
    </row>
    <row r="730" spans="1:13" ht="20.100000000000001" customHeight="1" x14ac:dyDescent="0.25">
      <c r="A730" s="164">
        <v>7</v>
      </c>
      <c r="B730" s="327" t="s">
        <v>310</v>
      </c>
      <c r="C730" s="329"/>
      <c r="D730" s="622">
        <f>[1]продукты!C11</f>
        <v>69.819999999999993</v>
      </c>
      <c r="E730" s="623"/>
      <c r="F730" s="622">
        <f>[1]продукты!D11</f>
        <v>148.91999999999999</v>
      </c>
      <c r="G730" s="623"/>
      <c r="H730" s="622">
        <f>[1]продукты!E11</f>
        <v>65.38</v>
      </c>
      <c r="I730" s="623"/>
      <c r="J730" s="622">
        <f>[1]продукты!F11</f>
        <v>78.599999999999994</v>
      </c>
      <c r="K730" s="623"/>
      <c r="L730" s="182">
        <v>44.67</v>
      </c>
    </row>
    <row r="731" spans="1:13" ht="29.25" customHeight="1" x14ac:dyDescent="0.25">
      <c r="A731" s="164">
        <v>8</v>
      </c>
      <c r="B731" s="327" t="s">
        <v>311</v>
      </c>
      <c r="C731" s="329"/>
      <c r="D731" s="622">
        <f>[1]продукты!C12</f>
        <v>106.87</v>
      </c>
      <c r="E731" s="623"/>
      <c r="F731" s="622">
        <f>[1]продукты!D12</f>
        <v>107.06</v>
      </c>
      <c r="G731" s="623"/>
      <c r="H731" s="622">
        <f>[1]продукты!E12</f>
        <v>96.48</v>
      </c>
      <c r="I731" s="623"/>
      <c r="J731" s="622">
        <f>[1]продукты!F12</f>
        <v>61.25</v>
      </c>
      <c r="K731" s="623"/>
      <c r="L731" s="182">
        <v>62.8</v>
      </c>
    </row>
    <row r="732" spans="1:13" ht="20.100000000000001" customHeight="1" x14ac:dyDescent="0.25">
      <c r="A732" s="164">
        <v>9</v>
      </c>
      <c r="B732" s="327" t="s">
        <v>312</v>
      </c>
      <c r="C732" s="329"/>
      <c r="D732" s="622">
        <f>[1]продукты!C13</f>
        <v>119.82</v>
      </c>
      <c r="E732" s="623"/>
      <c r="F732" s="622">
        <f>[1]продукты!D13</f>
        <v>164.44</v>
      </c>
      <c r="G732" s="623"/>
      <c r="H732" s="622">
        <f>[1]продукты!E13</f>
        <v>90.93</v>
      </c>
      <c r="I732" s="623"/>
      <c r="J732" s="622">
        <f>[1]продукты!F13</f>
        <v>60</v>
      </c>
      <c r="K732" s="623"/>
      <c r="L732" s="182">
        <v>76.81</v>
      </c>
    </row>
    <row r="733" spans="1:13" ht="20.100000000000001" customHeight="1" x14ac:dyDescent="0.25">
      <c r="A733" s="164">
        <v>10</v>
      </c>
      <c r="B733" s="327" t="s">
        <v>313</v>
      </c>
      <c r="C733" s="329"/>
      <c r="D733" s="622">
        <f>[1]продукты!C14</f>
        <v>126.75</v>
      </c>
      <c r="E733" s="623"/>
      <c r="F733" s="622">
        <f>[1]продукты!D14</f>
        <v>119</v>
      </c>
      <c r="G733" s="623"/>
      <c r="H733" s="622">
        <f>[1]продукты!E14</f>
        <v>115.68</v>
      </c>
      <c r="I733" s="623"/>
      <c r="J733" s="622">
        <f>[1]продукты!F14</f>
        <v>142.5</v>
      </c>
      <c r="K733" s="623"/>
      <c r="L733" s="182">
        <v>64.36</v>
      </c>
    </row>
    <row r="734" spans="1:13" ht="20.100000000000001" customHeight="1" x14ac:dyDescent="0.25">
      <c r="A734" s="164">
        <v>11</v>
      </c>
      <c r="B734" s="327" t="s">
        <v>314</v>
      </c>
      <c r="C734" s="329"/>
      <c r="D734" s="622">
        <f>[1]продукты!C15</f>
        <v>36.5</v>
      </c>
      <c r="E734" s="623"/>
      <c r="F734" s="622">
        <f>[1]продукты!D15</f>
        <v>159.47</v>
      </c>
      <c r="G734" s="623"/>
      <c r="H734" s="622">
        <f>[1]продукты!E15</f>
        <v>36.35</v>
      </c>
      <c r="I734" s="623"/>
      <c r="J734" s="622">
        <f>[1]продукты!F15</f>
        <v>70</v>
      </c>
      <c r="K734" s="623"/>
      <c r="L734" s="182">
        <v>21.99</v>
      </c>
    </row>
    <row r="735" spans="1:13" ht="20.100000000000001" customHeight="1" x14ac:dyDescent="0.25">
      <c r="A735" s="164">
        <v>12</v>
      </c>
      <c r="B735" s="327" t="s">
        <v>315</v>
      </c>
      <c r="C735" s="329"/>
      <c r="D735" s="622">
        <f>[1]продукты!C16</f>
        <v>42.33</v>
      </c>
      <c r="E735" s="623"/>
      <c r="F735" s="622">
        <f>[1]продукты!D16</f>
        <v>146.5</v>
      </c>
      <c r="G735" s="623"/>
      <c r="H735" s="622">
        <f>[1]продукты!E16</f>
        <v>39.94</v>
      </c>
      <c r="I735" s="623"/>
      <c r="J735" s="622">
        <f>[1]продукты!F16</f>
        <v>74</v>
      </c>
      <c r="K735" s="623"/>
      <c r="L735" s="182">
        <v>25.37</v>
      </c>
    </row>
    <row r="736" spans="1:13" ht="20.100000000000001" customHeight="1" x14ac:dyDescent="0.25">
      <c r="A736" s="164">
        <v>13</v>
      </c>
      <c r="B736" s="327" t="s">
        <v>316</v>
      </c>
      <c r="C736" s="329"/>
      <c r="D736" s="622">
        <f>[1]продукты!C17</f>
        <v>423.67</v>
      </c>
      <c r="E736" s="623"/>
      <c r="F736" s="622">
        <f>[1]продукты!D17</f>
        <v>459</v>
      </c>
      <c r="G736" s="623"/>
      <c r="H736" s="622">
        <f>[1]продукты!E17</f>
        <v>430.78</v>
      </c>
      <c r="I736" s="623"/>
      <c r="J736" s="622">
        <f>[1]продукты!F17</f>
        <v>227</v>
      </c>
      <c r="K736" s="623"/>
      <c r="L736" s="182">
        <v>201.99</v>
      </c>
    </row>
    <row r="737" spans="1:12" ht="20.100000000000001" customHeight="1" x14ac:dyDescent="0.25">
      <c r="A737" s="164">
        <v>14</v>
      </c>
      <c r="B737" s="327" t="s">
        <v>317</v>
      </c>
      <c r="C737" s="329"/>
      <c r="D737" s="622">
        <f>[1]продукты!C18</f>
        <v>270.33</v>
      </c>
      <c r="E737" s="623"/>
      <c r="F737" s="622">
        <f>[1]продукты!D18</f>
        <v>453</v>
      </c>
      <c r="G737" s="623"/>
      <c r="H737" s="622">
        <f>[1]продукты!E18</f>
        <v>247.67</v>
      </c>
      <c r="I737" s="623"/>
      <c r="J737" s="622">
        <f>[1]продукты!F18</f>
        <v>239</v>
      </c>
      <c r="K737" s="623"/>
      <c r="L737" s="182">
        <v>167.47</v>
      </c>
    </row>
    <row r="738" spans="1:12" ht="20.100000000000001" customHeight="1" x14ac:dyDescent="0.25">
      <c r="A738" s="164">
        <v>15</v>
      </c>
      <c r="B738" s="327" t="s">
        <v>318</v>
      </c>
      <c r="C738" s="329"/>
      <c r="D738" s="622">
        <f>[1]продукты!C19</f>
        <v>47.83</v>
      </c>
      <c r="E738" s="623"/>
      <c r="F738" s="622">
        <f>[1]продукты!D19</f>
        <v>221.67</v>
      </c>
      <c r="G738" s="623"/>
      <c r="H738" s="622">
        <f>[1]продукты!E19</f>
        <v>45.29</v>
      </c>
      <c r="I738" s="623"/>
      <c r="J738" s="622">
        <f>[1]продукты!F19</f>
        <v>73</v>
      </c>
      <c r="K738" s="623"/>
      <c r="L738" s="182">
        <v>37.92</v>
      </c>
    </row>
    <row r="739" spans="1:12" ht="20.100000000000001" customHeight="1" x14ac:dyDescent="0.25">
      <c r="A739" s="164">
        <v>16</v>
      </c>
      <c r="B739" s="327" t="s">
        <v>319</v>
      </c>
      <c r="C739" s="329"/>
      <c r="D739" s="622">
        <f>[1]продукты!C20</f>
        <v>38.67</v>
      </c>
      <c r="E739" s="623"/>
      <c r="F739" s="622">
        <f>[1]продукты!D20</f>
        <v>240</v>
      </c>
      <c r="G739" s="623"/>
      <c r="H739" s="622">
        <f>[1]продукты!E20</f>
        <v>37.56</v>
      </c>
      <c r="I739" s="623"/>
      <c r="J739" s="622">
        <f>[1]продукты!F20</f>
        <v>78</v>
      </c>
      <c r="K739" s="623"/>
      <c r="L739" s="182">
        <v>23.81</v>
      </c>
    </row>
    <row r="740" spans="1:12" ht="20.100000000000001" customHeight="1" x14ac:dyDescent="0.25">
      <c r="A740" s="164">
        <v>17</v>
      </c>
      <c r="B740" s="327" t="s">
        <v>320</v>
      </c>
      <c r="C740" s="329"/>
      <c r="D740" s="622">
        <f>[1]продукты!C21</f>
        <v>40.67</v>
      </c>
      <c r="E740" s="623"/>
      <c r="F740" s="622">
        <f>[1]продукты!D21</f>
        <v>179.8</v>
      </c>
      <c r="G740" s="623"/>
      <c r="H740" s="622">
        <f>[1]продукты!E21</f>
        <v>37.159999999999997</v>
      </c>
      <c r="I740" s="623"/>
      <c r="J740" s="622">
        <f>[1]продукты!F21</f>
        <v>74</v>
      </c>
      <c r="K740" s="623"/>
      <c r="L740" s="182">
        <v>23.8</v>
      </c>
    </row>
    <row r="741" spans="1:12" ht="20.100000000000001" customHeight="1" x14ac:dyDescent="0.25">
      <c r="A741" s="164">
        <v>18</v>
      </c>
      <c r="B741" s="327" t="s">
        <v>321</v>
      </c>
      <c r="C741" s="329"/>
      <c r="D741" s="622">
        <f>[1]продукты!C22</f>
        <v>160.33000000000001</v>
      </c>
      <c r="E741" s="623"/>
      <c r="F741" s="622">
        <f>[1]продукты!D22</f>
        <v>405</v>
      </c>
      <c r="G741" s="623"/>
      <c r="H741" s="622">
        <f>[1]продукты!E22</f>
        <v>156.38999999999999</v>
      </c>
      <c r="I741" s="623"/>
      <c r="J741" s="622">
        <f>[1]продукты!F22</f>
        <v>192</v>
      </c>
      <c r="K741" s="623"/>
      <c r="L741" s="182">
        <v>109.08</v>
      </c>
    </row>
    <row r="742" spans="1:12" ht="20.100000000000001" customHeight="1" x14ac:dyDescent="0.25">
      <c r="A742" s="164">
        <v>19</v>
      </c>
      <c r="B742" s="327" t="s">
        <v>322</v>
      </c>
      <c r="C742" s="329"/>
      <c r="D742" s="622">
        <f>[1]продукты!C23</f>
        <v>177.83</v>
      </c>
      <c r="E742" s="623"/>
      <c r="F742" s="622">
        <f>[1]продукты!D23</f>
        <v>407.8</v>
      </c>
      <c r="G742" s="623"/>
      <c r="H742" s="622">
        <f>[1]продукты!E23</f>
        <v>168.56</v>
      </c>
      <c r="I742" s="623"/>
      <c r="J742" s="622">
        <f>[1]продукты!F23</f>
        <v>199</v>
      </c>
      <c r="K742" s="623"/>
      <c r="L742" s="182">
        <v>124.68</v>
      </c>
    </row>
    <row r="743" spans="1:12" ht="20.100000000000001" customHeight="1" x14ac:dyDescent="0.25">
      <c r="A743" s="164">
        <v>20</v>
      </c>
      <c r="B743" s="327" t="s">
        <v>323</v>
      </c>
      <c r="C743" s="329"/>
      <c r="D743" s="622">
        <f>[1]продукты!C24</f>
        <v>253.5</v>
      </c>
      <c r="E743" s="623"/>
      <c r="F743" s="622">
        <f>[1]продукты!D24</f>
        <v>492</v>
      </c>
      <c r="G743" s="623"/>
      <c r="H743" s="622">
        <f>[1]продукты!E24</f>
        <v>232.13</v>
      </c>
      <c r="I743" s="623"/>
      <c r="J743" s="622">
        <f>[1]продукты!F24</f>
        <v>206</v>
      </c>
      <c r="K743" s="623"/>
      <c r="L743" s="182">
        <v>184.67</v>
      </c>
    </row>
    <row r="744" spans="1:12" ht="20.100000000000001" customHeight="1" x14ac:dyDescent="0.25">
      <c r="A744" s="164">
        <v>21</v>
      </c>
      <c r="B744" s="605" t="s">
        <v>324</v>
      </c>
      <c r="C744" s="605"/>
      <c r="D744" s="622">
        <f>[1]продукты!C25</f>
        <v>139.83000000000001</v>
      </c>
      <c r="E744" s="623"/>
      <c r="F744" s="622">
        <f>[1]продукты!D25</f>
        <v>403</v>
      </c>
      <c r="G744" s="623"/>
      <c r="H744" s="622">
        <f>[1]продукты!E25</f>
        <v>131.94</v>
      </c>
      <c r="I744" s="623"/>
      <c r="J744" s="622">
        <f>[1]продукты!F25</f>
        <v>147</v>
      </c>
      <c r="K744" s="623"/>
      <c r="L744" s="182">
        <v>83.26</v>
      </c>
    </row>
    <row r="745" spans="1:12" ht="20.100000000000001" customHeight="1" x14ac:dyDescent="0.25">
      <c r="A745" s="164">
        <v>22</v>
      </c>
      <c r="B745" s="605" t="s">
        <v>325</v>
      </c>
      <c r="C745" s="605"/>
      <c r="D745" s="622">
        <f>[1]продукты!C26</f>
        <v>58.33</v>
      </c>
      <c r="E745" s="623"/>
      <c r="F745" s="622">
        <f>[1]продукты!D26</f>
        <v>123.8</v>
      </c>
      <c r="G745" s="623"/>
      <c r="H745" s="622">
        <f>[1]продукты!E26</f>
        <v>49.24</v>
      </c>
      <c r="I745" s="623"/>
      <c r="J745" s="622">
        <f>[1]продукты!F26</f>
        <v>88</v>
      </c>
      <c r="K745" s="623"/>
      <c r="L745" s="182">
        <v>36.46</v>
      </c>
    </row>
    <row r="746" spans="1:12" ht="20.100000000000001" customHeight="1" x14ac:dyDescent="0.25">
      <c r="A746" s="164">
        <v>23</v>
      </c>
      <c r="B746" s="605" t="s">
        <v>326</v>
      </c>
      <c r="C746" s="605"/>
      <c r="D746" s="622">
        <f>[1]продукты!C27</f>
        <v>254</v>
      </c>
      <c r="E746" s="623"/>
      <c r="F746" s="622">
        <f>[1]продукты!D27</f>
        <v>386</v>
      </c>
      <c r="G746" s="623"/>
      <c r="H746" s="622">
        <f>[1]продукты!E27</f>
        <v>275.95999999999998</v>
      </c>
      <c r="I746" s="623"/>
      <c r="J746" s="622">
        <f>[1]продукты!F27</f>
        <v>228</v>
      </c>
      <c r="K746" s="623"/>
      <c r="L746" s="182">
        <v>234.98</v>
      </c>
    </row>
    <row r="747" spans="1:12" ht="20.100000000000001" customHeight="1" x14ac:dyDescent="0.25">
      <c r="A747" s="164">
        <v>24</v>
      </c>
      <c r="B747" s="605" t="s">
        <v>327</v>
      </c>
      <c r="C747" s="605"/>
      <c r="D747" s="622">
        <f>[1]продукты!C28</f>
        <v>217.31</v>
      </c>
      <c r="E747" s="623"/>
      <c r="F747" s="622">
        <f>[1]продукты!D28</f>
        <v>266</v>
      </c>
      <c r="G747" s="623"/>
      <c r="H747" s="622">
        <f>[1]продукты!E28</f>
        <v>220.52</v>
      </c>
      <c r="I747" s="623"/>
      <c r="J747" s="622">
        <f>[1]продукты!F28</f>
        <v>220</v>
      </c>
      <c r="K747" s="623"/>
      <c r="L747" s="182">
        <v>153.02000000000001</v>
      </c>
    </row>
    <row r="748" spans="1:12" ht="20.100000000000001" customHeight="1" x14ac:dyDescent="0.25">
      <c r="A748" s="164">
        <v>25</v>
      </c>
      <c r="B748" s="327" t="s">
        <v>328</v>
      </c>
      <c r="C748" s="329"/>
      <c r="D748" s="624">
        <f>[1]продукты!C29</f>
        <v>349</v>
      </c>
      <c r="E748" s="624"/>
      <c r="F748" s="624">
        <f>[1]продукты!D29</f>
        <v>349</v>
      </c>
      <c r="G748" s="624"/>
      <c r="H748" s="624">
        <f>[1]продукты!E29</f>
        <v>361.16</v>
      </c>
      <c r="I748" s="624"/>
      <c r="J748" s="622">
        <f>[1]продукты!F29</f>
        <v>361.16</v>
      </c>
      <c r="K748" s="623"/>
      <c r="L748" s="182">
        <f>[1]продукты!G29</f>
        <v>362.27</v>
      </c>
    </row>
    <row r="749" spans="1:12" ht="20.100000000000001" customHeight="1" x14ac:dyDescent="0.25">
      <c r="A749" s="164">
        <v>26</v>
      </c>
      <c r="B749" s="327" t="s">
        <v>329</v>
      </c>
      <c r="C749" s="329"/>
      <c r="D749" s="624">
        <f>[1]продукты!C30</f>
        <v>521.5</v>
      </c>
      <c r="E749" s="624"/>
      <c r="F749" s="624">
        <f>[1]продукты!D30</f>
        <v>521.5</v>
      </c>
      <c r="G749" s="624"/>
      <c r="H749" s="624">
        <f>[1]продукты!E30</f>
        <v>466.2</v>
      </c>
      <c r="I749" s="624"/>
      <c r="J749" s="622">
        <f>[1]продукты!F30</f>
        <v>361.16</v>
      </c>
      <c r="K749" s="623"/>
      <c r="L749" s="182">
        <f>[1]продукты!G30</f>
        <v>469.21</v>
      </c>
    </row>
    <row r="750" spans="1:12" ht="20.100000000000001" customHeight="1" x14ac:dyDescent="0.25">
      <c r="A750" s="164">
        <v>27</v>
      </c>
      <c r="B750" s="327" t="s">
        <v>330</v>
      </c>
      <c r="C750" s="329"/>
      <c r="D750" s="624">
        <f>[1]продукты!C31</f>
        <v>401</v>
      </c>
      <c r="E750" s="624"/>
      <c r="F750" s="624">
        <f>[1]продукты!D31</f>
        <v>401</v>
      </c>
      <c r="G750" s="624"/>
      <c r="H750" s="624">
        <f>[1]продукты!E31</f>
        <v>342.17</v>
      </c>
      <c r="I750" s="624"/>
      <c r="J750" s="622">
        <f>[1]продукты!F31</f>
        <v>375</v>
      </c>
      <c r="K750" s="623"/>
      <c r="L750" s="182">
        <f>[1]продукты!G31</f>
        <v>299.33999999999997</v>
      </c>
    </row>
    <row r="751" spans="1:12" ht="20.100000000000001" customHeight="1" x14ac:dyDescent="0.25">
      <c r="A751" s="164">
        <v>28</v>
      </c>
      <c r="B751" s="327" t="s">
        <v>331</v>
      </c>
      <c r="C751" s="329"/>
      <c r="D751" s="624">
        <f>[1]продукты!C32</f>
        <v>215.83</v>
      </c>
      <c r="E751" s="624"/>
      <c r="F751" s="624">
        <f>[1]продукты!D32</f>
        <v>353.38</v>
      </c>
      <c r="G751" s="624"/>
      <c r="H751" s="624">
        <f>[1]продукты!E32</f>
        <v>200.41</v>
      </c>
      <c r="I751" s="624"/>
      <c r="J751" s="622">
        <f>[1]продукты!F32</f>
        <v>242</v>
      </c>
      <c r="K751" s="623"/>
      <c r="L751" s="182">
        <f>[1]продукты!G32</f>
        <v>155.66999999999999</v>
      </c>
    </row>
    <row r="752" spans="1:12" s="14" customFormat="1" ht="20.100000000000001" customHeight="1" x14ac:dyDescent="0.25">
      <c r="A752" s="164">
        <v>29</v>
      </c>
      <c r="B752" s="327" t="s">
        <v>332</v>
      </c>
      <c r="C752" s="329"/>
      <c r="D752" s="624">
        <f>[1]продукты!C33</f>
        <v>267.8</v>
      </c>
      <c r="E752" s="624"/>
      <c r="F752" s="624">
        <f>[1]продукты!D33</f>
        <v>267.8</v>
      </c>
      <c r="G752" s="624"/>
      <c r="H752" s="624">
        <f>[1]продукты!E33</f>
        <v>271.45999999999998</v>
      </c>
      <c r="I752" s="624"/>
      <c r="J752" s="622">
        <f>[1]продукты!F33</f>
        <v>301</v>
      </c>
      <c r="K752" s="623"/>
      <c r="L752" s="182">
        <f>[1]продукты!G33</f>
        <v>229.12</v>
      </c>
    </row>
    <row r="753" spans="1:13" s="10" customFormat="1" ht="20.100000000000001" customHeight="1" x14ac:dyDescent="0.25">
      <c r="A753" s="164">
        <v>30</v>
      </c>
      <c r="B753" s="327" t="s">
        <v>333</v>
      </c>
      <c r="C753" s="329"/>
      <c r="D753" s="624">
        <f>[1]продукты!C34</f>
        <v>306.22000000000003</v>
      </c>
      <c r="E753" s="624"/>
      <c r="F753" s="624">
        <f>[1]продукты!D34</f>
        <v>600</v>
      </c>
      <c r="G753" s="624"/>
      <c r="H753" s="624">
        <f>[1]продукты!E34</f>
        <v>363.76</v>
      </c>
      <c r="I753" s="624"/>
      <c r="J753" s="622">
        <f>[1]продукты!F34</f>
        <v>252</v>
      </c>
      <c r="K753" s="623"/>
      <c r="L753" s="182">
        <f>[1]продукты!G34</f>
        <v>190.65</v>
      </c>
    </row>
    <row r="754" spans="1:13" s="87" customFormat="1" ht="34.5" customHeight="1" x14ac:dyDescent="0.25">
      <c r="A754" s="164">
        <v>31</v>
      </c>
      <c r="B754" s="327" t="s">
        <v>509</v>
      </c>
      <c r="C754" s="329"/>
      <c r="D754" s="624">
        <f>[1]продукты!C35</f>
        <v>101.89</v>
      </c>
      <c r="E754" s="624"/>
      <c r="F754" s="624">
        <f>[1]продукты!D35</f>
        <v>132.46</v>
      </c>
      <c r="G754" s="624"/>
      <c r="H754" s="624">
        <f>[1]продукты!E35</f>
        <v>88.23</v>
      </c>
      <c r="I754" s="624"/>
      <c r="J754" s="622">
        <f>[1]продукты!F35</f>
        <v>108</v>
      </c>
      <c r="K754" s="623"/>
      <c r="L754" s="182">
        <f>[1]продукты!G35</f>
        <v>60.02</v>
      </c>
    </row>
    <row r="755" spans="1:13" s="87" customFormat="1" ht="20.100000000000001" customHeight="1" x14ac:dyDescent="0.25">
      <c r="A755" s="164">
        <v>32</v>
      </c>
      <c r="B755" s="327" t="s">
        <v>334</v>
      </c>
      <c r="C755" s="329"/>
      <c r="D755" s="624">
        <f>[1]продукты!C36</f>
        <v>171</v>
      </c>
      <c r="E755" s="624"/>
      <c r="F755" s="624">
        <f>[1]продукты!D36</f>
        <v>388.14</v>
      </c>
      <c r="G755" s="624"/>
      <c r="H755" s="624">
        <f>[1]продукты!E36</f>
        <v>137.52000000000001</v>
      </c>
      <c r="I755" s="624"/>
      <c r="J755" s="622">
        <f>[1]продукты!F36</f>
        <v>146.59</v>
      </c>
      <c r="K755" s="623"/>
      <c r="L755" s="182">
        <f>[1]продукты!G36</f>
        <v>86.67</v>
      </c>
    </row>
    <row r="756" spans="1:13" s="17" customFormat="1" ht="20.100000000000001" customHeight="1" x14ac:dyDescent="0.25">
      <c r="A756" s="164">
        <v>33</v>
      </c>
      <c r="B756" s="327" t="s">
        <v>335</v>
      </c>
      <c r="C756" s="329"/>
      <c r="D756" s="624">
        <f>[1]продукты!C37</f>
        <v>489.61</v>
      </c>
      <c r="E756" s="624"/>
      <c r="F756" s="624">
        <f>[1]продукты!D37</f>
        <v>596.75</v>
      </c>
      <c r="G756" s="624"/>
      <c r="H756" s="624">
        <f>[1]продукты!E37</f>
        <v>418.4</v>
      </c>
      <c r="I756" s="624"/>
      <c r="J756" s="622">
        <f>[1]продукты!F37</f>
        <v>456.35</v>
      </c>
      <c r="K756" s="623"/>
      <c r="L756" s="182">
        <f>[1]продукты!G37</f>
        <v>227.34</v>
      </c>
    </row>
    <row r="757" spans="1:13" s="17" customFormat="1" ht="20.100000000000001" customHeight="1" x14ac:dyDescent="0.25">
      <c r="A757" s="164">
        <v>34</v>
      </c>
      <c r="B757" s="327" t="s">
        <v>336</v>
      </c>
      <c r="C757" s="329"/>
      <c r="D757" s="624">
        <f>[1]продукты!C38</f>
        <v>822.22</v>
      </c>
      <c r="E757" s="624"/>
      <c r="F757" s="624">
        <f>[1]продукты!D38</f>
        <v>801.67</v>
      </c>
      <c r="G757" s="624"/>
      <c r="H757" s="624">
        <f>[1]продукты!E38</f>
        <v>764.39</v>
      </c>
      <c r="I757" s="624"/>
      <c r="J757" s="622">
        <f>[1]продукты!F38</f>
        <v>738.33</v>
      </c>
      <c r="K757" s="623"/>
      <c r="L757" s="182">
        <f>[1]продукты!G38</f>
        <v>621.79999999999995</v>
      </c>
    </row>
    <row r="758" spans="1:13" s="88" customFormat="1" ht="20.100000000000001" customHeight="1" x14ac:dyDescent="0.25">
      <c r="A758" s="164">
        <v>35</v>
      </c>
      <c r="B758" s="327" t="s">
        <v>337</v>
      </c>
      <c r="C758" s="329"/>
      <c r="D758" s="624">
        <f>[1]продукты!C39</f>
        <v>772.94</v>
      </c>
      <c r="E758" s="624"/>
      <c r="F758" s="624">
        <f>[1]продукты!D39</f>
        <v>950</v>
      </c>
      <c r="G758" s="624"/>
      <c r="H758" s="624">
        <f>[1]продукты!E39</f>
        <v>643.33000000000004</v>
      </c>
      <c r="I758" s="624"/>
      <c r="J758" s="622">
        <f>[1]продукты!F39</f>
        <v>718.18</v>
      </c>
      <c r="K758" s="623"/>
      <c r="L758" s="182">
        <f>[1]продукты!G39</f>
        <v>411.5</v>
      </c>
    </row>
    <row r="759" spans="1:13" s="88" customFormat="1" ht="20.100000000000001" customHeight="1" x14ac:dyDescent="0.25">
      <c r="A759" s="164">
        <v>36</v>
      </c>
      <c r="B759" s="327" t="s">
        <v>338</v>
      </c>
      <c r="C759" s="329"/>
      <c r="D759" s="624">
        <f>[1]продукты!C40</f>
        <v>506.17</v>
      </c>
      <c r="E759" s="624"/>
      <c r="F759" s="624">
        <f>[1]продукты!D40</f>
        <v>910.6</v>
      </c>
      <c r="G759" s="624"/>
      <c r="H759" s="624">
        <f>[1]продукты!E40</f>
        <v>581.28</v>
      </c>
      <c r="I759" s="624"/>
      <c r="J759" s="622">
        <f>[1]продукты!F40</f>
        <v>804</v>
      </c>
      <c r="K759" s="623"/>
      <c r="L759" s="182">
        <f>[1]продукты!G40</f>
        <v>549.44000000000005</v>
      </c>
    </row>
    <row r="760" spans="1:13" s="65" customFormat="1" ht="20.100000000000001" customHeight="1" x14ac:dyDescent="0.25">
      <c r="A760" s="164">
        <v>37</v>
      </c>
      <c r="B760" s="327" t="s">
        <v>339</v>
      </c>
      <c r="C760" s="329"/>
      <c r="D760" s="624">
        <f>[1]продукты!C41</f>
        <v>71.67</v>
      </c>
      <c r="E760" s="624"/>
      <c r="F760" s="624">
        <f>[1]продукты!D41</f>
        <v>164.4</v>
      </c>
      <c r="G760" s="624"/>
      <c r="H760" s="624">
        <f>[1]продукты!E41</f>
        <v>71.930000000000007</v>
      </c>
      <c r="I760" s="624"/>
      <c r="J760" s="622">
        <f>[1]продукты!F41</f>
        <v>101</v>
      </c>
      <c r="K760" s="623"/>
      <c r="L760" s="182">
        <f>[1]продукты!G41</f>
        <v>64.14</v>
      </c>
    </row>
    <row r="761" spans="1:13" s="65" customFormat="1" ht="20.100000000000001" customHeight="1" x14ac:dyDescent="0.25">
      <c r="A761" s="164">
        <v>38</v>
      </c>
      <c r="B761" s="327" t="s">
        <v>340</v>
      </c>
      <c r="C761" s="329"/>
      <c r="D761" s="624">
        <f>[1]продукты!C42</f>
        <v>200.09</v>
      </c>
      <c r="E761" s="624"/>
      <c r="F761" s="624">
        <f>[1]продукты!D42</f>
        <v>498.34</v>
      </c>
      <c r="G761" s="624"/>
      <c r="H761" s="624">
        <f>[1]продукты!E42</f>
        <v>233.56</v>
      </c>
      <c r="I761" s="624"/>
      <c r="J761" s="622">
        <f>[1]продукты!F42</f>
        <v>264</v>
      </c>
      <c r="K761" s="623"/>
      <c r="L761" s="182">
        <f>[1]продукты!G42</f>
        <v>150.69999999999999</v>
      </c>
    </row>
    <row r="762" spans="1:13" ht="20.100000000000001" customHeight="1" x14ac:dyDescent="0.25">
      <c r="A762" s="164">
        <v>39</v>
      </c>
      <c r="B762" s="327" t="s">
        <v>341</v>
      </c>
      <c r="C762" s="329"/>
      <c r="D762" s="624">
        <f>[1]продукты!C43</f>
        <v>129.13</v>
      </c>
      <c r="E762" s="624"/>
      <c r="F762" s="624">
        <f>[1]продукты!D43</f>
        <v>201.1</v>
      </c>
      <c r="G762" s="624"/>
      <c r="H762" s="624">
        <f>[1]продукты!E43</f>
        <v>121.88</v>
      </c>
      <c r="I762" s="624"/>
      <c r="J762" s="622">
        <f>[1]продукты!F43</f>
        <v>164.39</v>
      </c>
      <c r="K762" s="625"/>
      <c r="L762" s="182">
        <f>[1]продукты!G43</f>
        <v>99.19</v>
      </c>
    </row>
    <row r="763" spans="1:13" s="65" customFormat="1" ht="20.100000000000001" customHeight="1" x14ac:dyDescent="0.25">
      <c r="A763" s="164">
        <v>40</v>
      </c>
      <c r="B763" s="327" t="s">
        <v>342</v>
      </c>
      <c r="C763" s="329"/>
      <c r="D763" s="624">
        <f>[1]продукты!C44</f>
        <v>30.62</v>
      </c>
      <c r="E763" s="624"/>
      <c r="F763" s="624">
        <f>[1]продукты!D44</f>
        <v>82.25</v>
      </c>
      <c r="G763" s="624"/>
      <c r="H763" s="624">
        <f>[1]продукты!E44</f>
        <v>32.92</v>
      </c>
      <c r="I763" s="624"/>
      <c r="J763" s="622">
        <f>[1]продукты!F44</f>
        <v>59</v>
      </c>
      <c r="K763" s="625"/>
      <c r="L763" s="182">
        <f>[1]продукты!G44</f>
        <v>17.37</v>
      </c>
    </row>
    <row r="764" spans="1:13" s="65" customFormat="1" ht="20.100000000000001" customHeight="1" x14ac:dyDescent="0.25">
      <c r="A764" s="164">
        <v>41</v>
      </c>
      <c r="B764" s="327" t="s">
        <v>343</v>
      </c>
      <c r="C764" s="329"/>
      <c r="D764" s="624">
        <f>[1]продукты!C45</f>
        <v>868.89</v>
      </c>
      <c r="E764" s="624"/>
      <c r="F764" s="624">
        <f>[1]продукты!D45</f>
        <v>1278.33</v>
      </c>
      <c r="G764" s="624"/>
      <c r="H764" s="624">
        <f>[1]продукты!E45</f>
        <v>844.87</v>
      </c>
      <c r="I764" s="624"/>
      <c r="J764" s="622">
        <f>[1]продукты!F45</f>
        <v>676</v>
      </c>
      <c r="K764" s="625"/>
      <c r="L764" s="182">
        <f>[1]продукты!G45</f>
        <v>738.74</v>
      </c>
    </row>
    <row r="765" spans="1:13" s="65" customFormat="1" ht="20.100000000000001" customHeight="1" x14ac:dyDescent="0.25">
      <c r="A765" s="164">
        <v>42</v>
      </c>
      <c r="B765" s="327" t="s">
        <v>344</v>
      </c>
      <c r="C765" s="329"/>
      <c r="D765" s="624">
        <f>[1]продукты!C46</f>
        <v>3236.11</v>
      </c>
      <c r="E765" s="624"/>
      <c r="F765" s="624">
        <f>[1]продукты!D46</f>
        <v>2940</v>
      </c>
      <c r="G765" s="624"/>
      <c r="H765" s="624">
        <f>[1]продукты!E46</f>
        <v>2726.27</v>
      </c>
      <c r="I765" s="624"/>
      <c r="J765" s="624">
        <f>[1]продукты!F46</f>
        <v>3200</v>
      </c>
      <c r="K765" s="622"/>
      <c r="L765" s="182">
        <f>[1]продукты!G46</f>
        <v>2332.25</v>
      </c>
    </row>
    <row r="766" spans="1:13" s="65" customFormat="1" ht="47.25" customHeight="1" x14ac:dyDescent="0.2">
      <c r="A766" s="637" t="s">
        <v>528</v>
      </c>
      <c r="B766" s="637"/>
      <c r="C766" s="637"/>
      <c r="D766" s="638"/>
      <c r="E766" s="638"/>
      <c r="F766" s="638"/>
      <c r="G766" s="638"/>
      <c r="H766" s="638"/>
      <c r="I766" s="638"/>
      <c r="J766" s="638"/>
      <c r="K766" s="638"/>
      <c r="L766" s="638"/>
    </row>
    <row r="767" spans="1:13" s="65" customFormat="1" ht="50.25" customHeight="1" x14ac:dyDescent="0.2">
      <c r="A767" s="578" t="s">
        <v>345</v>
      </c>
      <c r="B767" s="578"/>
      <c r="C767" s="578"/>
      <c r="D767" s="578"/>
      <c r="E767" s="578"/>
      <c r="F767" s="578"/>
      <c r="G767" s="578"/>
      <c r="H767" s="578"/>
      <c r="I767" s="578"/>
      <c r="J767" s="578"/>
      <c r="K767" s="578"/>
      <c r="L767" s="578"/>
    </row>
    <row r="768" spans="1:13" s="65" customFormat="1" ht="64.5" customHeight="1" x14ac:dyDescent="0.2">
      <c r="A768" s="195" t="s">
        <v>23</v>
      </c>
      <c r="B768" s="324" t="s">
        <v>37</v>
      </c>
      <c r="C768" s="324"/>
      <c r="D768" s="324"/>
      <c r="E768" s="324"/>
      <c r="F768" s="324"/>
      <c r="G768" s="196" t="s">
        <v>25</v>
      </c>
      <c r="H768" s="630" t="s">
        <v>550</v>
      </c>
      <c r="I768" s="630"/>
      <c r="J768" s="630" t="s">
        <v>551</v>
      </c>
      <c r="K768" s="630"/>
      <c r="L768" s="195" t="s">
        <v>346</v>
      </c>
      <c r="M768" s="65" t="s">
        <v>484</v>
      </c>
    </row>
    <row r="769" spans="1:15" s="65" customFormat="1" ht="20.100000000000001" customHeight="1" x14ac:dyDescent="0.2">
      <c r="A769" s="89">
        <v>1</v>
      </c>
      <c r="B769" s="323" t="s">
        <v>347</v>
      </c>
      <c r="C769" s="323"/>
      <c r="D769" s="323"/>
      <c r="E769" s="323"/>
      <c r="F769" s="323"/>
      <c r="G769" s="631" t="s">
        <v>87</v>
      </c>
      <c r="H769" s="634">
        <v>102.6</v>
      </c>
      <c r="I769" s="635"/>
      <c r="J769" s="636">
        <v>105</v>
      </c>
      <c r="K769" s="636"/>
      <c r="L769" s="18">
        <f>J769-H769</f>
        <v>2.4000000000000057</v>
      </c>
      <c r="N769" s="108"/>
      <c r="O769" s="78"/>
    </row>
    <row r="770" spans="1:15" s="65" customFormat="1" ht="20.100000000000001" customHeight="1" x14ac:dyDescent="0.2">
      <c r="A770" s="42" t="s">
        <v>29</v>
      </c>
      <c r="B770" s="626" t="s">
        <v>348</v>
      </c>
      <c r="C770" s="626"/>
      <c r="D770" s="626"/>
      <c r="E770" s="626"/>
      <c r="F770" s="626"/>
      <c r="G770" s="632"/>
      <c r="H770" s="627">
        <v>102.6</v>
      </c>
      <c r="I770" s="628"/>
      <c r="J770" s="629">
        <v>104.7</v>
      </c>
      <c r="K770" s="629"/>
      <c r="L770" s="16">
        <f>J770-H770</f>
        <v>2.1000000000000085</v>
      </c>
      <c r="N770" s="108"/>
      <c r="O770" s="109"/>
    </row>
    <row r="771" spans="1:15" ht="20.100000000000001" customHeight="1" x14ac:dyDescent="0.2">
      <c r="A771" s="164"/>
      <c r="B771" s="345" t="s">
        <v>349</v>
      </c>
      <c r="C771" s="346"/>
      <c r="D771" s="346"/>
      <c r="E771" s="346"/>
      <c r="F771" s="347"/>
      <c r="G771" s="632"/>
      <c r="H771" s="627">
        <v>102.3</v>
      </c>
      <c r="I771" s="628"/>
      <c r="J771" s="629">
        <v>105.4</v>
      </c>
      <c r="K771" s="629"/>
      <c r="L771" s="16">
        <f>J771-H771</f>
        <v>3.1000000000000085</v>
      </c>
      <c r="N771" s="108"/>
      <c r="O771" s="109"/>
    </row>
    <row r="772" spans="1:15" s="65" customFormat="1" ht="20.100000000000001" customHeight="1" x14ac:dyDescent="0.2">
      <c r="A772" s="164"/>
      <c r="B772" s="345" t="s">
        <v>350</v>
      </c>
      <c r="C772" s="346"/>
      <c r="D772" s="346"/>
      <c r="E772" s="346"/>
      <c r="F772" s="347"/>
      <c r="G772" s="632"/>
      <c r="H772" s="627">
        <v>102.9</v>
      </c>
      <c r="I772" s="628"/>
      <c r="J772" s="629">
        <v>104</v>
      </c>
      <c r="K772" s="629"/>
      <c r="L772" s="16">
        <f>J772-H772</f>
        <v>1.0999999999999943</v>
      </c>
      <c r="N772" s="108"/>
      <c r="O772" s="109"/>
    </row>
    <row r="773" spans="1:15" s="65" customFormat="1" ht="20.100000000000001" customHeight="1" x14ac:dyDescent="0.2">
      <c r="A773" s="42" t="s">
        <v>31</v>
      </c>
      <c r="B773" s="626" t="s">
        <v>351</v>
      </c>
      <c r="C773" s="626"/>
      <c r="D773" s="626"/>
      <c r="E773" s="626"/>
      <c r="F773" s="626"/>
      <c r="G773" s="633"/>
      <c r="H773" s="627">
        <v>102.6</v>
      </c>
      <c r="I773" s="628"/>
      <c r="J773" s="629">
        <v>105.8</v>
      </c>
      <c r="K773" s="629"/>
      <c r="L773" s="16">
        <f>J773-H773</f>
        <v>3.2000000000000028</v>
      </c>
      <c r="N773" s="108"/>
      <c r="O773" s="109"/>
    </row>
    <row r="774" spans="1:15" s="65" customFormat="1" ht="9.75" customHeight="1" x14ac:dyDescent="0.2">
      <c r="A774" s="110"/>
      <c r="B774" s="111"/>
      <c r="C774" s="111"/>
      <c r="D774" s="111"/>
      <c r="E774" s="111"/>
      <c r="F774" s="111"/>
      <c r="G774" s="112"/>
      <c r="H774" s="113"/>
      <c r="I774" s="113"/>
      <c r="J774" s="113"/>
      <c r="K774" s="113"/>
      <c r="L774" s="114"/>
      <c r="N774" s="78"/>
      <c r="O774" s="78"/>
    </row>
    <row r="775" spans="1:15" s="65" customFormat="1" ht="42.75" customHeight="1" x14ac:dyDescent="0.2">
      <c r="A775" s="515" t="s">
        <v>352</v>
      </c>
      <c r="B775" s="515"/>
      <c r="C775" s="515"/>
      <c r="D775" s="515"/>
      <c r="E775" s="515"/>
      <c r="F775" s="515"/>
      <c r="G775" s="515"/>
      <c r="H775" s="515"/>
      <c r="I775" s="515"/>
      <c r="J775" s="515"/>
      <c r="K775" s="515"/>
      <c r="L775" s="515"/>
    </row>
    <row r="776" spans="1:15" s="65" customFormat="1" ht="4.5" customHeight="1" x14ac:dyDescent="0.2">
      <c r="A776" s="639"/>
      <c r="B776" s="639"/>
      <c r="C776" s="639"/>
      <c r="D776" s="639"/>
      <c r="E776" s="639"/>
      <c r="F776" s="639"/>
      <c r="G776" s="639"/>
      <c r="H776" s="639"/>
      <c r="I776" s="639"/>
      <c r="J776" s="639"/>
      <c r="K776" s="639"/>
      <c r="L776" s="639"/>
    </row>
    <row r="777" spans="1:15" s="65" customFormat="1" ht="60" customHeight="1" x14ac:dyDescent="0.2">
      <c r="A777" s="205" t="s">
        <v>23</v>
      </c>
      <c r="B777" s="324" t="s">
        <v>37</v>
      </c>
      <c r="C777" s="324"/>
      <c r="D777" s="324"/>
      <c r="E777" s="324"/>
      <c r="F777" s="324"/>
      <c r="G777" s="207" t="s">
        <v>25</v>
      </c>
      <c r="H777" s="340" t="s">
        <v>470</v>
      </c>
      <c r="I777" s="341"/>
      <c r="J777" s="340" t="s">
        <v>559</v>
      </c>
      <c r="K777" s="341"/>
      <c r="L777" s="205" t="s">
        <v>353</v>
      </c>
    </row>
    <row r="778" spans="1:15" s="65" customFormat="1" ht="20.100000000000001" customHeight="1" x14ac:dyDescent="0.2">
      <c r="A778" s="89">
        <v>1</v>
      </c>
      <c r="B778" s="323" t="s">
        <v>354</v>
      </c>
      <c r="C778" s="323"/>
      <c r="D778" s="323"/>
      <c r="E778" s="323"/>
      <c r="F778" s="323"/>
      <c r="G778" s="209" t="s">
        <v>355</v>
      </c>
      <c r="H778" s="648">
        <v>25884</v>
      </c>
      <c r="I778" s="649"/>
      <c r="J778" s="648">
        <v>25884</v>
      </c>
      <c r="K778" s="649"/>
      <c r="L778" s="18">
        <f t="shared" ref="L778:L787" si="27">J778/H778*100</f>
        <v>100</v>
      </c>
    </row>
    <row r="779" spans="1:15" s="65" customFormat="1" ht="20.100000000000001" customHeight="1" x14ac:dyDescent="0.2">
      <c r="A779" s="210" t="s">
        <v>29</v>
      </c>
      <c r="B779" s="385" t="s">
        <v>626</v>
      </c>
      <c r="C779" s="385"/>
      <c r="D779" s="385"/>
      <c r="E779" s="385"/>
      <c r="F779" s="385"/>
      <c r="G779" s="211" t="s">
        <v>355</v>
      </c>
      <c r="H779" s="642">
        <v>17766.84</v>
      </c>
      <c r="I779" s="643"/>
      <c r="J779" s="642">
        <v>17766.8</v>
      </c>
      <c r="K779" s="643"/>
      <c r="L779" s="16">
        <f t="shared" si="27"/>
        <v>99.99977486148353</v>
      </c>
    </row>
    <row r="780" spans="1:15" s="65" customFormat="1" ht="18" customHeight="1" x14ac:dyDescent="0.2">
      <c r="A780" s="210" t="s">
        <v>31</v>
      </c>
      <c r="B780" s="385" t="s">
        <v>356</v>
      </c>
      <c r="C780" s="385"/>
      <c r="D780" s="385"/>
      <c r="E780" s="385"/>
      <c r="F780" s="385"/>
      <c r="G780" s="211" t="s">
        <v>355</v>
      </c>
      <c r="H780" s="642">
        <v>6238.2</v>
      </c>
      <c r="I780" s="643"/>
      <c r="J780" s="642">
        <v>6238.2</v>
      </c>
      <c r="K780" s="643"/>
      <c r="L780" s="16">
        <f t="shared" si="27"/>
        <v>100</v>
      </c>
    </row>
    <row r="781" spans="1:15" s="65" customFormat="1" ht="32.25" customHeight="1" x14ac:dyDescent="0.2">
      <c r="A781" s="210" t="s">
        <v>33</v>
      </c>
      <c r="B781" s="385" t="s">
        <v>357</v>
      </c>
      <c r="C781" s="385"/>
      <c r="D781" s="385"/>
      <c r="E781" s="385"/>
      <c r="F781" s="385"/>
      <c r="G781" s="211" t="s">
        <v>355</v>
      </c>
      <c r="H781" s="642">
        <v>1879</v>
      </c>
      <c r="I781" s="643"/>
      <c r="J781" s="642">
        <v>1879</v>
      </c>
      <c r="K781" s="643"/>
      <c r="L781" s="16">
        <f t="shared" si="27"/>
        <v>100</v>
      </c>
    </row>
    <row r="782" spans="1:15" s="65" customFormat="1" ht="32.25" customHeight="1" x14ac:dyDescent="0.2">
      <c r="A782" s="89">
        <v>2</v>
      </c>
      <c r="B782" s="646" t="s">
        <v>358</v>
      </c>
      <c r="C782" s="646"/>
      <c r="D782" s="646"/>
      <c r="E782" s="646"/>
      <c r="F782" s="646"/>
      <c r="G782" s="209" t="s">
        <v>355</v>
      </c>
      <c r="H782" s="647">
        <f>SUM(H783:I786)</f>
        <v>27479.910000000003</v>
      </c>
      <c r="I782" s="647"/>
      <c r="J782" s="647">
        <f>SUM(J783:K786)</f>
        <v>27479.910000000003</v>
      </c>
      <c r="K782" s="647"/>
      <c r="L782" s="212">
        <f t="shared" si="27"/>
        <v>100</v>
      </c>
    </row>
    <row r="783" spans="1:15" s="65" customFormat="1" ht="20.100000000000001" customHeight="1" x14ac:dyDescent="0.2">
      <c r="A783" s="210" t="s">
        <v>77</v>
      </c>
      <c r="B783" s="345" t="s">
        <v>359</v>
      </c>
      <c r="C783" s="640"/>
      <c r="D783" s="640"/>
      <c r="E783" s="640"/>
      <c r="F783" s="641"/>
      <c r="G783" s="208" t="s">
        <v>355</v>
      </c>
      <c r="H783" s="642">
        <v>16440</v>
      </c>
      <c r="I783" s="643"/>
      <c r="J783" s="642">
        <v>16440</v>
      </c>
      <c r="K783" s="643"/>
      <c r="L783" s="16">
        <f t="shared" si="27"/>
        <v>100</v>
      </c>
    </row>
    <row r="784" spans="1:15" s="65" customFormat="1" ht="20.100000000000001" customHeight="1" x14ac:dyDescent="0.2">
      <c r="A784" s="210" t="s">
        <v>78</v>
      </c>
      <c r="B784" s="385" t="s">
        <v>360</v>
      </c>
      <c r="C784" s="385"/>
      <c r="D784" s="385"/>
      <c r="E784" s="385"/>
      <c r="F784" s="385"/>
      <c r="G784" s="211" t="s">
        <v>355</v>
      </c>
      <c r="H784" s="644">
        <v>6203.76</v>
      </c>
      <c r="I784" s="645"/>
      <c r="J784" s="644">
        <v>6203.76</v>
      </c>
      <c r="K784" s="645"/>
      <c r="L784" s="16">
        <f t="shared" si="27"/>
        <v>100</v>
      </c>
    </row>
    <row r="785" spans="1:12" s="65" customFormat="1" ht="20.100000000000001" customHeight="1" x14ac:dyDescent="0.2">
      <c r="A785" s="210" t="s">
        <v>96</v>
      </c>
      <c r="B785" s="385" t="s">
        <v>361</v>
      </c>
      <c r="C785" s="385"/>
      <c r="D785" s="385"/>
      <c r="E785" s="385"/>
      <c r="F785" s="385"/>
      <c r="G785" s="211" t="s">
        <v>355</v>
      </c>
      <c r="H785" s="642">
        <v>4800</v>
      </c>
      <c r="I785" s="643"/>
      <c r="J785" s="642">
        <v>4800</v>
      </c>
      <c r="K785" s="643"/>
      <c r="L785" s="16">
        <f t="shared" si="27"/>
        <v>100</v>
      </c>
    </row>
    <row r="786" spans="1:12" s="65" customFormat="1" ht="20.100000000000001" customHeight="1" x14ac:dyDescent="0.2">
      <c r="A786" s="210" t="s">
        <v>99</v>
      </c>
      <c r="B786" s="385" t="s">
        <v>362</v>
      </c>
      <c r="C786" s="385"/>
      <c r="D786" s="385"/>
      <c r="E786" s="385"/>
      <c r="F786" s="385"/>
      <c r="G786" s="206" t="s">
        <v>355</v>
      </c>
      <c r="H786" s="644">
        <v>36.15</v>
      </c>
      <c r="I786" s="645"/>
      <c r="J786" s="644">
        <v>36.15</v>
      </c>
      <c r="K786" s="645"/>
      <c r="L786" s="16">
        <f t="shared" si="27"/>
        <v>100</v>
      </c>
    </row>
    <row r="787" spans="1:12" s="65" customFormat="1" ht="36.75" customHeight="1" x14ac:dyDescent="0.2">
      <c r="A787" s="84" t="s">
        <v>5</v>
      </c>
      <c r="B787" s="323" t="s">
        <v>566</v>
      </c>
      <c r="C787" s="323"/>
      <c r="D787" s="323"/>
      <c r="E787" s="323"/>
      <c r="F787" s="323"/>
      <c r="G787" s="205" t="s">
        <v>355</v>
      </c>
      <c r="H787" s="652">
        <v>117.6</v>
      </c>
      <c r="I787" s="653"/>
      <c r="J787" s="636">
        <v>117.6</v>
      </c>
      <c r="K787" s="636"/>
      <c r="L787" s="18">
        <f t="shared" si="27"/>
        <v>100</v>
      </c>
    </row>
    <row r="788" spans="1:12" s="65" customFormat="1" ht="23.25" customHeight="1" x14ac:dyDescent="0.2">
      <c r="A788" s="654"/>
      <c r="B788" s="654"/>
      <c r="C788" s="654"/>
      <c r="D788" s="655"/>
      <c r="E788" s="655"/>
      <c r="F788" s="655"/>
      <c r="G788" s="655"/>
      <c r="H788" s="655"/>
      <c r="I788" s="655"/>
      <c r="J788" s="655"/>
      <c r="K788" s="655"/>
      <c r="L788" s="655"/>
    </row>
    <row r="789" spans="1:12" ht="45" customHeight="1" x14ac:dyDescent="0.2">
      <c r="A789" s="515" t="s">
        <v>605</v>
      </c>
      <c r="B789" s="515"/>
      <c r="C789" s="515"/>
      <c r="D789" s="515"/>
      <c r="E789" s="515"/>
      <c r="F789" s="515"/>
      <c r="G789" s="515"/>
      <c r="H789" s="515"/>
      <c r="I789" s="515"/>
      <c r="J789" s="515"/>
      <c r="K789" s="515"/>
      <c r="L789" s="515"/>
    </row>
    <row r="790" spans="1:12" s="65" customFormat="1" ht="7.5" customHeight="1" x14ac:dyDescent="0.2">
      <c r="A790" s="639"/>
      <c r="B790" s="639"/>
      <c r="C790" s="639"/>
      <c r="D790" s="639"/>
      <c r="E790" s="639"/>
      <c r="F790" s="639"/>
      <c r="G790" s="639"/>
      <c r="H790" s="639"/>
      <c r="I790" s="639"/>
      <c r="J790" s="639"/>
      <c r="K790" s="639"/>
      <c r="L790" s="639"/>
    </row>
    <row r="791" spans="1:12" s="65" customFormat="1" ht="53.25" customHeight="1" x14ac:dyDescent="0.2">
      <c r="A791" s="219" t="s">
        <v>23</v>
      </c>
      <c r="B791" s="324" t="s">
        <v>37</v>
      </c>
      <c r="C791" s="324"/>
      <c r="D791" s="324"/>
      <c r="E791" s="324"/>
      <c r="F791" s="324"/>
      <c r="G791" s="220" t="s">
        <v>25</v>
      </c>
      <c r="H791" s="340" t="s">
        <v>547</v>
      </c>
      <c r="I791" s="341"/>
      <c r="J791" s="340" t="s">
        <v>474</v>
      </c>
      <c r="K791" s="341"/>
      <c r="L791" s="219" t="s">
        <v>38</v>
      </c>
    </row>
    <row r="792" spans="1:12" ht="20.100000000000001" customHeight="1" x14ac:dyDescent="0.2">
      <c r="A792" s="161">
        <v>1</v>
      </c>
      <c r="B792" s="308" t="s">
        <v>529</v>
      </c>
      <c r="C792" s="309"/>
      <c r="D792" s="309"/>
      <c r="E792" s="309"/>
      <c r="F792" s="310"/>
      <c r="G792" s="161" t="s">
        <v>131</v>
      </c>
      <c r="H792" s="658">
        <f>SUM(H793:H796)</f>
        <v>44</v>
      </c>
      <c r="I792" s="659"/>
      <c r="J792" s="658">
        <f>SUM(J793:J796)</f>
        <v>44</v>
      </c>
      <c r="K792" s="659"/>
      <c r="L792" s="18">
        <f>J792/H792*100</f>
        <v>100</v>
      </c>
    </row>
    <row r="793" spans="1:12" s="88" customFormat="1" ht="20.100000000000001" customHeight="1" x14ac:dyDescent="0.25">
      <c r="A793" s="163"/>
      <c r="B793" s="345" t="s">
        <v>152</v>
      </c>
      <c r="C793" s="346"/>
      <c r="D793" s="346"/>
      <c r="E793" s="346"/>
      <c r="F793" s="347"/>
      <c r="G793" s="160" t="s">
        <v>131</v>
      </c>
      <c r="H793" s="650">
        <v>22</v>
      </c>
      <c r="I793" s="651"/>
      <c r="J793" s="650">
        <v>22</v>
      </c>
      <c r="K793" s="651"/>
      <c r="L793" s="16">
        <f>J793/H793*100</f>
        <v>100</v>
      </c>
    </row>
    <row r="794" spans="1:12" s="65" customFormat="1" ht="20.100000000000001" customHeight="1" x14ac:dyDescent="0.2">
      <c r="A794" s="163"/>
      <c r="B794" s="345" t="s">
        <v>153</v>
      </c>
      <c r="C794" s="346" t="s">
        <v>131</v>
      </c>
      <c r="D794" s="346">
        <v>0</v>
      </c>
      <c r="E794" s="346">
        <v>0</v>
      </c>
      <c r="F794" s="347" t="s">
        <v>43</v>
      </c>
      <c r="G794" s="160" t="s">
        <v>131</v>
      </c>
      <c r="H794" s="650">
        <v>0</v>
      </c>
      <c r="I794" s="651"/>
      <c r="J794" s="650">
        <v>0</v>
      </c>
      <c r="K794" s="651"/>
      <c r="L794" s="16" t="s">
        <v>43</v>
      </c>
    </row>
    <row r="795" spans="1:12" s="65" customFormat="1" ht="20.100000000000001" customHeight="1" x14ac:dyDescent="0.2">
      <c r="A795" s="163"/>
      <c r="B795" s="345" t="s">
        <v>156</v>
      </c>
      <c r="C795" s="346" t="s">
        <v>131</v>
      </c>
      <c r="D795" s="346">
        <v>5</v>
      </c>
      <c r="E795" s="346">
        <v>5</v>
      </c>
      <c r="F795" s="347">
        <f>E795/D795%</f>
        <v>100</v>
      </c>
      <c r="G795" s="160" t="s">
        <v>131</v>
      </c>
      <c r="H795" s="650">
        <v>5</v>
      </c>
      <c r="I795" s="651"/>
      <c r="J795" s="650">
        <v>5</v>
      </c>
      <c r="K795" s="651"/>
      <c r="L795" s="16">
        <f>J795/H795*100</f>
        <v>100</v>
      </c>
    </row>
    <row r="796" spans="1:12" s="65" customFormat="1" ht="20.100000000000001" customHeight="1" x14ac:dyDescent="0.2">
      <c r="A796" s="163"/>
      <c r="B796" s="345" t="s">
        <v>157</v>
      </c>
      <c r="C796" s="346" t="s">
        <v>131</v>
      </c>
      <c r="D796" s="346">
        <v>17</v>
      </c>
      <c r="E796" s="346">
        <v>17</v>
      </c>
      <c r="F796" s="347">
        <f>E796/D796%</f>
        <v>99.999999999999986</v>
      </c>
      <c r="G796" s="160" t="s">
        <v>131</v>
      </c>
      <c r="H796" s="650">
        <v>17</v>
      </c>
      <c r="I796" s="651"/>
      <c r="J796" s="650">
        <v>17</v>
      </c>
      <c r="K796" s="651"/>
      <c r="L796" s="16">
        <f>J796/H796*100</f>
        <v>100</v>
      </c>
    </row>
    <row r="797" spans="1:12" ht="18" customHeight="1" x14ac:dyDescent="0.2">
      <c r="A797" s="161">
        <v>2</v>
      </c>
      <c r="B797" s="308" t="s">
        <v>530</v>
      </c>
      <c r="C797" s="309"/>
      <c r="D797" s="309"/>
      <c r="E797" s="309"/>
      <c r="F797" s="310"/>
      <c r="G797" s="161" t="s">
        <v>131</v>
      </c>
      <c r="H797" s="658">
        <f>SUM(H798:H801)</f>
        <v>13</v>
      </c>
      <c r="I797" s="659"/>
      <c r="J797" s="658">
        <f>SUM(J798:J801)</f>
        <v>13</v>
      </c>
      <c r="K797" s="659"/>
      <c r="L797" s="18">
        <f>J797/H797*100</f>
        <v>100</v>
      </c>
    </row>
    <row r="798" spans="1:12" ht="18" customHeight="1" x14ac:dyDescent="0.2">
      <c r="A798" s="163"/>
      <c r="B798" s="345" t="s">
        <v>152</v>
      </c>
      <c r="C798" s="346"/>
      <c r="D798" s="346"/>
      <c r="E798" s="346"/>
      <c r="F798" s="347"/>
      <c r="G798" s="160" t="s">
        <v>131</v>
      </c>
      <c r="H798" s="650">
        <v>7</v>
      </c>
      <c r="I798" s="651"/>
      <c r="J798" s="650">
        <v>7</v>
      </c>
      <c r="K798" s="651"/>
      <c r="L798" s="16">
        <f>J798/H798*100</f>
        <v>100</v>
      </c>
    </row>
    <row r="799" spans="1:12" ht="18" customHeight="1" x14ac:dyDescent="0.2">
      <c r="A799" s="163"/>
      <c r="B799" s="345" t="s">
        <v>153</v>
      </c>
      <c r="C799" s="346" t="s">
        <v>131</v>
      </c>
      <c r="D799" s="346">
        <v>0</v>
      </c>
      <c r="E799" s="346">
        <v>0</v>
      </c>
      <c r="F799" s="347" t="s">
        <v>43</v>
      </c>
      <c r="G799" s="160" t="s">
        <v>131</v>
      </c>
      <c r="H799" s="650">
        <v>0</v>
      </c>
      <c r="I799" s="651"/>
      <c r="J799" s="650">
        <v>0</v>
      </c>
      <c r="K799" s="651"/>
      <c r="L799" s="16" t="s">
        <v>43</v>
      </c>
    </row>
    <row r="800" spans="1:12" ht="18" customHeight="1" x14ac:dyDescent="0.2">
      <c r="A800" s="163"/>
      <c r="B800" s="345" t="s">
        <v>156</v>
      </c>
      <c r="C800" s="346" t="s">
        <v>131</v>
      </c>
      <c r="D800" s="346">
        <v>2</v>
      </c>
      <c r="E800" s="346">
        <v>2</v>
      </c>
      <c r="F800" s="347">
        <f>E800/D800%</f>
        <v>100</v>
      </c>
      <c r="G800" s="160" t="s">
        <v>131</v>
      </c>
      <c r="H800" s="650">
        <v>2</v>
      </c>
      <c r="I800" s="651"/>
      <c r="J800" s="650">
        <v>2</v>
      </c>
      <c r="K800" s="651"/>
      <c r="L800" s="16">
        <f>J800/H800*100</f>
        <v>100</v>
      </c>
    </row>
    <row r="801" spans="1:12" ht="18" customHeight="1" x14ac:dyDescent="0.2">
      <c r="A801" s="163"/>
      <c r="B801" s="385" t="s">
        <v>157</v>
      </c>
      <c r="C801" s="385" t="s">
        <v>131</v>
      </c>
      <c r="D801" s="385">
        <v>4</v>
      </c>
      <c r="E801" s="385">
        <v>4</v>
      </c>
      <c r="F801" s="385">
        <f>E801/D801%</f>
        <v>100</v>
      </c>
      <c r="G801" s="160" t="s">
        <v>131</v>
      </c>
      <c r="H801" s="662">
        <v>4</v>
      </c>
      <c r="I801" s="662"/>
      <c r="J801" s="662">
        <v>4</v>
      </c>
      <c r="K801" s="662"/>
      <c r="L801" s="16">
        <f>J801/H801*100</f>
        <v>100</v>
      </c>
    </row>
    <row r="802" spans="1:12" ht="33.75" customHeight="1" x14ac:dyDescent="0.2">
      <c r="A802" s="161">
        <v>3</v>
      </c>
      <c r="B802" s="308" t="s">
        <v>531</v>
      </c>
      <c r="C802" s="309"/>
      <c r="D802" s="309"/>
      <c r="E802" s="309"/>
      <c r="F802" s="310"/>
      <c r="G802" s="161" t="s">
        <v>131</v>
      </c>
      <c r="H802" s="660">
        <f>SUM(H803:H806)</f>
        <v>22</v>
      </c>
      <c r="I802" s="661"/>
      <c r="J802" s="660">
        <f>SUM(J803:J806)</f>
        <v>22</v>
      </c>
      <c r="K802" s="661"/>
      <c r="L802" s="18">
        <f>J802/H802*100</f>
        <v>100</v>
      </c>
    </row>
    <row r="803" spans="1:12" ht="18" customHeight="1" x14ac:dyDescent="0.2">
      <c r="A803" s="163"/>
      <c r="B803" s="345" t="s">
        <v>152</v>
      </c>
      <c r="C803" s="346"/>
      <c r="D803" s="346"/>
      <c r="E803" s="346"/>
      <c r="F803" s="347"/>
      <c r="G803" s="160" t="s">
        <v>131</v>
      </c>
      <c r="H803" s="656">
        <v>7</v>
      </c>
      <c r="I803" s="657"/>
      <c r="J803" s="656">
        <v>7</v>
      </c>
      <c r="K803" s="657"/>
      <c r="L803" s="16">
        <f>J803/H803*100</f>
        <v>100</v>
      </c>
    </row>
    <row r="804" spans="1:12" ht="18" customHeight="1" x14ac:dyDescent="0.2">
      <c r="A804" s="163"/>
      <c r="B804" s="345" t="s">
        <v>153</v>
      </c>
      <c r="C804" s="346"/>
      <c r="D804" s="346"/>
      <c r="E804" s="346"/>
      <c r="F804" s="347"/>
      <c r="G804" s="160" t="s">
        <v>131</v>
      </c>
      <c r="H804" s="656">
        <v>0</v>
      </c>
      <c r="I804" s="657"/>
      <c r="J804" s="656">
        <v>0</v>
      </c>
      <c r="K804" s="657"/>
      <c r="L804" s="16" t="s">
        <v>43</v>
      </c>
    </row>
    <row r="805" spans="1:12" ht="18" customHeight="1" x14ac:dyDescent="0.2">
      <c r="A805" s="163"/>
      <c r="B805" s="345" t="s">
        <v>156</v>
      </c>
      <c r="C805" s="346"/>
      <c r="D805" s="346"/>
      <c r="E805" s="346"/>
      <c r="F805" s="347"/>
      <c r="G805" s="160" t="s">
        <v>131</v>
      </c>
      <c r="H805" s="656">
        <v>4</v>
      </c>
      <c r="I805" s="657"/>
      <c r="J805" s="656">
        <v>4</v>
      </c>
      <c r="K805" s="657"/>
      <c r="L805" s="16">
        <f>J805/H805*100</f>
        <v>100</v>
      </c>
    </row>
    <row r="806" spans="1:12" ht="18" customHeight="1" x14ac:dyDescent="0.2">
      <c r="A806" s="163"/>
      <c r="B806" s="345" t="s">
        <v>157</v>
      </c>
      <c r="C806" s="346"/>
      <c r="D806" s="346"/>
      <c r="E806" s="346"/>
      <c r="F806" s="347"/>
      <c r="G806" s="160" t="s">
        <v>131</v>
      </c>
      <c r="H806" s="656">
        <v>11</v>
      </c>
      <c r="I806" s="657"/>
      <c r="J806" s="656">
        <v>11</v>
      </c>
      <c r="K806" s="657"/>
      <c r="L806" s="16">
        <f>J806/H806*100</f>
        <v>100</v>
      </c>
    </row>
    <row r="807" spans="1:12" ht="33" customHeight="1" x14ac:dyDescent="0.2">
      <c r="A807" s="161">
        <v>4</v>
      </c>
      <c r="B807" s="308" t="s">
        <v>532</v>
      </c>
      <c r="C807" s="309"/>
      <c r="D807" s="309"/>
      <c r="E807" s="309"/>
      <c r="F807" s="310"/>
      <c r="G807" s="161" t="s">
        <v>131</v>
      </c>
      <c r="H807" s="660">
        <f>H808+H809+H810+H811</f>
        <v>51</v>
      </c>
      <c r="I807" s="661"/>
      <c r="J807" s="660">
        <f>J808+J809+J810+J811</f>
        <v>51</v>
      </c>
      <c r="K807" s="661"/>
      <c r="L807" s="18">
        <f>J807/H807*100</f>
        <v>100</v>
      </c>
    </row>
    <row r="808" spans="1:12" ht="18.95" customHeight="1" x14ac:dyDescent="0.2">
      <c r="A808" s="163"/>
      <c r="B808" s="345" t="s">
        <v>152</v>
      </c>
      <c r="C808" s="346"/>
      <c r="D808" s="346"/>
      <c r="E808" s="346"/>
      <c r="F808" s="347"/>
      <c r="G808" s="160" t="s">
        <v>131</v>
      </c>
      <c r="H808" s="656">
        <v>42</v>
      </c>
      <c r="I808" s="657"/>
      <c r="J808" s="656">
        <v>42</v>
      </c>
      <c r="K808" s="657"/>
      <c r="L808" s="16">
        <f>J808/H808*100</f>
        <v>100</v>
      </c>
    </row>
    <row r="809" spans="1:12" ht="18.95" customHeight="1" x14ac:dyDescent="0.2">
      <c r="A809" s="163"/>
      <c r="B809" s="345" t="s">
        <v>153</v>
      </c>
      <c r="C809" s="346"/>
      <c r="D809" s="346"/>
      <c r="E809" s="346"/>
      <c r="F809" s="347"/>
      <c r="G809" s="160" t="s">
        <v>131</v>
      </c>
      <c r="H809" s="656">
        <v>0</v>
      </c>
      <c r="I809" s="657"/>
      <c r="J809" s="656">
        <v>0</v>
      </c>
      <c r="K809" s="657"/>
      <c r="L809" s="16" t="s">
        <v>43</v>
      </c>
    </row>
    <row r="810" spans="1:12" ht="18.95" customHeight="1" x14ac:dyDescent="0.2">
      <c r="A810" s="163"/>
      <c r="B810" s="345" t="s">
        <v>156</v>
      </c>
      <c r="C810" s="346"/>
      <c r="D810" s="346"/>
      <c r="E810" s="346"/>
      <c r="F810" s="347"/>
      <c r="G810" s="160" t="s">
        <v>131</v>
      </c>
      <c r="H810" s="656">
        <v>6</v>
      </c>
      <c r="I810" s="657"/>
      <c r="J810" s="656">
        <v>6</v>
      </c>
      <c r="K810" s="657"/>
      <c r="L810" s="16">
        <f>J810/H810*100</f>
        <v>100</v>
      </c>
    </row>
    <row r="811" spans="1:12" ht="18.95" customHeight="1" x14ac:dyDescent="0.2">
      <c r="A811" s="163"/>
      <c r="B811" s="345" t="s">
        <v>157</v>
      </c>
      <c r="C811" s="346"/>
      <c r="D811" s="346"/>
      <c r="E811" s="346"/>
      <c r="F811" s="347"/>
      <c r="G811" s="160" t="s">
        <v>131</v>
      </c>
      <c r="H811" s="656">
        <v>3</v>
      </c>
      <c r="I811" s="657"/>
      <c r="J811" s="656">
        <v>3</v>
      </c>
      <c r="K811" s="657"/>
      <c r="L811" s="16">
        <f>J811/H811*100</f>
        <v>100</v>
      </c>
    </row>
    <row r="812" spans="1:12" ht="34.5" customHeight="1" x14ac:dyDescent="0.2">
      <c r="A812" s="161">
        <v>5</v>
      </c>
      <c r="B812" s="308" t="s">
        <v>533</v>
      </c>
      <c r="C812" s="309"/>
      <c r="D812" s="309"/>
      <c r="E812" s="309"/>
      <c r="F812" s="310"/>
      <c r="G812" s="161" t="s">
        <v>131</v>
      </c>
      <c r="H812" s="660">
        <f>SUM(H813:H816)</f>
        <v>15</v>
      </c>
      <c r="I812" s="661"/>
      <c r="J812" s="660">
        <f>SUM(J813:J816)</f>
        <v>15</v>
      </c>
      <c r="K812" s="661"/>
      <c r="L812" s="18">
        <f>J812/H812*100</f>
        <v>100</v>
      </c>
    </row>
    <row r="813" spans="1:12" ht="20.100000000000001" customHeight="1" x14ac:dyDescent="0.2">
      <c r="A813" s="163"/>
      <c r="B813" s="345" t="s">
        <v>152</v>
      </c>
      <c r="C813" s="346"/>
      <c r="D813" s="346"/>
      <c r="E813" s="346"/>
      <c r="F813" s="347"/>
      <c r="G813" s="160" t="s">
        <v>131</v>
      </c>
      <c r="H813" s="656">
        <v>2</v>
      </c>
      <c r="I813" s="657"/>
      <c r="J813" s="656">
        <v>2</v>
      </c>
      <c r="K813" s="657"/>
      <c r="L813" s="16">
        <f>J813/H813*100</f>
        <v>100</v>
      </c>
    </row>
    <row r="814" spans="1:12" ht="20.100000000000001" customHeight="1" x14ac:dyDescent="0.2">
      <c r="A814" s="163"/>
      <c r="B814" s="345" t="s">
        <v>153</v>
      </c>
      <c r="C814" s="346"/>
      <c r="D814" s="346"/>
      <c r="E814" s="346"/>
      <c r="F814" s="347"/>
      <c r="G814" s="160" t="s">
        <v>131</v>
      </c>
      <c r="H814" s="656">
        <v>0</v>
      </c>
      <c r="I814" s="657"/>
      <c r="J814" s="656">
        <v>0</v>
      </c>
      <c r="K814" s="657"/>
      <c r="L814" s="16" t="s">
        <v>43</v>
      </c>
    </row>
    <row r="815" spans="1:12" ht="20.100000000000001" customHeight="1" x14ac:dyDescent="0.2">
      <c r="A815" s="163"/>
      <c r="B815" s="345" t="s">
        <v>156</v>
      </c>
      <c r="C815" s="346"/>
      <c r="D815" s="346"/>
      <c r="E815" s="346"/>
      <c r="F815" s="347"/>
      <c r="G815" s="160" t="s">
        <v>131</v>
      </c>
      <c r="H815" s="656">
        <v>7</v>
      </c>
      <c r="I815" s="657"/>
      <c r="J815" s="656">
        <v>7</v>
      </c>
      <c r="K815" s="657"/>
      <c r="L815" s="16">
        <f>J815/H815*100</f>
        <v>100</v>
      </c>
    </row>
    <row r="816" spans="1:12" ht="20.100000000000001" customHeight="1" x14ac:dyDescent="0.2">
      <c r="A816" s="163"/>
      <c r="B816" s="345" t="s">
        <v>157</v>
      </c>
      <c r="C816" s="346"/>
      <c r="D816" s="346"/>
      <c r="E816" s="346"/>
      <c r="F816" s="347"/>
      <c r="G816" s="160" t="s">
        <v>131</v>
      </c>
      <c r="H816" s="656">
        <v>6</v>
      </c>
      <c r="I816" s="657"/>
      <c r="J816" s="656">
        <v>6</v>
      </c>
      <c r="K816" s="657"/>
      <c r="L816" s="16">
        <f>J816/H816*100</f>
        <v>100</v>
      </c>
    </row>
    <row r="817" spans="1:12" ht="32.25" customHeight="1" x14ac:dyDescent="0.2">
      <c r="A817" s="161">
        <v>6</v>
      </c>
      <c r="B817" s="308" t="s">
        <v>534</v>
      </c>
      <c r="C817" s="309"/>
      <c r="D817" s="309"/>
      <c r="E817" s="309"/>
      <c r="F817" s="310"/>
      <c r="G817" s="161" t="s">
        <v>131</v>
      </c>
      <c r="H817" s="660">
        <f>H818+H819+H820+H821</f>
        <v>8</v>
      </c>
      <c r="I817" s="661"/>
      <c r="J817" s="660">
        <f>J818+J819+J820+J821</f>
        <v>8</v>
      </c>
      <c r="K817" s="661"/>
      <c r="L817" s="18">
        <f>J817/H817*100</f>
        <v>100</v>
      </c>
    </row>
    <row r="818" spans="1:12" ht="20.100000000000001" customHeight="1" x14ac:dyDescent="0.2">
      <c r="A818" s="163"/>
      <c r="B818" s="345" t="s">
        <v>152</v>
      </c>
      <c r="C818" s="346"/>
      <c r="D818" s="346"/>
      <c r="E818" s="346"/>
      <c r="F818" s="347"/>
      <c r="G818" s="160" t="s">
        <v>131</v>
      </c>
      <c r="H818" s="656">
        <v>6</v>
      </c>
      <c r="I818" s="657"/>
      <c r="J818" s="656">
        <v>6</v>
      </c>
      <c r="K818" s="657"/>
      <c r="L818" s="16">
        <f>J818/H818*100</f>
        <v>100</v>
      </c>
    </row>
    <row r="819" spans="1:12" ht="20.100000000000001" customHeight="1" x14ac:dyDescent="0.2">
      <c r="A819" s="163"/>
      <c r="B819" s="345" t="s">
        <v>153</v>
      </c>
      <c r="C819" s="346"/>
      <c r="D819" s="346"/>
      <c r="E819" s="346"/>
      <c r="F819" s="347"/>
      <c r="G819" s="160" t="s">
        <v>131</v>
      </c>
      <c r="H819" s="656">
        <v>0</v>
      </c>
      <c r="I819" s="657"/>
      <c r="J819" s="656">
        <v>0</v>
      </c>
      <c r="K819" s="657"/>
      <c r="L819" s="16" t="s">
        <v>43</v>
      </c>
    </row>
    <row r="820" spans="1:12" s="17" customFormat="1" ht="20.100000000000001" customHeight="1" x14ac:dyDescent="0.2">
      <c r="A820" s="163"/>
      <c r="B820" s="345" t="s">
        <v>156</v>
      </c>
      <c r="C820" s="346"/>
      <c r="D820" s="346"/>
      <c r="E820" s="346"/>
      <c r="F820" s="347"/>
      <c r="G820" s="160" t="s">
        <v>131</v>
      </c>
      <c r="H820" s="656">
        <v>2</v>
      </c>
      <c r="I820" s="657"/>
      <c r="J820" s="656">
        <v>2</v>
      </c>
      <c r="K820" s="657"/>
      <c r="L820" s="16">
        <f>J820/H820*100</f>
        <v>100</v>
      </c>
    </row>
    <row r="821" spans="1:12" s="17" customFormat="1" ht="20.100000000000001" customHeight="1" x14ac:dyDescent="0.2">
      <c r="A821" s="243"/>
      <c r="B821" s="385" t="s">
        <v>157</v>
      </c>
      <c r="C821" s="385"/>
      <c r="D821" s="385"/>
      <c r="E821" s="385"/>
      <c r="F821" s="385"/>
      <c r="G821" s="241" t="s">
        <v>131</v>
      </c>
      <c r="H821" s="663">
        <v>0</v>
      </c>
      <c r="I821" s="663"/>
      <c r="J821" s="663">
        <v>0</v>
      </c>
      <c r="K821" s="663"/>
      <c r="L821" s="16" t="s">
        <v>43</v>
      </c>
    </row>
    <row r="822" spans="1:12" s="17" customFormat="1" ht="20.100000000000001" customHeight="1" x14ac:dyDescent="0.2">
      <c r="A822" s="282">
        <v>7</v>
      </c>
      <c r="B822" s="308" t="s">
        <v>535</v>
      </c>
      <c r="C822" s="309"/>
      <c r="D822" s="309"/>
      <c r="E822" s="309"/>
      <c r="F822" s="310"/>
      <c r="G822" s="282" t="s">
        <v>131</v>
      </c>
      <c r="H822" s="660">
        <f>SUM(H823:H826)</f>
        <v>105</v>
      </c>
      <c r="I822" s="661"/>
      <c r="J822" s="660">
        <f>SUM(J823:J826)</f>
        <v>105</v>
      </c>
      <c r="K822" s="661"/>
      <c r="L822" s="18">
        <f t="shared" ref="L822:L828" si="28">J822/H822*100</f>
        <v>100</v>
      </c>
    </row>
    <row r="823" spans="1:12" s="17" customFormat="1" ht="20.100000000000001" customHeight="1" x14ac:dyDescent="0.2">
      <c r="A823" s="293"/>
      <c r="B823" s="345" t="s">
        <v>152</v>
      </c>
      <c r="C823" s="346"/>
      <c r="D823" s="346"/>
      <c r="E823" s="346"/>
      <c r="F823" s="347"/>
      <c r="G823" s="289" t="s">
        <v>131</v>
      </c>
      <c r="H823" s="656">
        <v>55</v>
      </c>
      <c r="I823" s="657"/>
      <c r="J823" s="656">
        <v>55</v>
      </c>
      <c r="K823" s="657"/>
      <c r="L823" s="16">
        <f t="shared" si="28"/>
        <v>100</v>
      </c>
    </row>
    <row r="824" spans="1:12" s="17" customFormat="1" ht="20.100000000000001" customHeight="1" x14ac:dyDescent="0.2">
      <c r="A824" s="293"/>
      <c r="B824" s="345" t="s">
        <v>153</v>
      </c>
      <c r="C824" s="346"/>
      <c r="D824" s="346"/>
      <c r="E824" s="346"/>
      <c r="F824" s="347"/>
      <c r="G824" s="289" t="s">
        <v>131</v>
      </c>
      <c r="H824" s="656">
        <v>9</v>
      </c>
      <c r="I824" s="657"/>
      <c r="J824" s="656">
        <v>9</v>
      </c>
      <c r="K824" s="657"/>
      <c r="L824" s="16">
        <f t="shared" si="28"/>
        <v>100</v>
      </c>
    </row>
    <row r="825" spans="1:12" s="17" customFormat="1" ht="20.100000000000001" customHeight="1" x14ac:dyDescent="0.2">
      <c r="A825" s="293"/>
      <c r="B825" s="345" t="s">
        <v>156</v>
      </c>
      <c r="C825" s="346"/>
      <c r="D825" s="346"/>
      <c r="E825" s="346"/>
      <c r="F825" s="347"/>
      <c r="G825" s="289" t="s">
        <v>131</v>
      </c>
      <c r="H825" s="656">
        <v>15</v>
      </c>
      <c r="I825" s="657"/>
      <c r="J825" s="656">
        <v>15</v>
      </c>
      <c r="K825" s="657"/>
      <c r="L825" s="16">
        <f t="shared" si="28"/>
        <v>100</v>
      </c>
    </row>
    <row r="826" spans="1:12" s="17" customFormat="1" ht="20.100000000000001" customHeight="1" x14ac:dyDescent="0.2">
      <c r="A826" s="293"/>
      <c r="B826" s="345" t="s">
        <v>157</v>
      </c>
      <c r="C826" s="346"/>
      <c r="D826" s="346"/>
      <c r="E826" s="346"/>
      <c r="F826" s="347"/>
      <c r="G826" s="289" t="s">
        <v>131</v>
      </c>
      <c r="H826" s="656">
        <v>26</v>
      </c>
      <c r="I826" s="657"/>
      <c r="J826" s="656">
        <v>26</v>
      </c>
      <c r="K826" s="657"/>
      <c r="L826" s="16">
        <f t="shared" si="28"/>
        <v>100</v>
      </c>
    </row>
    <row r="827" spans="1:12" s="17" customFormat="1" ht="20.100000000000001" customHeight="1" x14ac:dyDescent="0.2">
      <c r="A827" s="282">
        <v>8</v>
      </c>
      <c r="B827" s="308" t="s">
        <v>536</v>
      </c>
      <c r="C827" s="309"/>
      <c r="D827" s="309"/>
      <c r="E827" s="309"/>
      <c r="F827" s="310"/>
      <c r="G827" s="282" t="s">
        <v>131</v>
      </c>
      <c r="H827" s="660">
        <f>SUM(H828:H831)</f>
        <v>2</v>
      </c>
      <c r="I827" s="661"/>
      <c r="J827" s="660">
        <f>SUM(J828:J831)</f>
        <v>2</v>
      </c>
      <c r="K827" s="661"/>
      <c r="L827" s="18">
        <f t="shared" si="28"/>
        <v>100</v>
      </c>
    </row>
    <row r="828" spans="1:12" s="17" customFormat="1" ht="20.100000000000001" customHeight="1" x14ac:dyDescent="0.2">
      <c r="A828" s="293"/>
      <c r="B828" s="345" t="s">
        <v>152</v>
      </c>
      <c r="C828" s="346"/>
      <c r="D828" s="346"/>
      <c r="E828" s="346"/>
      <c r="F828" s="347"/>
      <c r="G828" s="289" t="s">
        <v>131</v>
      </c>
      <c r="H828" s="656">
        <v>2</v>
      </c>
      <c r="I828" s="657"/>
      <c r="J828" s="656">
        <v>2</v>
      </c>
      <c r="K828" s="657"/>
      <c r="L828" s="16">
        <f t="shared" si="28"/>
        <v>100</v>
      </c>
    </row>
    <row r="829" spans="1:12" s="17" customFormat="1" ht="20.100000000000001" customHeight="1" x14ac:dyDescent="0.2">
      <c r="A829" s="293"/>
      <c r="B829" s="345" t="s">
        <v>153</v>
      </c>
      <c r="C829" s="346"/>
      <c r="D829" s="346"/>
      <c r="E829" s="346"/>
      <c r="F829" s="347"/>
      <c r="G829" s="289" t="s">
        <v>131</v>
      </c>
      <c r="H829" s="656">
        <v>0</v>
      </c>
      <c r="I829" s="657"/>
      <c r="J829" s="656">
        <v>0</v>
      </c>
      <c r="K829" s="657"/>
      <c r="L829" s="16" t="s">
        <v>43</v>
      </c>
    </row>
    <row r="830" spans="1:12" s="17" customFormat="1" ht="20.100000000000001" customHeight="1" x14ac:dyDescent="0.2">
      <c r="A830" s="293"/>
      <c r="B830" s="345" t="s">
        <v>156</v>
      </c>
      <c r="C830" s="346"/>
      <c r="D830" s="346"/>
      <c r="E830" s="346"/>
      <c r="F830" s="347"/>
      <c r="G830" s="289" t="s">
        <v>131</v>
      </c>
      <c r="H830" s="656">
        <v>0</v>
      </c>
      <c r="I830" s="657"/>
      <c r="J830" s="656">
        <v>0</v>
      </c>
      <c r="K830" s="657"/>
      <c r="L830" s="16" t="s">
        <v>43</v>
      </c>
    </row>
    <row r="831" spans="1:12" s="17" customFormat="1" ht="20.100000000000001" customHeight="1" x14ac:dyDescent="0.2">
      <c r="A831" s="293"/>
      <c r="B831" s="345" t="s">
        <v>157</v>
      </c>
      <c r="C831" s="346"/>
      <c r="D831" s="346"/>
      <c r="E831" s="346"/>
      <c r="F831" s="347"/>
      <c r="G831" s="289" t="s">
        <v>131</v>
      </c>
      <c r="H831" s="656">
        <v>0</v>
      </c>
      <c r="I831" s="657"/>
      <c r="J831" s="656">
        <v>0</v>
      </c>
      <c r="K831" s="657"/>
      <c r="L831" s="16" t="s">
        <v>43</v>
      </c>
    </row>
    <row r="832" spans="1:12" s="17" customFormat="1" ht="20.100000000000001" customHeight="1" x14ac:dyDescent="0.2">
      <c r="A832" s="282">
        <v>9</v>
      </c>
      <c r="B832" s="323" t="s">
        <v>363</v>
      </c>
      <c r="C832" s="323"/>
      <c r="D832" s="323"/>
      <c r="E832" s="323"/>
      <c r="F832" s="323"/>
      <c r="G832" s="282" t="s">
        <v>131</v>
      </c>
      <c r="H832" s="667">
        <f>H827+H822+H803+H798+H793+H788+H783+H778</f>
        <v>42467</v>
      </c>
      <c r="I832" s="667"/>
      <c r="J832" s="667">
        <f>J827+J822+J803+J798+J793+J788+J783+J778</f>
        <v>42467</v>
      </c>
      <c r="K832" s="667"/>
      <c r="L832" s="18">
        <f>J832/H832*100</f>
        <v>100</v>
      </c>
    </row>
    <row r="833" spans="1:13" s="17" customFormat="1" ht="34.5" customHeight="1" x14ac:dyDescent="0.2">
      <c r="A833" s="282">
        <v>10</v>
      </c>
      <c r="B833" s="308" t="s">
        <v>486</v>
      </c>
      <c r="C833" s="309"/>
      <c r="D833" s="309"/>
      <c r="E833" s="309"/>
      <c r="F833" s="310"/>
      <c r="G833" s="283" t="s">
        <v>364</v>
      </c>
      <c r="H833" s="660">
        <v>5</v>
      </c>
      <c r="I833" s="661"/>
      <c r="J833" s="660">
        <v>1</v>
      </c>
      <c r="K833" s="661"/>
      <c r="L833" s="18">
        <f>J833/H833*100</f>
        <v>20</v>
      </c>
    </row>
    <row r="834" spans="1:13" s="17" customFormat="1" ht="20.100000000000001" customHeight="1" x14ac:dyDescent="0.2">
      <c r="A834" s="183" t="s">
        <v>365</v>
      </c>
      <c r="B834" s="327" t="s">
        <v>368</v>
      </c>
      <c r="C834" s="328"/>
      <c r="D834" s="328"/>
      <c r="E834" s="328"/>
      <c r="F834" s="329"/>
      <c r="G834" s="288" t="s">
        <v>364</v>
      </c>
      <c r="H834" s="664">
        <v>5</v>
      </c>
      <c r="I834" s="665"/>
      <c r="J834" s="666">
        <v>1</v>
      </c>
      <c r="K834" s="666"/>
      <c r="L834" s="180">
        <f>J834/H834*100</f>
        <v>20</v>
      </c>
    </row>
    <row r="835" spans="1:13" s="17" customFormat="1" ht="20.100000000000001" customHeight="1" x14ac:dyDescent="0.2">
      <c r="A835" s="291"/>
      <c r="B835" s="327" t="s">
        <v>366</v>
      </c>
      <c r="C835" s="328"/>
      <c r="D835" s="328"/>
      <c r="E835" s="328"/>
      <c r="F835" s="329"/>
      <c r="G835" s="288" t="s">
        <v>364</v>
      </c>
      <c r="H835" s="664">
        <v>5</v>
      </c>
      <c r="I835" s="665"/>
      <c r="J835" s="664">
        <v>1</v>
      </c>
      <c r="K835" s="665"/>
      <c r="L835" s="180">
        <f t="shared" ref="L835:L836" si="29">J835/H835*100</f>
        <v>20</v>
      </c>
    </row>
    <row r="836" spans="1:13" s="17" customFormat="1" ht="20.100000000000001" customHeight="1" x14ac:dyDescent="0.2">
      <c r="A836" s="289"/>
      <c r="B836" s="345" t="s">
        <v>264</v>
      </c>
      <c r="C836" s="346"/>
      <c r="D836" s="346"/>
      <c r="E836" s="346"/>
      <c r="F836" s="347"/>
      <c r="G836" s="287" t="s">
        <v>364</v>
      </c>
      <c r="H836" s="656">
        <v>5</v>
      </c>
      <c r="I836" s="657"/>
      <c r="J836" s="656">
        <v>1</v>
      </c>
      <c r="K836" s="657"/>
      <c r="L836" s="180">
        <f t="shared" si="29"/>
        <v>20</v>
      </c>
    </row>
    <row r="837" spans="1:13" s="17" customFormat="1" ht="20.100000000000001" customHeight="1" x14ac:dyDescent="0.2">
      <c r="A837" s="289"/>
      <c r="B837" s="345" t="s">
        <v>153</v>
      </c>
      <c r="C837" s="346"/>
      <c r="D837" s="346"/>
      <c r="E837" s="346"/>
      <c r="F837" s="347"/>
      <c r="G837" s="287" t="s">
        <v>364</v>
      </c>
      <c r="H837" s="656">
        <v>0</v>
      </c>
      <c r="I837" s="657"/>
      <c r="J837" s="656">
        <v>0</v>
      </c>
      <c r="K837" s="657"/>
      <c r="L837" s="16" t="s">
        <v>43</v>
      </c>
    </row>
    <row r="838" spans="1:13" s="17" customFormat="1" ht="20.100000000000001" customHeight="1" x14ac:dyDescent="0.2">
      <c r="A838" s="289"/>
      <c r="B838" s="345" t="s">
        <v>156</v>
      </c>
      <c r="C838" s="346"/>
      <c r="D838" s="346"/>
      <c r="E838" s="346"/>
      <c r="F838" s="347"/>
      <c r="G838" s="287" t="s">
        <v>364</v>
      </c>
      <c r="H838" s="656">
        <v>0</v>
      </c>
      <c r="I838" s="657"/>
      <c r="J838" s="656">
        <v>0</v>
      </c>
      <c r="K838" s="657"/>
      <c r="L838" s="16" t="s">
        <v>43</v>
      </c>
    </row>
    <row r="839" spans="1:13" s="17" customFormat="1" ht="20.100000000000001" customHeight="1" x14ac:dyDescent="0.2">
      <c r="A839" s="289"/>
      <c r="B839" s="345" t="s">
        <v>157</v>
      </c>
      <c r="C839" s="346"/>
      <c r="D839" s="346"/>
      <c r="E839" s="346"/>
      <c r="F839" s="347"/>
      <c r="G839" s="287" t="s">
        <v>364</v>
      </c>
      <c r="H839" s="656">
        <v>0</v>
      </c>
      <c r="I839" s="657"/>
      <c r="J839" s="656">
        <v>0</v>
      </c>
      <c r="K839" s="657"/>
      <c r="L839" s="16" t="s">
        <v>43</v>
      </c>
    </row>
    <row r="840" spans="1:13" s="17" customFormat="1" ht="51" customHeight="1" x14ac:dyDescent="0.2">
      <c r="A840" s="522" t="s">
        <v>627</v>
      </c>
      <c r="B840" s="522"/>
      <c r="C840" s="522"/>
      <c r="D840" s="522"/>
      <c r="E840" s="522"/>
      <c r="F840" s="522"/>
      <c r="G840" s="522"/>
      <c r="H840" s="522"/>
      <c r="I840" s="522"/>
      <c r="J840" s="522"/>
      <c r="K840" s="522"/>
      <c r="L840" s="522"/>
      <c r="M840" s="522"/>
    </row>
    <row r="841" spans="1:13" s="17" customFormat="1" ht="46.5" customHeight="1" x14ac:dyDescent="0.2">
      <c r="A841" s="240" t="s">
        <v>23</v>
      </c>
      <c r="B841" s="324" t="s">
        <v>37</v>
      </c>
      <c r="C841" s="324"/>
      <c r="D841" s="324"/>
      <c r="E841" s="324"/>
      <c r="F841" s="324"/>
      <c r="G841" s="242" t="s">
        <v>25</v>
      </c>
      <c r="H841" s="372" t="s">
        <v>547</v>
      </c>
      <c r="I841" s="372"/>
      <c r="J841" s="372" t="s">
        <v>474</v>
      </c>
      <c r="K841" s="372"/>
      <c r="L841" s="240" t="s">
        <v>38</v>
      </c>
      <c r="M841" s="221"/>
    </row>
    <row r="842" spans="1:13" ht="36" customHeight="1" x14ac:dyDescent="0.2">
      <c r="A842" s="161">
        <v>11</v>
      </c>
      <c r="B842" s="308" t="s">
        <v>508</v>
      </c>
      <c r="C842" s="309"/>
      <c r="D842" s="309"/>
      <c r="E842" s="309"/>
      <c r="F842" s="310"/>
      <c r="G842" s="162" t="s">
        <v>364</v>
      </c>
      <c r="H842" s="667">
        <f>H843+H849+H854</f>
        <v>109</v>
      </c>
      <c r="I842" s="667"/>
      <c r="J842" s="660">
        <f>J843+J849+J854</f>
        <v>118</v>
      </c>
      <c r="K842" s="661"/>
      <c r="L842" s="18">
        <f>J842/H842*100</f>
        <v>108.25688073394495</v>
      </c>
    </row>
    <row r="843" spans="1:13" ht="20.100000000000001" customHeight="1" x14ac:dyDescent="0.2">
      <c r="A843" s="183" t="s">
        <v>367</v>
      </c>
      <c r="B843" s="327" t="s">
        <v>368</v>
      </c>
      <c r="C843" s="328"/>
      <c r="D843" s="328"/>
      <c r="E843" s="328"/>
      <c r="F843" s="329"/>
      <c r="G843" s="166" t="s">
        <v>364</v>
      </c>
      <c r="H843" s="664">
        <v>10</v>
      </c>
      <c r="I843" s="665"/>
      <c r="J843" s="666">
        <v>10</v>
      </c>
      <c r="K843" s="666"/>
      <c r="L843" s="180">
        <f>J843/H843*100</f>
        <v>100</v>
      </c>
    </row>
    <row r="844" spans="1:13" ht="20.100000000000001" customHeight="1" x14ac:dyDescent="0.2">
      <c r="A844" s="160"/>
      <c r="B844" s="327" t="s">
        <v>369</v>
      </c>
      <c r="C844" s="328"/>
      <c r="D844" s="328"/>
      <c r="E844" s="328"/>
      <c r="F844" s="329"/>
      <c r="G844" s="166" t="s">
        <v>364</v>
      </c>
      <c r="H844" s="664">
        <v>4</v>
      </c>
      <c r="I844" s="665"/>
      <c r="J844" s="664">
        <v>4</v>
      </c>
      <c r="K844" s="665"/>
      <c r="L844" s="180">
        <f>J844/H844*100</f>
        <v>100</v>
      </c>
    </row>
    <row r="845" spans="1:13" ht="20.100000000000001" customHeight="1" x14ac:dyDescent="0.2">
      <c r="A845" s="160"/>
      <c r="B845" s="345" t="s">
        <v>152</v>
      </c>
      <c r="C845" s="346"/>
      <c r="D845" s="346"/>
      <c r="E845" s="346"/>
      <c r="F845" s="347"/>
      <c r="G845" s="165" t="s">
        <v>364</v>
      </c>
      <c r="H845" s="656">
        <v>4</v>
      </c>
      <c r="I845" s="657"/>
      <c r="J845" s="656">
        <v>4</v>
      </c>
      <c r="K845" s="657"/>
      <c r="L845" s="180">
        <f>J845/H845*100</f>
        <v>100</v>
      </c>
    </row>
    <row r="846" spans="1:13" ht="20.100000000000001" customHeight="1" x14ac:dyDescent="0.2">
      <c r="A846" s="160"/>
      <c r="B846" s="345" t="s">
        <v>153</v>
      </c>
      <c r="C846" s="346"/>
      <c r="D846" s="346"/>
      <c r="E846" s="346"/>
      <c r="F846" s="347"/>
      <c r="G846" s="165" t="s">
        <v>364</v>
      </c>
      <c r="H846" s="656">
        <v>0</v>
      </c>
      <c r="I846" s="657"/>
      <c r="J846" s="656">
        <v>0</v>
      </c>
      <c r="K846" s="657"/>
      <c r="L846" s="16" t="s">
        <v>43</v>
      </c>
    </row>
    <row r="847" spans="1:13" ht="20.100000000000001" customHeight="1" x14ac:dyDescent="0.2">
      <c r="A847" s="160"/>
      <c r="B847" s="345" t="s">
        <v>156</v>
      </c>
      <c r="C847" s="346"/>
      <c r="D847" s="346"/>
      <c r="E847" s="346"/>
      <c r="F847" s="347"/>
      <c r="G847" s="165" t="s">
        <v>364</v>
      </c>
      <c r="H847" s="656">
        <v>0</v>
      </c>
      <c r="I847" s="657"/>
      <c r="J847" s="656">
        <v>0</v>
      </c>
      <c r="K847" s="657"/>
      <c r="L847" s="16" t="s">
        <v>43</v>
      </c>
    </row>
    <row r="848" spans="1:13" ht="20.100000000000001" customHeight="1" x14ac:dyDescent="0.2">
      <c r="A848" s="160"/>
      <c r="B848" s="385" t="s">
        <v>157</v>
      </c>
      <c r="C848" s="385"/>
      <c r="D848" s="385"/>
      <c r="E848" s="385"/>
      <c r="F848" s="385"/>
      <c r="G848" s="165" t="s">
        <v>364</v>
      </c>
      <c r="H848" s="663">
        <v>0</v>
      </c>
      <c r="I848" s="663"/>
      <c r="J848" s="663">
        <v>0</v>
      </c>
      <c r="K848" s="663"/>
      <c r="L848" s="16" t="s">
        <v>43</v>
      </c>
    </row>
    <row r="849" spans="1:12" s="14" customFormat="1" ht="20.100000000000001" customHeight="1" x14ac:dyDescent="0.2">
      <c r="A849" s="183" t="s">
        <v>370</v>
      </c>
      <c r="B849" s="327" t="s">
        <v>371</v>
      </c>
      <c r="C849" s="328"/>
      <c r="D849" s="328"/>
      <c r="E849" s="328"/>
      <c r="F849" s="329"/>
      <c r="G849" s="166" t="s">
        <v>364</v>
      </c>
      <c r="H849" s="668">
        <v>63</v>
      </c>
      <c r="I849" s="669"/>
      <c r="J849" s="668">
        <v>72</v>
      </c>
      <c r="K849" s="669"/>
      <c r="L849" s="180">
        <f>J849/H849*100</f>
        <v>114.28571428571428</v>
      </c>
    </row>
    <row r="850" spans="1:12" s="14" customFormat="1" ht="20.100000000000001" customHeight="1" x14ac:dyDescent="0.2">
      <c r="A850" s="160"/>
      <c r="B850" s="345" t="s">
        <v>231</v>
      </c>
      <c r="C850" s="346"/>
      <c r="D850" s="346"/>
      <c r="E850" s="346"/>
      <c r="F850" s="347"/>
      <c r="G850" s="165" t="s">
        <v>364</v>
      </c>
      <c r="H850" s="650">
        <v>63</v>
      </c>
      <c r="I850" s="651"/>
      <c r="J850" s="662">
        <v>72</v>
      </c>
      <c r="K850" s="662"/>
      <c r="L850" s="16">
        <f>J850/H850*100</f>
        <v>114.28571428571428</v>
      </c>
    </row>
    <row r="851" spans="1:12" s="14" customFormat="1" ht="20.100000000000001" customHeight="1" x14ac:dyDescent="0.2">
      <c r="A851" s="160"/>
      <c r="B851" s="345" t="s">
        <v>153</v>
      </c>
      <c r="C851" s="346"/>
      <c r="D851" s="346"/>
      <c r="E851" s="346"/>
      <c r="F851" s="347"/>
      <c r="G851" s="165" t="s">
        <v>364</v>
      </c>
      <c r="H851" s="650">
        <v>0</v>
      </c>
      <c r="I851" s="651"/>
      <c r="J851" s="662">
        <v>0</v>
      </c>
      <c r="K851" s="662"/>
      <c r="L851" s="16" t="s">
        <v>43</v>
      </c>
    </row>
    <row r="852" spans="1:12" s="14" customFormat="1" ht="20.100000000000001" customHeight="1" x14ac:dyDescent="0.2">
      <c r="A852" s="160"/>
      <c r="B852" s="345" t="s">
        <v>156</v>
      </c>
      <c r="C852" s="346"/>
      <c r="D852" s="346"/>
      <c r="E852" s="346"/>
      <c r="F852" s="347"/>
      <c r="G852" s="165" t="s">
        <v>364</v>
      </c>
      <c r="H852" s="650">
        <v>0</v>
      </c>
      <c r="I852" s="651"/>
      <c r="J852" s="662">
        <v>0</v>
      </c>
      <c r="K852" s="662"/>
      <c r="L852" s="16" t="s">
        <v>43</v>
      </c>
    </row>
    <row r="853" spans="1:12" s="14" customFormat="1" ht="20.100000000000001" customHeight="1" x14ac:dyDescent="0.2">
      <c r="A853" s="160"/>
      <c r="B853" s="345" t="s">
        <v>157</v>
      </c>
      <c r="C853" s="346"/>
      <c r="D853" s="346"/>
      <c r="E853" s="346"/>
      <c r="F853" s="347"/>
      <c r="G853" s="165" t="s">
        <v>364</v>
      </c>
      <c r="H853" s="650">
        <v>0</v>
      </c>
      <c r="I853" s="651"/>
      <c r="J853" s="662">
        <v>0</v>
      </c>
      <c r="K853" s="662"/>
      <c r="L853" s="16" t="s">
        <v>43</v>
      </c>
    </row>
    <row r="854" spans="1:12" s="14" customFormat="1" ht="20.100000000000001" customHeight="1" x14ac:dyDescent="0.2">
      <c r="A854" s="183" t="s">
        <v>372</v>
      </c>
      <c r="B854" s="327" t="s">
        <v>373</v>
      </c>
      <c r="C854" s="328"/>
      <c r="D854" s="328"/>
      <c r="E854" s="328"/>
      <c r="F854" s="329"/>
      <c r="G854" s="166" t="s">
        <v>364</v>
      </c>
      <c r="H854" s="668">
        <f>H855+H856+H857+H858</f>
        <v>36</v>
      </c>
      <c r="I854" s="669"/>
      <c r="J854" s="668">
        <f>J855+J856+J857+J858</f>
        <v>36</v>
      </c>
      <c r="K854" s="669"/>
      <c r="L854" s="180">
        <f>J854/H854*100</f>
        <v>100</v>
      </c>
    </row>
    <row r="855" spans="1:12" s="14" customFormat="1" ht="16.5" customHeight="1" x14ac:dyDescent="0.2">
      <c r="A855" s="160"/>
      <c r="B855" s="345" t="s">
        <v>152</v>
      </c>
      <c r="C855" s="346"/>
      <c r="D855" s="346"/>
      <c r="E855" s="346"/>
      <c r="F855" s="347"/>
      <c r="G855" s="165" t="s">
        <v>364</v>
      </c>
      <c r="H855" s="650">
        <v>36</v>
      </c>
      <c r="I855" s="651"/>
      <c r="J855" s="650">
        <v>36</v>
      </c>
      <c r="K855" s="651"/>
      <c r="L855" s="16">
        <f>J855/H855*100</f>
        <v>100</v>
      </c>
    </row>
    <row r="856" spans="1:12" s="14" customFormat="1" ht="17.25" customHeight="1" x14ac:dyDescent="0.2">
      <c r="A856" s="160"/>
      <c r="B856" s="345" t="s">
        <v>153</v>
      </c>
      <c r="C856" s="346"/>
      <c r="D856" s="346"/>
      <c r="E856" s="346"/>
      <c r="F856" s="347"/>
      <c r="G856" s="165" t="s">
        <v>364</v>
      </c>
      <c r="H856" s="650">
        <v>0</v>
      </c>
      <c r="I856" s="651"/>
      <c r="J856" s="650">
        <v>0</v>
      </c>
      <c r="K856" s="651"/>
      <c r="L856" s="16" t="s">
        <v>43</v>
      </c>
    </row>
    <row r="857" spans="1:12" s="14" customFormat="1" ht="18" customHeight="1" x14ac:dyDescent="0.2">
      <c r="A857" s="160"/>
      <c r="B857" s="345" t="s">
        <v>156</v>
      </c>
      <c r="C857" s="346"/>
      <c r="D857" s="346"/>
      <c r="E857" s="346"/>
      <c r="F857" s="347"/>
      <c r="G857" s="165" t="s">
        <v>364</v>
      </c>
      <c r="H857" s="650">
        <v>0</v>
      </c>
      <c r="I857" s="651"/>
      <c r="J857" s="650">
        <v>0</v>
      </c>
      <c r="K857" s="651"/>
      <c r="L857" s="16" t="s">
        <v>43</v>
      </c>
    </row>
    <row r="858" spans="1:12" s="14" customFormat="1" ht="18.75" customHeight="1" x14ac:dyDescent="0.2">
      <c r="A858" s="160"/>
      <c r="B858" s="345" t="s">
        <v>157</v>
      </c>
      <c r="C858" s="346"/>
      <c r="D858" s="346"/>
      <c r="E858" s="346"/>
      <c r="F858" s="347"/>
      <c r="G858" s="165" t="s">
        <v>364</v>
      </c>
      <c r="H858" s="650">
        <v>0</v>
      </c>
      <c r="I858" s="651"/>
      <c r="J858" s="650">
        <v>0</v>
      </c>
      <c r="K858" s="651"/>
      <c r="L858" s="16" t="s">
        <v>43</v>
      </c>
    </row>
    <row r="859" spans="1:12" s="14" customFormat="1" ht="20.100000000000001" customHeight="1" x14ac:dyDescent="0.2">
      <c r="A859" s="161">
        <v>12</v>
      </c>
      <c r="B859" s="323" t="s">
        <v>374</v>
      </c>
      <c r="C859" s="323"/>
      <c r="D859" s="323"/>
      <c r="E859" s="323"/>
      <c r="F859" s="323"/>
      <c r="G859" s="161" t="s">
        <v>364</v>
      </c>
      <c r="H859" s="670" t="s">
        <v>548</v>
      </c>
      <c r="I859" s="670"/>
      <c r="J859" s="670" t="s">
        <v>549</v>
      </c>
      <c r="K859" s="670"/>
      <c r="L859" s="194">
        <v>98.05</v>
      </c>
    </row>
    <row r="860" spans="1:12" s="14" customFormat="1" ht="18" customHeight="1" x14ac:dyDescent="0.25">
      <c r="A860" s="184"/>
      <c r="B860" s="511" t="s">
        <v>152</v>
      </c>
      <c r="C860" s="511"/>
      <c r="D860" s="511"/>
      <c r="E860" s="511"/>
      <c r="F860" s="511"/>
      <c r="G860" s="185" t="s">
        <v>364</v>
      </c>
      <c r="H860" s="672">
        <v>5</v>
      </c>
      <c r="I860" s="672"/>
      <c r="J860" s="672">
        <v>5</v>
      </c>
      <c r="K860" s="672"/>
      <c r="L860" s="18">
        <f t="shared" ref="L860:L863" si="30">J860/H860*100</f>
        <v>100</v>
      </c>
    </row>
    <row r="861" spans="1:12" s="14" customFormat="1" ht="17.25" customHeight="1" x14ac:dyDescent="0.2">
      <c r="A861" s="186"/>
      <c r="B861" s="511" t="s">
        <v>153</v>
      </c>
      <c r="C861" s="511"/>
      <c r="D861" s="511"/>
      <c r="E861" s="511"/>
      <c r="F861" s="511"/>
      <c r="G861" s="185" t="s">
        <v>364</v>
      </c>
      <c r="H861" s="532">
        <v>0</v>
      </c>
      <c r="I861" s="532"/>
      <c r="J861" s="532">
        <v>0</v>
      </c>
      <c r="K861" s="532"/>
      <c r="L861" s="18" t="s">
        <v>43</v>
      </c>
    </row>
    <row r="862" spans="1:12" s="14" customFormat="1" ht="17.25" customHeight="1" x14ac:dyDescent="0.2">
      <c r="A862" s="186"/>
      <c r="B862" s="511" t="s">
        <v>156</v>
      </c>
      <c r="C862" s="511"/>
      <c r="D862" s="511"/>
      <c r="E862" s="511"/>
      <c r="F862" s="511"/>
      <c r="G862" s="185" t="s">
        <v>364</v>
      </c>
      <c r="H862" s="532">
        <v>6153</v>
      </c>
      <c r="I862" s="532"/>
      <c r="J862" s="532">
        <v>6261</v>
      </c>
      <c r="K862" s="532"/>
      <c r="L862" s="18">
        <f t="shared" si="30"/>
        <v>101.75524134568504</v>
      </c>
    </row>
    <row r="863" spans="1:12" s="14" customFormat="1" ht="18.75" customHeight="1" x14ac:dyDescent="0.2">
      <c r="A863" s="186"/>
      <c r="B863" s="511" t="s">
        <v>157</v>
      </c>
      <c r="C863" s="511"/>
      <c r="D863" s="511"/>
      <c r="E863" s="511"/>
      <c r="F863" s="511"/>
      <c r="G863" s="185" t="s">
        <v>364</v>
      </c>
      <c r="H863" s="532">
        <v>121196</v>
      </c>
      <c r="I863" s="532"/>
      <c r="J863" s="532">
        <v>118602</v>
      </c>
      <c r="K863" s="532"/>
      <c r="L863" s="18">
        <f t="shared" si="30"/>
        <v>97.859665335489623</v>
      </c>
    </row>
    <row r="864" spans="1:12" s="14" customFormat="1" ht="19.5" customHeight="1" x14ac:dyDescent="0.2">
      <c r="A864" s="522" t="s">
        <v>628</v>
      </c>
      <c r="B864" s="671"/>
      <c r="C864" s="671"/>
      <c r="D864" s="671"/>
      <c r="E864" s="671"/>
      <c r="F864" s="671"/>
      <c r="G864" s="671"/>
      <c r="H864" s="671"/>
      <c r="I864" s="671"/>
      <c r="J864" s="671"/>
      <c r="K864" s="671"/>
      <c r="L864" s="671"/>
    </row>
    <row r="865" spans="1:12" s="14" customFormat="1" ht="16.5" customHeight="1" x14ac:dyDescent="0.2">
      <c r="A865" s="522" t="s">
        <v>552</v>
      </c>
      <c r="B865" s="671"/>
      <c r="C865" s="671"/>
      <c r="D865" s="671"/>
      <c r="E865" s="671"/>
      <c r="F865" s="671"/>
      <c r="G865" s="671"/>
      <c r="H865" s="671"/>
      <c r="I865" s="671"/>
      <c r="J865" s="671"/>
      <c r="K865" s="671"/>
      <c r="L865" s="671"/>
    </row>
    <row r="866" spans="1:12" s="65" customFormat="1" ht="36.75" customHeight="1" x14ac:dyDescent="0.2">
      <c r="A866" s="440" t="s">
        <v>375</v>
      </c>
      <c r="B866" s="440"/>
      <c r="C866" s="440"/>
      <c r="D866" s="440"/>
      <c r="E866" s="440"/>
      <c r="F866" s="440"/>
      <c r="G866" s="440"/>
      <c r="H866" s="440"/>
      <c r="I866" s="440"/>
      <c r="J866" s="440"/>
      <c r="K866" s="440"/>
      <c r="L866" s="440"/>
    </row>
    <row r="867" spans="1:12" s="17" customFormat="1" ht="48" customHeight="1" x14ac:dyDescent="0.2">
      <c r="A867" s="115" t="s">
        <v>376</v>
      </c>
      <c r="B867" s="324" t="s">
        <v>37</v>
      </c>
      <c r="C867" s="324"/>
      <c r="D867" s="324"/>
      <c r="E867" s="324"/>
      <c r="F867" s="324"/>
      <c r="G867" s="115" t="s">
        <v>25</v>
      </c>
      <c r="H867" s="340" t="s">
        <v>465</v>
      </c>
      <c r="I867" s="341"/>
      <c r="J867" s="340" t="s">
        <v>474</v>
      </c>
      <c r="K867" s="341"/>
      <c r="L867" s="116" t="s">
        <v>79</v>
      </c>
    </row>
    <row r="868" spans="1:12" s="65" customFormat="1" ht="20.100000000000001" customHeight="1" x14ac:dyDescent="0.2">
      <c r="A868" s="115">
        <v>1</v>
      </c>
      <c r="B868" s="483" t="s">
        <v>377</v>
      </c>
      <c r="C868" s="484"/>
      <c r="D868" s="484"/>
      <c r="E868" s="484"/>
      <c r="F868" s="485"/>
      <c r="G868" s="115" t="s">
        <v>378</v>
      </c>
      <c r="H868" s="673">
        <f>H869+H870+H871</f>
        <v>647.76</v>
      </c>
      <c r="I868" s="674"/>
      <c r="J868" s="673">
        <f>J869+J870+J871</f>
        <v>650.69000000000005</v>
      </c>
      <c r="K868" s="674"/>
      <c r="L868" s="118">
        <f>J868/H868*100</f>
        <v>100.45232802272449</v>
      </c>
    </row>
    <row r="869" spans="1:12" s="65" customFormat="1" ht="20.100000000000001" customHeight="1" x14ac:dyDescent="0.2">
      <c r="A869" s="69" t="s">
        <v>29</v>
      </c>
      <c r="B869" s="345" t="s">
        <v>379</v>
      </c>
      <c r="C869" s="346"/>
      <c r="D869" s="346"/>
      <c r="E869" s="346"/>
      <c r="F869" s="347"/>
      <c r="G869" s="119" t="s">
        <v>378</v>
      </c>
      <c r="H869" s="507">
        <v>619.9</v>
      </c>
      <c r="I869" s="507"/>
      <c r="J869" s="507">
        <v>622.83000000000004</v>
      </c>
      <c r="K869" s="507"/>
      <c r="L869" s="99">
        <f>J869/H869*100</f>
        <v>100.47265688014197</v>
      </c>
    </row>
    <row r="870" spans="1:12" s="41" customFormat="1" ht="20.100000000000001" customHeight="1" x14ac:dyDescent="0.3">
      <c r="A870" s="69" t="s">
        <v>31</v>
      </c>
      <c r="B870" s="345" t="s">
        <v>380</v>
      </c>
      <c r="C870" s="346"/>
      <c r="D870" s="346"/>
      <c r="E870" s="346"/>
      <c r="F870" s="347"/>
      <c r="G870" s="119" t="s">
        <v>378</v>
      </c>
      <c r="H870" s="680">
        <v>8.1999999999999993</v>
      </c>
      <c r="I870" s="680"/>
      <c r="J870" s="680">
        <v>8.1999999999999993</v>
      </c>
      <c r="K870" s="680"/>
      <c r="L870" s="99">
        <f>J870/H870*100</f>
        <v>100</v>
      </c>
    </row>
    <row r="871" spans="1:12" ht="20.100000000000001" customHeight="1" x14ac:dyDescent="0.2">
      <c r="A871" s="69" t="s">
        <v>33</v>
      </c>
      <c r="B871" s="345" t="s">
        <v>381</v>
      </c>
      <c r="C871" s="346"/>
      <c r="D871" s="346"/>
      <c r="E871" s="346"/>
      <c r="F871" s="347"/>
      <c r="G871" s="119" t="s">
        <v>378</v>
      </c>
      <c r="H871" s="680">
        <v>19.66</v>
      </c>
      <c r="I871" s="680"/>
      <c r="J871" s="680">
        <v>19.66</v>
      </c>
      <c r="K871" s="680"/>
      <c r="L871" s="99">
        <f>J871/H871*100</f>
        <v>100</v>
      </c>
    </row>
    <row r="872" spans="1:12" ht="20.100000000000001" customHeight="1" x14ac:dyDescent="0.2">
      <c r="A872" s="115">
        <v>2</v>
      </c>
      <c r="B872" s="483" t="s">
        <v>538</v>
      </c>
      <c r="C872" s="484"/>
      <c r="D872" s="484"/>
      <c r="E872" s="484"/>
      <c r="F872" s="485"/>
      <c r="G872" s="115" t="s">
        <v>87</v>
      </c>
      <c r="H872" s="676">
        <v>4.34</v>
      </c>
      <c r="I872" s="676"/>
      <c r="J872" s="676">
        <v>5.88</v>
      </c>
      <c r="K872" s="676"/>
      <c r="L872" s="251">
        <f>J872-H872</f>
        <v>1.54</v>
      </c>
    </row>
    <row r="873" spans="1:12" ht="20.100000000000001" customHeight="1" x14ac:dyDescent="0.2">
      <c r="A873" s="115">
        <v>3</v>
      </c>
      <c r="B873" s="483" t="s">
        <v>537</v>
      </c>
      <c r="C873" s="484"/>
      <c r="D873" s="484"/>
      <c r="E873" s="484"/>
      <c r="F873" s="485"/>
      <c r="G873" s="115" t="s">
        <v>93</v>
      </c>
      <c r="H873" s="675">
        <v>2358927.39</v>
      </c>
      <c r="I873" s="675"/>
      <c r="J873" s="675">
        <v>2908609.49</v>
      </c>
      <c r="K873" s="675"/>
      <c r="L873" s="204">
        <f>J873/H873*100</f>
        <v>123.30220516028685</v>
      </c>
    </row>
    <row r="874" spans="1:12" ht="20.100000000000001" customHeight="1" x14ac:dyDescent="0.2">
      <c r="A874" s="132">
        <v>42007</v>
      </c>
      <c r="B874" s="345" t="s">
        <v>489</v>
      </c>
      <c r="C874" s="346"/>
      <c r="D874" s="346"/>
      <c r="E874" s="346"/>
      <c r="F874" s="347"/>
      <c r="G874" s="119" t="s">
        <v>93</v>
      </c>
      <c r="H874" s="686">
        <v>44397.82</v>
      </c>
      <c r="I874" s="687"/>
      <c r="J874" s="686">
        <v>61484.43</v>
      </c>
      <c r="K874" s="687"/>
      <c r="L874" s="99" t="s">
        <v>43</v>
      </c>
    </row>
    <row r="875" spans="1:12" ht="32.25" customHeight="1" x14ac:dyDescent="0.2">
      <c r="A875" s="70" t="s">
        <v>8</v>
      </c>
      <c r="B875" s="483" t="s">
        <v>382</v>
      </c>
      <c r="C875" s="484"/>
      <c r="D875" s="484"/>
      <c r="E875" s="484"/>
      <c r="F875" s="485"/>
      <c r="G875" s="115" t="s">
        <v>87</v>
      </c>
      <c r="H875" s="677">
        <v>83.8</v>
      </c>
      <c r="I875" s="677"/>
      <c r="J875" s="677">
        <v>79.25</v>
      </c>
      <c r="K875" s="677"/>
      <c r="L875" s="244">
        <f>J875-H875</f>
        <v>-4.5499999999999972</v>
      </c>
    </row>
    <row r="876" spans="1:12" ht="35.25" customHeight="1" x14ac:dyDescent="0.2">
      <c r="A876" s="70" t="s">
        <v>269</v>
      </c>
      <c r="B876" s="483" t="s">
        <v>383</v>
      </c>
      <c r="C876" s="484"/>
      <c r="D876" s="484"/>
      <c r="E876" s="484"/>
      <c r="F876" s="485"/>
      <c r="G876" s="115" t="s">
        <v>87</v>
      </c>
      <c r="H876" s="675">
        <v>78.72</v>
      </c>
      <c r="I876" s="675"/>
      <c r="J876" s="675">
        <v>80.400000000000006</v>
      </c>
      <c r="K876" s="675"/>
      <c r="L876" s="244">
        <f>J876-H876</f>
        <v>1.6800000000000068</v>
      </c>
    </row>
    <row r="877" spans="1:12" ht="36.75" customHeight="1" x14ac:dyDescent="0.2">
      <c r="A877" s="115">
        <v>6</v>
      </c>
      <c r="B877" s="483" t="s">
        <v>540</v>
      </c>
      <c r="C877" s="484"/>
      <c r="D877" s="484"/>
      <c r="E877" s="484"/>
      <c r="F877" s="485"/>
      <c r="G877" s="115" t="s">
        <v>93</v>
      </c>
      <c r="H877" s="675">
        <v>1870715.27</v>
      </c>
      <c r="I877" s="675"/>
      <c r="J877" s="675">
        <v>1910091.17</v>
      </c>
      <c r="K877" s="675"/>
      <c r="L877" s="118">
        <f>J877/H877*100</f>
        <v>102.10485799904761</v>
      </c>
    </row>
    <row r="878" spans="1:12" s="10" customFormat="1" ht="51" customHeight="1" x14ac:dyDescent="0.25">
      <c r="A878" s="133" t="s">
        <v>287</v>
      </c>
      <c r="B878" s="681" t="s">
        <v>485</v>
      </c>
      <c r="C878" s="682"/>
      <c r="D878" s="682"/>
      <c r="E878" s="682"/>
      <c r="F878" s="683"/>
      <c r="G878" s="121" t="s">
        <v>93</v>
      </c>
      <c r="H878" s="684">
        <v>1069150.72</v>
      </c>
      <c r="I878" s="684"/>
      <c r="J878" s="685">
        <v>1125723</v>
      </c>
      <c r="K878" s="685"/>
      <c r="L878" s="118">
        <f>J878/H878*100</f>
        <v>105.29132880348244</v>
      </c>
    </row>
    <row r="879" spans="1:12" s="10" customFormat="1" ht="20.100000000000001" customHeight="1" x14ac:dyDescent="0.25">
      <c r="A879" s="70" t="s">
        <v>294</v>
      </c>
      <c r="B879" s="577" t="s">
        <v>384</v>
      </c>
      <c r="C879" s="577"/>
      <c r="D879" s="577"/>
      <c r="E879" s="577"/>
      <c r="F879" s="577"/>
      <c r="G879" s="115" t="s">
        <v>93</v>
      </c>
      <c r="H879" s="675">
        <v>580938.6</v>
      </c>
      <c r="I879" s="675"/>
      <c r="J879" s="675">
        <v>127204.67</v>
      </c>
      <c r="K879" s="675"/>
      <c r="L879" s="118" t="s">
        <v>43</v>
      </c>
    </row>
    <row r="880" spans="1:12" s="91" customFormat="1" ht="18" customHeight="1" x14ac:dyDescent="0.25">
      <c r="A880" s="690" t="s">
        <v>539</v>
      </c>
      <c r="B880" s="690"/>
      <c r="C880" s="690"/>
      <c r="D880" s="690"/>
      <c r="E880" s="690"/>
      <c r="F880" s="690"/>
      <c r="G880" s="690"/>
      <c r="H880" s="690"/>
      <c r="I880" s="690"/>
      <c r="J880" s="690"/>
      <c r="K880" s="690"/>
      <c r="L880" s="690"/>
    </row>
    <row r="881" spans="1:12" ht="21.75" customHeight="1" x14ac:dyDescent="0.2">
      <c r="A881" s="691" t="s">
        <v>512</v>
      </c>
      <c r="B881" s="692"/>
      <c r="C881" s="692"/>
      <c r="D881" s="692"/>
      <c r="E881" s="692"/>
      <c r="F881" s="692"/>
      <c r="G881" s="692"/>
      <c r="H881" s="692"/>
      <c r="I881" s="692"/>
      <c r="J881" s="692"/>
      <c r="K881" s="692"/>
      <c r="L881" s="692"/>
    </row>
    <row r="882" spans="1:12" ht="39.75" customHeight="1" x14ac:dyDescent="0.2">
      <c r="A882" s="440" t="s">
        <v>385</v>
      </c>
      <c r="B882" s="440"/>
      <c r="C882" s="440"/>
      <c r="D882" s="440"/>
      <c r="E882" s="440"/>
      <c r="F882" s="440"/>
      <c r="G882" s="440"/>
      <c r="H882" s="440"/>
      <c r="I882" s="440"/>
      <c r="J882" s="440"/>
      <c r="K882" s="440"/>
      <c r="L882" s="440"/>
    </row>
    <row r="883" spans="1:12" ht="189.75" customHeight="1" x14ac:dyDescent="0.2">
      <c r="A883" s="688" t="s">
        <v>625</v>
      </c>
      <c r="B883" s="688"/>
      <c r="C883" s="688"/>
      <c r="D883" s="688"/>
      <c r="E883" s="688"/>
      <c r="F883" s="688"/>
      <c r="G883" s="688"/>
      <c r="H883" s="688"/>
      <c r="I883" s="688"/>
      <c r="J883" s="688"/>
      <c r="K883" s="688"/>
      <c r="L883" s="688"/>
    </row>
    <row r="884" spans="1:12" ht="21.75" customHeight="1" x14ac:dyDescent="0.2">
      <c r="A884" s="283" t="s">
        <v>23</v>
      </c>
      <c r="B884" s="324" t="s">
        <v>37</v>
      </c>
      <c r="C884" s="324"/>
      <c r="D884" s="324"/>
      <c r="E884" s="324"/>
      <c r="F884" s="324"/>
      <c r="G884" s="283" t="s">
        <v>25</v>
      </c>
      <c r="H884" s="340" t="s">
        <v>465</v>
      </c>
      <c r="I884" s="341"/>
      <c r="J884" s="340" t="s">
        <v>474</v>
      </c>
      <c r="K884" s="341"/>
      <c r="L884" s="283" t="s">
        <v>38</v>
      </c>
    </row>
    <row r="885" spans="1:12" ht="21.75" customHeight="1" x14ac:dyDescent="0.2">
      <c r="A885" s="283">
        <v>1</v>
      </c>
      <c r="B885" s="689" t="s">
        <v>510</v>
      </c>
      <c r="C885" s="689"/>
      <c r="D885" s="689"/>
      <c r="E885" s="689"/>
      <c r="F885" s="689"/>
      <c r="G885" s="283" t="s">
        <v>386</v>
      </c>
      <c r="H885" s="517">
        <f>H887+H888+H889+H890</f>
        <v>2346.6</v>
      </c>
      <c r="I885" s="518"/>
      <c r="J885" s="517">
        <f>J887+J888+J889+J890</f>
        <v>2346.6</v>
      </c>
      <c r="K885" s="518"/>
      <c r="L885" s="286">
        <f>J885/H885*100</f>
        <v>100</v>
      </c>
    </row>
    <row r="886" spans="1:12" ht="21.75" customHeight="1" x14ac:dyDescent="0.2">
      <c r="A886" s="134" t="s">
        <v>387</v>
      </c>
      <c r="B886" s="327" t="s">
        <v>388</v>
      </c>
      <c r="C886" s="328"/>
      <c r="D886" s="328"/>
      <c r="E886" s="328"/>
      <c r="F886" s="328"/>
      <c r="G886" s="328"/>
      <c r="H886" s="328"/>
      <c r="I886" s="328"/>
      <c r="J886" s="328"/>
      <c r="K886" s="328"/>
      <c r="L886" s="329"/>
    </row>
    <row r="887" spans="1:12" ht="21.75" customHeight="1" x14ac:dyDescent="0.2">
      <c r="A887" s="69"/>
      <c r="B887" s="345" t="s">
        <v>389</v>
      </c>
      <c r="C887" s="346"/>
      <c r="D887" s="346"/>
      <c r="E887" s="346"/>
      <c r="F887" s="347"/>
      <c r="G887" s="287" t="s">
        <v>386</v>
      </c>
      <c r="H887" s="678">
        <v>24.2</v>
      </c>
      <c r="I887" s="679"/>
      <c r="J887" s="678">
        <v>24.2</v>
      </c>
      <c r="K887" s="679"/>
      <c r="L887" s="135">
        <f t="shared" ref="L887:L893" si="31">J887/H887*100</f>
        <v>100</v>
      </c>
    </row>
    <row r="888" spans="1:12" ht="21.75" customHeight="1" x14ac:dyDescent="0.2">
      <c r="A888" s="69"/>
      <c r="B888" s="345" t="s">
        <v>390</v>
      </c>
      <c r="C888" s="346"/>
      <c r="D888" s="346"/>
      <c r="E888" s="346"/>
      <c r="F888" s="347"/>
      <c r="G888" s="287" t="s">
        <v>386</v>
      </c>
      <c r="H888" s="678">
        <v>62.4</v>
      </c>
      <c r="I888" s="679"/>
      <c r="J888" s="678">
        <v>62.4</v>
      </c>
      <c r="K888" s="679"/>
      <c r="L888" s="100">
        <f t="shared" si="31"/>
        <v>100</v>
      </c>
    </row>
    <row r="889" spans="1:12" ht="21.75" customHeight="1" x14ac:dyDescent="0.2">
      <c r="A889" s="69"/>
      <c r="B889" s="345" t="s">
        <v>391</v>
      </c>
      <c r="C889" s="346"/>
      <c r="D889" s="346"/>
      <c r="E889" s="346"/>
      <c r="F889" s="347"/>
      <c r="G889" s="287" t="s">
        <v>386</v>
      </c>
      <c r="H889" s="678">
        <v>31.4</v>
      </c>
      <c r="I889" s="679"/>
      <c r="J889" s="678">
        <v>31.4</v>
      </c>
      <c r="K889" s="679"/>
      <c r="L889" s="100">
        <f t="shared" si="31"/>
        <v>100</v>
      </c>
    </row>
    <row r="890" spans="1:12" ht="21.75" customHeight="1" x14ac:dyDescent="0.2">
      <c r="A890" s="69" t="s">
        <v>31</v>
      </c>
      <c r="B890" s="327" t="s">
        <v>392</v>
      </c>
      <c r="C890" s="328"/>
      <c r="D890" s="328"/>
      <c r="E890" s="328"/>
      <c r="F890" s="329"/>
      <c r="G890" s="287" t="s">
        <v>386</v>
      </c>
      <c r="H890" s="678">
        <v>2228.6</v>
      </c>
      <c r="I890" s="679"/>
      <c r="J890" s="678">
        <v>2228.6</v>
      </c>
      <c r="K890" s="679"/>
      <c r="L890" s="100">
        <f t="shared" si="31"/>
        <v>100</v>
      </c>
    </row>
    <row r="891" spans="1:12" ht="33" customHeight="1" x14ac:dyDescent="0.2">
      <c r="A891" s="283">
        <v>2</v>
      </c>
      <c r="B891" s="308" t="s">
        <v>541</v>
      </c>
      <c r="C891" s="309"/>
      <c r="D891" s="309"/>
      <c r="E891" s="309"/>
      <c r="F891" s="310"/>
      <c r="G891" s="283" t="s">
        <v>386</v>
      </c>
      <c r="H891" s="357">
        <v>53.4</v>
      </c>
      <c r="I891" s="314"/>
      <c r="J891" s="357">
        <v>53.4</v>
      </c>
      <c r="K891" s="314"/>
      <c r="L891" s="100">
        <f t="shared" si="31"/>
        <v>100</v>
      </c>
    </row>
    <row r="892" spans="1:12" ht="21.75" customHeight="1" x14ac:dyDescent="0.2">
      <c r="A892" s="283">
        <v>3</v>
      </c>
      <c r="B892" s="308" t="s">
        <v>393</v>
      </c>
      <c r="C892" s="309"/>
      <c r="D892" s="309"/>
      <c r="E892" s="309"/>
      <c r="F892" s="310"/>
      <c r="G892" s="283" t="s">
        <v>131</v>
      </c>
      <c r="H892" s="357">
        <v>5</v>
      </c>
      <c r="I892" s="314"/>
      <c r="J892" s="357">
        <v>5</v>
      </c>
      <c r="K892" s="314"/>
      <c r="L892" s="286">
        <f t="shared" si="31"/>
        <v>100</v>
      </c>
    </row>
    <row r="893" spans="1:12" ht="21.75" customHeight="1" x14ac:dyDescent="0.2">
      <c r="A893" s="69" t="s">
        <v>514</v>
      </c>
      <c r="B893" s="385" t="s">
        <v>395</v>
      </c>
      <c r="C893" s="385"/>
      <c r="D893" s="385"/>
      <c r="E893" s="385"/>
      <c r="F893" s="385"/>
      <c r="G893" s="287" t="s">
        <v>131</v>
      </c>
      <c r="H893" s="511">
        <v>3</v>
      </c>
      <c r="I893" s="511"/>
      <c r="J893" s="511">
        <v>3</v>
      </c>
      <c r="K893" s="511"/>
      <c r="L893" s="100">
        <f t="shared" si="31"/>
        <v>100</v>
      </c>
    </row>
    <row r="894" spans="1:12" ht="18.75" customHeight="1" x14ac:dyDescent="0.2">
      <c r="A894" s="69" t="s">
        <v>515</v>
      </c>
      <c r="B894" s="385" t="s">
        <v>397</v>
      </c>
      <c r="C894" s="385"/>
      <c r="D894" s="385"/>
      <c r="E894" s="385"/>
      <c r="F894" s="385"/>
      <c r="G894" s="287" t="s">
        <v>131</v>
      </c>
      <c r="H894" s="511">
        <v>2</v>
      </c>
      <c r="I894" s="511"/>
      <c r="J894" s="511">
        <v>2</v>
      </c>
      <c r="K894" s="511"/>
      <c r="L894" s="100">
        <f>J894/H894*100</f>
        <v>100</v>
      </c>
    </row>
    <row r="895" spans="1:12" ht="21.75" customHeight="1" x14ac:dyDescent="0.2">
      <c r="A895" s="283">
        <v>4</v>
      </c>
      <c r="B895" s="308" t="s">
        <v>398</v>
      </c>
      <c r="C895" s="309"/>
      <c r="D895" s="309"/>
      <c r="E895" s="309"/>
      <c r="F895" s="310"/>
      <c r="G895" s="283"/>
      <c r="H895" s="719"/>
      <c r="I895" s="720"/>
      <c r="J895" s="719"/>
      <c r="K895" s="720"/>
      <c r="L895" s="100"/>
    </row>
    <row r="896" spans="1:12" ht="21.75" customHeight="1" x14ac:dyDescent="0.2">
      <c r="A896" s="69" t="s">
        <v>394</v>
      </c>
      <c r="B896" s="345" t="s">
        <v>542</v>
      </c>
      <c r="C896" s="346"/>
      <c r="D896" s="346"/>
      <c r="E896" s="346"/>
      <c r="F896" s="347"/>
      <c r="G896" s="287" t="s">
        <v>399</v>
      </c>
      <c r="H896" s="721">
        <v>17.07</v>
      </c>
      <c r="I896" s="722"/>
      <c r="J896" s="686">
        <v>19.52</v>
      </c>
      <c r="K896" s="687"/>
      <c r="L896" s="100">
        <f t="shared" ref="L896" si="32">J896/H896*100</f>
        <v>114.3526654950205</v>
      </c>
    </row>
    <row r="897" spans="1:12" ht="21.75" customHeight="1" x14ac:dyDescent="0.2">
      <c r="A897" s="69" t="s">
        <v>396</v>
      </c>
      <c r="B897" s="385" t="s">
        <v>400</v>
      </c>
      <c r="C897" s="385"/>
      <c r="D897" s="385"/>
      <c r="E897" s="385"/>
      <c r="F897" s="385"/>
      <c r="G897" s="287" t="s">
        <v>399</v>
      </c>
      <c r="H897" s="680">
        <v>0</v>
      </c>
      <c r="I897" s="680"/>
      <c r="J897" s="680">
        <v>0</v>
      </c>
      <c r="K897" s="680"/>
      <c r="L897" s="135" t="s">
        <v>43</v>
      </c>
    </row>
    <row r="898" spans="1:12" ht="21.75" customHeight="1" x14ac:dyDescent="0.2">
      <c r="A898" s="692" t="s">
        <v>567</v>
      </c>
      <c r="B898" s="692"/>
      <c r="C898" s="692"/>
      <c r="D898" s="692"/>
      <c r="E898" s="692"/>
      <c r="F898" s="692"/>
      <c r="G898" s="692"/>
      <c r="H898" s="692"/>
      <c r="I898" s="692"/>
      <c r="J898" s="692"/>
      <c r="K898" s="692"/>
      <c r="L898" s="692"/>
    </row>
    <row r="899" spans="1:12" ht="21.75" customHeight="1" x14ac:dyDescent="0.2">
      <c r="A899" s="285"/>
      <c r="B899" s="284"/>
      <c r="C899" s="284"/>
      <c r="D899" s="284"/>
      <c r="E899" s="284"/>
      <c r="F899" s="284"/>
      <c r="G899" s="284"/>
      <c r="H899" s="284"/>
      <c r="I899" s="284"/>
      <c r="J899" s="284"/>
      <c r="K899" s="284"/>
      <c r="L899" s="284"/>
    </row>
    <row r="900" spans="1:12" ht="30.75" customHeight="1" x14ac:dyDescent="0.2">
      <c r="A900" s="515" t="s">
        <v>401</v>
      </c>
      <c r="B900" s="515"/>
      <c r="C900" s="515"/>
      <c r="D900" s="515"/>
      <c r="E900" s="515"/>
      <c r="F900" s="515"/>
      <c r="G900" s="515"/>
      <c r="H900" s="515"/>
      <c r="I900" s="515"/>
      <c r="J900" s="515"/>
      <c r="K900" s="515"/>
      <c r="L900" s="515"/>
    </row>
    <row r="901" spans="1:12" ht="21" customHeight="1" x14ac:dyDescent="0.2">
      <c r="A901" s="117"/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</row>
    <row r="902" spans="1:12" ht="21" customHeight="1" x14ac:dyDescent="0.2">
      <c r="A902" s="324" t="s">
        <v>23</v>
      </c>
      <c r="B902" s="378" t="s">
        <v>37</v>
      </c>
      <c r="C902" s="378"/>
      <c r="D902" s="378"/>
      <c r="E902" s="378"/>
      <c r="F902" s="378"/>
      <c r="G902" s="486" t="s">
        <v>25</v>
      </c>
      <c r="H902" s="699" t="s">
        <v>553</v>
      </c>
      <c r="I902" s="699"/>
      <c r="J902" s="699" t="s">
        <v>474</v>
      </c>
      <c r="K902" s="699"/>
      <c r="L902" s="378" t="s">
        <v>79</v>
      </c>
    </row>
    <row r="903" spans="1:12" ht="28.5" customHeight="1" x14ac:dyDescent="0.2">
      <c r="A903" s="324"/>
      <c r="B903" s="378"/>
      <c r="C903" s="378"/>
      <c r="D903" s="378"/>
      <c r="E903" s="378"/>
      <c r="F903" s="378"/>
      <c r="G903" s="486"/>
      <c r="H903" s="699"/>
      <c r="I903" s="699"/>
      <c r="J903" s="699"/>
      <c r="K903" s="699"/>
      <c r="L903" s="378"/>
    </row>
    <row r="904" spans="1:12" ht="20.100000000000001" customHeight="1" x14ac:dyDescent="0.2">
      <c r="A904" s="115">
        <v>1</v>
      </c>
      <c r="B904" s="308" t="s">
        <v>402</v>
      </c>
      <c r="C904" s="309"/>
      <c r="D904" s="309"/>
      <c r="E904" s="309"/>
      <c r="F904" s="309"/>
      <c r="G904" s="115" t="s">
        <v>131</v>
      </c>
      <c r="H904" s="702">
        <v>413</v>
      </c>
      <c r="I904" s="703"/>
      <c r="J904" s="702">
        <v>405</v>
      </c>
      <c r="K904" s="703"/>
      <c r="L904" s="18">
        <f>J904/H904*100</f>
        <v>98.062953995157386</v>
      </c>
    </row>
    <row r="905" spans="1:12" ht="20.100000000000001" customHeight="1" x14ac:dyDescent="0.2">
      <c r="A905" s="115">
        <v>2</v>
      </c>
      <c r="B905" s="308" t="s">
        <v>403</v>
      </c>
      <c r="C905" s="309"/>
      <c r="D905" s="309"/>
      <c r="E905" s="309"/>
      <c r="F905" s="309"/>
      <c r="G905" s="115" t="s">
        <v>131</v>
      </c>
      <c r="H905" s="702">
        <v>330</v>
      </c>
      <c r="I905" s="703"/>
      <c r="J905" s="702">
        <v>308</v>
      </c>
      <c r="K905" s="703"/>
      <c r="L905" s="18">
        <f>J905/H905*100</f>
        <v>93.333333333333329</v>
      </c>
    </row>
    <row r="906" spans="1:12" ht="20.100000000000001" customHeight="1" x14ac:dyDescent="0.2">
      <c r="A906" s="115">
        <v>3</v>
      </c>
      <c r="B906" s="308" t="s">
        <v>404</v>
      </c>
      <c r="C906" s="309"/>
      <c r="D906" s="309"/>
      <c r="E906" s="309"/>
      <c r="F906" s="309"/>
      <c r="G906" s="115" t="s">
        <v>87</v>
      </c>
      <c r="H906" s="725">
        <v>77.599999999999994</v>
      </c>
      <c r="I906" s="726"/>
      <c r="J906" s="725">
        <v>78.8</v>
      </c>
      <c r="K906" s="726"/>
      <c r="L906" s="18">
        <f>J906-H906</f>
        <v>1.2000000000000028</v>
      </c>
    </row>
    <row r="907" spans="1:12" ht="20.100000000000001" customHeight="1" x14ac:dyDescent="0.2">
      <c r="A907" s="119"/>
      <c r="B907" s="345" t="s">
        <v>405</v>
      </c>
      <c r="C907" s="346"/>
      <c r="D907" s="346"/>
      <c r="E907" s="346"/>
      <c r="F907" s="346"/>
      <c r="G907" s="119" t="s">
        <v>87</v>
      </c>
      <c r="H907" s="727">
        <v>67.599999999999994</v>
      </c>
      <c r="I907" s="728"/>
      <c r="J907" s="727">
        <v>71</v>
      </c>
      <c r="K907" s="728"/>
      <c r="L907" s="16">
        <f>J907-H907</f>
        <v>3.4000000000000057</v>
      </c>
    </row>
    <row r="908" spans="1:12" ht="20.100000000000001" customHeight="1" x14ac:dyDescent="0.2">
      <c r="A908" s="115">
        <v>4</v>
      </c>
      <c r="B908" s="308" t="s">
        <v>406</v>
      </c>
      <c r="C908" s="309"/>
      <c r="D908" s="309"/>
      <c r="E908" s="309"/>
      <c r="F908" s="309"/>
      <c r="G908" s="115" t="s">
        <v>40</v>
      </c>
      <c r="H908" s="708">
        <v>331</v>
      </c>
      <c r="I908" s="709"/>
      <c r="J908" s="702">
        <v>290</v>
      </c>
      <c r="K908" s="703"/>
      <c r="L908" s="18">
        <f>J908/H908*100</f>
        <v>87.61329305135952</v>
      </c>
    </row>
    <row r="909" spans="1:12" ht="20.100000000000001" customHeight="1" x14ac:dyDescent="0.2">
      <c r="A909" s="69" t="s">
        <v>394</v>
      </c>
      <c r="B909" s="345" t="s">
        <v>407</v>
      </c>
      <c r="C909" s="346"/>
      <c r="D909" s="346"/>
      <c r="E909" s="346"/>
      <c r="F909" s="346"/>
      <c r="G909" s="198" t="s">
        <v>40</v>
      </c>
      <c r="H909" s="704">
        <v>274</v>
      </c>
      <c r="I909" s="705"/>
      <c r="J909" s="706">
        <v>241</v>
      </c>
      <c r="K909" s="707"/>
      <c r="L909" s="16">
        <f t="shared" ref="L909:L911" si="33">J909/H909*100</f>
        <v>87.956204379562038</v>
      </c>
    </row>
    <row r="910" spans="1:12" ht="20.100000000000001" customHeight="1" x14ac:dyDescent="0.2">
      <c r="A910" s="69" t="s">
        <v>396</v>
      </c>
      <c r="B910" s="345" t="s">
        <v>408</v>
      </c>
      <c r="C910" s="346"/>
      <c r="D910" s="346"/>
      <c r="E910" s="346"/>
      <c r="F910" s="346"/>
      <c r="G910" s="198" t="s">
        <v>40</v>
      </c>
      <c r="H910" s="704">
        <v>57</v>
      </c>
      <c r="I910" s="705"/>
      <c r="J910" s="706">
        <v>49</v>
      </c>
      <c r="K910" s="707"/>
      <c r="L910" s="16">
        <f t="shared" si="33"/>
        <v>85.964912280701753</v>
      </c>
    </row>
    <row r="911" spans="1:12" ht="20.100000000000001" customHeight="1" x14ac:dyDescent="0.2">
      <c r="A911" s="69" t="s">
        <v>409</v>
      </c>
      <c r="B911" s="345" t="s">
        <v>410</v>
      </c>
      <c r="C911" s="346"/>
      <c r="D911" s="346"/>
      <c r="E911" s="346"/>
      <c r="F911" s="346"/>
      <c r="G911" s="198" t="s">
        <v>40</v>
      </c>
      <c r="H911" s="704">
        <v>21</v>
      </c>
      <c r="I911" s="705"/>
      <c r="J911" s="706">
        <v>22</v>
      </c>
      <c r="K911" s="707"/>
      <c r="L911" s="16">
        <f t="shared" si="33"/>
        <v>104.76190476190477</v>
      </c>
    </row>
    <row r="912" spans="1:12" ht="22.5" customHeight="1" x14ac:dyDescent="0.2">
      <c r="A912" s="92"/>
      <c r="B912" s="63"/>
      <c r="C912" s="63"/>
      <c r="D912" s="63"/>
      <c r="E912" s="63"/>
      <c r="F912" s="63"/>
      <c r="G912" s="90"/>
      <c r="H912" s="93"/>
      <c r="I912" s="93"/>
      <c r="J912" s="93"/>
      <c r="K912" s="93"/>
      <c r="L912" s="22"/>
    </row>
    <row r="913" spans="1:17" ht="34.5" customHeight="1" x14ac:dyDescent="0.2">
      <c r="A913" s="515" t="s">
        <v>411</v>
      </c>
      <c r="B913" s="515"/>
      <c r="C913" s="515"/>
      <c r="D913" s="515"/>
      <c r="E913" s="515"/>
      <c r="F913" s="515"/>
      <c r="G913" s="515"/>
      <c r="H913" s="515"/>
      <c r="I913" s="515"/>
      <c r="J913" s="515"/>
      <c r="K913" s="515"/>
      <c r="L913" s="515"/>
    </row>
    <row r="914" spans="1:17" ht="78.75" customHeight="1" x14ac:dyDescent="0.2">
      <c r="A914" s="700" t="s">
        <v>412</v>
      </c>
      <c r="B914" s="700"/>
      <c r="C914" s="700"/>
      <c r="D914" s="700"/>
      <c r="E914" s="700"/>
      <c r="F914" s="700"/>
      <c r="G914" s="700"/>
      <c r="H914" s="700"/>
      <c r="I914" s="700"/>
      <c r="J914" s="700"/>
      <c r="K914" s="700"/>
      <c r="L914" s="700"/>
    </row>
    <row r="915" spans="1:17" ht="44.25" customHeight="1" x14ac:dyDescent="0.2">
      <c r="A915" s="515" t="s">
        <v>556</v>
      </c>
      <c r="B915" s="515"/>
      <c r="C915" s="515"/>
      <c r="D915" s="515"/>
      <c r="E915" s="515" t="s">
        <v>598</v>
      </c>
      <c r="F915" s="515"/>
      <c r="G915" s="515"/>
      <c r="H915" s="515"/>
      <c r="I915" s="515"/>
      <c r="J915" s="515"/>
      <c r="K915" s="515"/>
      <c r="L915" s="515"/>
      <c r="M915" s="239"/>
      <c r="N915" s="239"/>
      <c r="O915" s="239"/>
      <c r="P915" s="239"/>
      <c r="Q915" s="239"/>
    </row>
    <row r="916" spans="1:17" ht="5.25" customHeight="1" x14ac:dyDescent="0.2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</row>
    <row r="917" spans="1:17" ht="17.25" customHeight="1" x14ac:dyDescent="0.2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</row>
    <row r="918" spans="1:17" ht="9" customHeight="1" x14ac:dyDescent="0.2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</row>
    <row r="919" spans="1:17" ht="41.25" customHeight="1" x14ac:dyDescent="0.2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</row>
    <row r="920" spans="1:17" ht="57.6" customHeight="1" x14ac:dyDescent="0.2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</row>
    <row r="921" spans="1:17" ht="27.75" customHeight="1" x14ac:dyDescent="0.2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</row>
    <row r="922" spans="1:17" s="95" customFormat="1" ht="23.25" customHeight="1" x14ac:dyDescent="0.25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</row>
    <row r="923" spans="1:17" s="96" customFormat="1" ht="18" customHeight="1" x14ac:dyDescent="0.25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</row>
    <row r="924" spans="1:17" s="96" customFormat="1" ht="18" customHeight="1" x14ac:dyDescent="0.25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</row>
    <row r="925" spans="1:17" s="96" customFormat="1" ht="18" customHeight="1" x14ac:dyDescent="0.25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</row>
    <row r="926" spans="1:17" s="96" customFormat="1" ht="18" customHeight="1" x14ac:dyDescent="0.25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</row>
    <row r="927" spans="1:17" s="96" customFormat="1" ht="43.5" customHeight="1" x14ac:dyDescent="0.25">
      <c r="A927" s="723" t="s">
        <v>557</v>
      </c>
      <c r="B927" s="723"/>
      <c r="C927" s="723"/>
      <c r="D927" s="723"/>
      <c r="E927" s="723"/>
      <c r="F927" s="723"/>
      <c r="G927" s="723"/>
      <c r="H927" s="723"/>
      <c r="I927" s="723"/>
      <c r="J927" s="723"/>
      <c r="K927" s="723"/>
      <c r="L927" s="723"/>
    </row>
    <row r="928" spans="1:17" s="96" customFormat="1" ht="72" customHeight="1" x14ac:dyDescent="0.25">
      <c r="A928" s="283" t="s">
        <v>23</v>
      </c>
      <c r="B928" s="324" t="s">
        <v>37</v>
      </c>
      <c r="C928" s="324"/>
      <c r="D928" s="324"/>
      <c r="E928" s="324"/>
      <c r="F928" s="324"/>
      <c r="G928" s="324"/>
      <c r="H928" s="324" t="s">
        <v>475</v>
      </c>
      <c r="I928" s="324"/>
      <c r="J928" s="324" t="s">
        <v>558</v>
      </c>
      <c r="K928" s="324"/>
      <c r="L928" s="187" t="s">
        <v>413</v>
      </c>
    </row>
    <row r="929" spans="1:12" s="96" customFormat="1" ht="18" customHeight="1" x14ac:dyDescent="0.25">
      <c r="A929" s="486" t="s">
        <v>414</v>
      </c>
      <c r="B929" s="486"/>
      <c r="C929" s="486"/>
      <c r="D929" s="486"/>
      <c r="E929" s="486"/>
      <c r="F929" s="486"/>
      <c r="G929" s="486"/>
      <c r="H929" s="486"/>
      <c r="I929" s="486"/>
      <c r="J929" s="486"/>
      <c r="K929" s="486"/>
      <c r="L929" s="486"/>
    </row>
    <row r="930" spans="1:12" s="96" customFormat="1" ht="18" customHeight="1" x14ac:dyDescent="0.25">
      <c r="A930" s="188">
        <v>1</v>
      </c>
      <c r="B930" s="714" t="s">
        <v>415</v>
      </c>
      <c r="C930" s="714"/>
      <c r="D930" s="714"/>
      <c r="E930" s="714"/>
      <c r="F930" s="714"/>
      <c r="G930" s="714"/>
      <c r="H930" s="724">
        <f>SUM(H931:I936)</f>
        <v>1147.92</v>
      </c>
      <c r="I930" s="724"/>
      <c r="J930" s="724">
        <f>J931+J932+J933+J934+J935+J936</f>
        <v>1154.51</v>
      </c>
      <c r="K930" s="724"/>
      <c r="L930" s="24">
        <f>J930/H930*100</f>
        <v>100.57408181754826</v>
      </c>
    </row>
    <row r="931" spans="1:12" s="96" customFormat="1" ht="18" customHeight="1" x14ac:dyDescent="0.25">
      <c r="A931" s="189" t="s">
        <v>29</v>
      </c>
      <c r="B931" s="693" t="s">
        <v>416</v>
      </c>
      <c r="C931" s="693"/>
      <c r="D931" s="693"/>
      <c r="E931" s="693"/>
      <c r="F931" s="693"/>
      <c r="G931" s="693"/>
      <c r="H931" s="694">
        <v>65.42</v>
      </c>
      <c r="I931" s="694"/>
      <c r="J931" s="507">
        <v>73.97</v>
      </c>
      <c r="K931" s="507"/>
      <c r="L931" s="23">
        <f>J931/H931*100</f>
        <v>113.06939773769489</v>
      </c>
    </row>
    <row r="932" spans="1:12" s="96" customFormat="1" ht="18" customHeight="1" x14ac:dyDescent="0.25">
      <c r="A932" s="189" t="s">
        <v>31</v>
      </c>
      <c r="B932" s="695" t="s">
        <v>417</v>
      </c>
      <c r="C932" s="695"/>
      <c r="D932" s="695"/>
      <c r="E932" s="695"/>
      <c r="F932" s="695"/>
      <c r="G932" s="695"/>
      <c r="H932" s="696">
        <v>1008.03</v>
      </c>
      <c r="I932" s="696"/>
      <c r="J932" s="697">
        <v>1005.99</v>
      </c>
      <c r="K932" s="697"/>
      <c r="L932" s="23">
        <f t="shared" ref="L932:L942" si="34">J932/H932*100</f>
        <v>99.797625070682429</v>
      </c>
    </row>
    <row r="933" spans="1:12" s="96" customFormat="1" ht="18" customHeight="1" x14ac:dyDescent="0.25">
      <c r="A933" s="189" t="s">
        <v>33</v>
      </c>
      <c r="B933" s="695" t="s">
        <v>418</v>
      </c>
      <c r="C933" s="695"/>
      <c r="D933" s="695"/>
      <c r="E933" s="695"/>
      <c r="F933" s="695"/>
      <c r="G933" s="695"/>
      <c r="H933" s="698">
        <v>25.68</v>
      </c>
      <c r="I933" s="698"/>
      <c r="J933" s="697">
        <v>24.49</v>
      </c>
      <c r="K933" s="697"/>
      <c r="L933" s="23">
        <f t="shared" si="34"/>
        <v>95.366043613707163</v>
      </c>
    </row>
    <row r="934" spans="1:12" s="96" customFormat="1" ht="18" customHeight="1" x14ac:dyDescent="0.25">
      <c r="A934" s="189" t="s">
        <v>35</v>
      </c>
      <c r="B934" s="695" t="s">
        <v>419</v>
      </c>
      <c r="C934" s="695"/>
      <c r="D934" s="695"/>
      <c r="E934" s="695"/>
      <c r="F934" s="695"/>
      <c r="G934" s="695"/>
      <c r="H934" s="698">
        <v>31.05</v>
      </c>
      <c r="I934" s="698"/>
      <c r="J934" s="697">
        <v>31.33</v>
      </c>
      <c r="K934" s="697"/>
      <c r="L934" s="23">
        <f t="shared" si="34"/>
        <v>100.90177133655394</v>
      </c>
    </row>
    <row r="935" spans="1:12" s="96" customFormat="1" ht="18" customHeight="1" x14ac:dyDescent="0.25">
      <c r="A935" s="189" t="s">
        <v>47</v>
      </c>
      <c r="B935" s="695" t="s">
        <v>420</v>
      </c>
      <c r="C935" s="695"/>
      <c r="D935" s="695"/>
      <c r="E935" s="695"/>
      <c r="F935" s="695"/>
      <c r="G935" s="695"/>
      <c r="H935" s="698">
        <v>10.14</v>
      </c>
      <c r="I935" s="698"/>
      <c r="J935" s="697">
        <v>11.28</v>
      </c>
      <c r="K935" s="697"/>
      <c r="L935" s="23">
        <f t="shared" si="34"/>
        <v>111.24260355029585</v>
      </c>
    </row>
    <row r="936" spans="1:12" s="96" customFormat="1" ht="18" customHeight="1" x14ac:dyDescent="0.25">
      <c r="A936" s="189" t="s">
        <v>49</v>
      </c>
      <c r="B936" s="695" t="s">
        <v>421</v>
      </c>
      <c r="C936" s="695"/>
      <c r="D936" s="695"/>
      <c r="E936" s="695"/>
      <c r="F936" s="695"/>
      <c r="G936" s="695"/>
      <c r="H936" s="698">
        <v>7.6</v>
      </c>
      <c r="I936" s="698"/>
      <c r="J936" s="697">
        <v>7.45</v>
      </c>
      <c r="K936" s="697"/>
      <c r="L936" s="23">
        <f t="shared" si="34"/>
        <v>98.026315789473699</v>
      </c>
    </row>
    <row r="937" spans="1:12" s="96" customFormat="1" ht="18" customHeight="1" x14ac:dyDescent="0.25">
      <c r="A937" s="188">
        <v>2</v>
      </c>
      <c r="B937" s="714" t="s">
        <v>422</v>
      </c>
      <c r="C937" s="714"/>
      <c r="D937" s="714"/>
      <c r="E937" s="714"/>
      <c r="F937" s="714"/>
      <c r="G937" s="714"/>
      <c r="H937" s="715">
        <f>SUM(H938:I942)</f>
        <v>515.71</v>
      </c>
      <c r="I937" s="715"/>
      <c r="J937" s="715">
        <f>SUM(J938:K943)</f>
        <v>520.98</v>
      </c>
      <c r="K937" s="715"/>
      <c r="L937" s="24">
        <f t="shared" si="34"/>
        <v>101.02189214868822</v>
      </c>
    </row>
    <row r="938" spans="1:12" s="96" customFormat="1" ht="31.5" customHeight="1" x14ac:dyDescent="0.25">
      <c r="A938" s="189" t="s">
        <v>77</v>
      </c>
      <c r="B938" s="695" t="s">
        <v>423</v>
      </c>
      <c r="C938" s="695"/>
      <c r="D938" s="695"/>
      <c r="E938" s="695"/>
      <c r="F938" s="695"/>
      <c r="G938" s="695"/>
      <c r="H938" s="729">
        <v>280.75</v>
      </c>
      <c r="I938" s="730"/>
      <c r="J938" s="729">
        <v>292.72000000000003</v>
      </c>
      <c r="K938" s="730"/>
      <c r="L938" s="23">
        <f t="shared" si="34"/>
        <v>104.26357969723954</v>
      </c>
    </row>
    <row r="939" spans="1:12" s="96" customFormat="1" ht="18" customHeight="1" x14ac:dyDescent="0.25">
      <c r="A939" s="189" t="s">
        <v>78</v>
      </c>
      <c r="B939" s="695" t="s">
        <v>424</v>
      </c>
      <c r="C939" s="695"/>
      <c r="D939" s="695"/>
      <c r="E939" s="695"/>
      <c r="F939" s="695"/>
      <c r="G939" s="695"/>
      <c r="H939" s="729">
        <v>173.3</v>
      </c>
      <c r="I939" s="730"/>
      <c r="J939" s="729">
        <v>172.71</v>
      </c>
      <c r="K939" s="730"/>
      <c r="L939" s="23">
        <f t="shared" si="34"/>
        <v>99.659549913444891</v>
      </c>
    </row>
    <row r="940" spans="1:12" s="96" customFormat="1" ht="18" customHeight="1" x14ac:dyDescent="0.25">
      <c r="A940" s="189" t="s">
        <v>96</v>
      </c>
      <c r="B940" s="695" t="s">
        <v>425</v>
      </c>
      <c r="C940" s="695"/>
      <c r="D940" s="695"/>
      <c r="E940" s="695"/>
      <c r="F940" s="695"/>
      <c r="G940" s="695"/>
      <c r="H940" s="729">
        <v>46.99</v>
      </c>
      <c r="I940" s="730"/>
      <c r="J940" s="729">
        <v>44.45</v>
      </c>
      <c r="K940" s="730"/>
      <c r="L940" s="23">
        <f t="shared" si="34"/>
        <v>94.594594594594597</v>
      </c>
    </row>
    <row r="941" spans="1:12" s="96" customFormat="1" ht="18" customHeight="1" x14ac:dyDescent="0.25">
      <c r="A941" s="189" t="s">
        <v>99</v>
      </c>
      <c r="B941" s="695" t="s">
        <v>426</v>
      </c>
      <c r="C941" s="695"/>
      <c r="D941" s="695"/>
      <c r="E941" s="695"/>
      <c r="F941" s="695"/>
      <c r="G941" s="695"/>
      <c r="H941" s="729">
        <v>3.4</v>
      </c>
      <c r="I941" s="730"/>
      <c r="J941" s="729">
        <v>3.84</v>
      </c>
      <c r="K941" s="730"/>
      <c r="L941" s="23">
        <f t="shared" si="34"/>
        <v>112.94117647058823</v>
      </c>
    </row>
    <row r="942" spans="1:12" s="96" customFormat="1" ht="18" customHeight="1" x14ac:dyDescent="0.25">
      <c r="A942" s="189" t="s">
        <v>100</v>
      </c>
      <c r="B942" s="695" t="s">
        <v>427</v>
      </c>
      <c r="C942" s="695"/>
      <c r="D942" s="695"/>
      <c r="E942" s="695"/>
      <c r="F942" s="695"/>
      <c r="G942" s="695"/>
      <c r="H942" s="729">
        <v>11.27</v>
      </c>
      <c r="I942" s="730"/>
      <c r="J942" s="729">
        <v>7.09</v>
      </c>
      <c r="K942" s="730"/>
      <c r="L942" s="23">
        <f t="shared" si="34"/>
        <v>62.910381543921922</v>
      </c>
    </row>
    <row r="943" spans="1:12" s="96" customFormat="1" ht="18" customHeight="1" x14ac:dyDescent="0.25">
      <c r="A943" s="189" t="s">
        <v>102</v>
      </c>
      <c r="B943" s="695" t="s">
        <v>428</v>
      </c>
      <c r="C943" s="695"/>
      <c r="D943" s="695"/>
      <c r="E943" s="695"/>
      <c r="F943" s="695"/>
      <c r="G943" s="695"/>
      <c r="H943" s="729">
        <v>0</v>
      </c>
      <c r="I943" s="730"/>
      <c r="J943" s="729">
        <v>0.17</v>
      </c>
      <c r="K943" s="730"/>
      <c r="L943" s="23" t="s">
        <v>43</v>
      </c>
    </row>
    <row r="944" spans="1:12" s="96" customFormat="1" ht="18" customHeight="1" x14ac:dyDescent="0.25">
      <c r="A944" s="190">
        <v>3</v>
      </c>
      <c r="B944" s="714" t="s">
        <v>429</v>
      </c>
      <c r="C944" s="714"/>
      <c r="D944" s="714"/>
      <c r="E944" s="714"/>
      <c r="F944" s="714"/>
      <c r="G944" s="714"/>
      <c r="H944" s="715">
        <v>2790.21</v>
      </c>
      <c r="I944" s="715"/>
      <c r="J944" s="715">
        <v>2790.21</v>
      </c>
      <c r="K944" s="715"/>
      <c r="L944" s="24">
        <f>J944/H944*100</f>
        <v>100</v>
      </c>
    </row>
    <row r="945" spans="1:12" s="96" customFormat="1" ht="18" customHeight="1" x14ac:dyDescent="0.25">
      <c r="A945" s="190">
        <v>4</v>
      </c>
      <c r="B945" s="714" t="s">
        <v>430</v>
      </c>
      <c r="C945" s="714"/>
      <c r="D945" s="714"/>
      <c r="E945" s="714"/>
      <c r="F945" s="714"/>
      <c r="G945" s="714"/>
      <c r="H945" s="715">
        <v>442.98</v>
      </c>
      <c r="I945" s="715"/>
      <c r="J945" s="715">
        <v>439.43</v>
      </c>
      <c r="K945" s="715"/>
      <c r="L945" s="24">
        <f>J945/H945*100</f>
        <v>99.198609418032419</v>
      </c>
    </row>
    <row r="946" spans="1:12" s="96" customFormat="1" ht="18" customHeight="1" x14ac:dyDescent="0.25">
      <c r="A946" s="188">
        <v>5</v>
      </c>
      <c r="B946" s="714" t="s">
        <v>431</v>
      </c>
      <c r="C946" s="714"/>
      <c r="D946" s="714"/>
      <c r="E946" s="714"/>
      <c r="F946" s="714"/>
      <c r="G946" s="714"/>
      <c r="H946" s="715">
        <v>3974.87</v>
      </c>
      <c r="I946" s="715"/>
      <c r="J946" s="715">
        <v>3863.23</v>
      </c>
      <c r="K946" s="715"/>
      <c r="L946" s="24">
        <f t="shared" ref="L946" si="35">J946/H946*100</f>
        <v>97.191354685813621</v>
      </c>
    </row>
    <row r="947" spans="1:12" s="96" customFormat="1" ht="18" customHeight="1" x14ac:dyDescent="0.25">
      <c r="A947" s="190">
        <v>6</v>
      </c>
      <c r="B947" s="714" t="s">
        <v>432</v>
      </c>
      <c r="C947" s="714"/>
      <c r="D947" s="714"/>
      <c r="E947" s="714"/>
      <c r="F947" s="714"/>
      <c r="G947" s="714"/>
      <c r="H947" s="715">
        <v>3.54</v>
      </c>
      <c r="I947" s="715"/>
      <c r="J947" s="715">
        <v>3.54</v>
      </c>
      <c r="K947" s="715"/>
      <c r="L947" s="24">
        <f>J947/H947*100</f>
        <v>100</v>
      </c>
    </row>
    <row r="948" spans="1:12" s="96" customFormat="1" ht="18" customHeight="1" x14ac:dyDescent="0.25">
      <c r="A948" s="190">
        <v>7</v>
      </c>
      <c r="B948" s="714" t="s">
        <v>433</v>
      </c>
      <c r="C948" s="714"/>
      <c r="D948" s="714"/>
      <c r="E948" s="714"/>
      <c r="F948" s="714"/>
      <c r="G948" s="714"/>
      <c r="H948" s="715">
        <v>26.79</v>
      </c>
      <c r="I948" s="715"/>
      <c r="J948" s="715">
        <v>29.8</v>
      </c>
      <c r="K948" s="715"/>
      <c r="L948" s="24">
        <f t="shared" ref="L948" si="36">J948/H948*100</f>
        <v>111.23553564762972</v>
      </c>
    </row>
    <row r="949" spans="1:12" s="96" customFormat="1" ht="34.5" customHeight="1" x14ac:dyDescent="0.25">
      <c r="A949" s="188">
        <v>8</v>
      </c>
      <c r="B949" s="714" t="s">
        <v>434</v>
      </c>
      <c r="C949" s="714"/>
      <c r="D949" s="714"/>
      <c r="E949" s="714"/>
      <c r="F949" s="714"/>
      <c r="G949" s="714"/>
      <c r="H949" s="715">
        <v>-33.020000000000003</v>
      </c>
      <c r="I949" s="715"/>
      <c r="J949" s="715">
        <v>-32.950000000000003</v>
      </c>
      <c r="K949" s="715"/>
      <c r="L949" s="24" t="s">
        <v>43</v>
      </c>
    </row>
    <row r="950" spans="1:12" s="96" customFormat="1" ht="53.25" customHeight="1" x14ac:dyDescent="0.25">
      <c r="A950" s="190">
        <v>9</v>
      </c>
      <c r="B950" s="714" t="s">
        <v>568</v>
      </c>
      <c r="C950" s="714"/>
      <c r="D950" s="714"/>
      <c r="E950" s="714"/>
      <c r="F950" s="714"/>
      <c r="G950" s="714"/>
      <c r="H950" s="715">
        <v>0.15</v>
      </c>
      <c r="I950" s="715"/>
      <c r="J950" s="715">
        <v>0.15</v>
      </c>
      <c r="K950" s="715"/>
      <c r="L950" s="24">
        <v>100</v>
      </c>
    </row>
    <row r="951" spans="1:12" s="96" customFormat="1" ht="18" customHeight="1" x14ac:dyDescent="0.25">
      <c r="A951" s="190">
        <v>10</v>
      </c>
      <c r="B951" s="714" t="s">
        <v>435</v>
      </c>
      <c r="C951" s="714"/>
      <c r="D951" s="714"/>
      <c r="E951" s="714"/>
      <c r="F951" s="714"/>
      <c r="G951" s="714"/>
      <c r="H951" s="715">
        <f>SUM(H930+H937+H944+H945+H946+H947+H948+H949+H950)</f>
        <v>8869.15</v>
      </c>
      <c r="I951" s="715"/>
      <c r="J951" s="715">
        <f>SUM(J930+J937+J944+J945+J946+J947+J948+J949+J950)</f>
        <v>8768.9</v>
      </c>
      <c r="K951" s="715"/>
      <c r="L951" s="24">
        <f>J951/H951*100</f>
        <v>98.869677477548578</v>
      </c>
    </row>
    <row r="952" spans="1:12" s="96" customFormat="1" ht="18" customHeight="1" x14ac:dyDescent="0.25">
      <c r="A952" s="298"/>
      <c r="B952" s="299"/>
      <c r="C952" s="299"/>
      <c r="D952" s="299"/>
      <c r="E952" s="299"/>
      <c r="F952" s="299"/>
      <c r="G952" s="299"/>
      <c r="H952" s="300"/>
      <c r="I952" s="300"/>
      <c r="J952" s="300"/>
      <c r="K952" s="300"/>
      <c r="L952" s="301"/>
    </row>
    <row r="953" spans="1:12" s="96" customFormat="1" ht="18" customHeight="1" x14ac:dyDescent="0.25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</row>
    <row r="954" spans="1:12" s="96" customFormat="1" ht="17.25" customHeight="1" x14ac:dyDescent="0.25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</row>
    <row r="955" spans="1:12" s="97" customFormat="1" ht="19.5" customHeight="1" x14ac:dyDescent="0.2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</row>
    <row r="956" spans="1:12" s="14" customFormat="1" ht="11.25" customHeight="1" x14ac:dyDescent="0.2">
      <c r="A956" s="701"/>
      <c r="B956" s="701"/>
      <c r="C956" s="701"/>
      <c r="D956" s="701"/>
      <c r="E956" s="701"/>
      <c r="F956" s="701"/>
      <c r="G956" s="701"/>
      <c r="H956" s="701"/>
      <c r="I956" s="701"/>
      <c r="J956" s="701"/>
      <c r="K956" s="701"/>
      <c r="L956" s="701"/>
    </row>
    <row r="957" spans="1:12" s="14" customFormat="1" ht="66.75" customHeight="1" x14ac:dyDescent="0.2">
      <c r="A957" s="230" t="s">
        <v>23</v>
      </c>
      <c r="B957" s="324" t="s">
        <v>37</v>
      </c>
      <c r="C957" s="324"/>
      <c r="D957" s="324"/>
      <c r="E957" s="324"/>
      <c r="F957" s="324"/>
      <c r="G957" s="324"/>
      <c r="H957" s="324" t="s">
        <v>475</v>
      </c>
      <c r="I957" s="324"/>
      <c r="J957" s="324" t="s">
        <v>558</v>
      </c>
      <c r="K957" s="324"/>
      <c r="L957" s="187" t="s">
        <v>413</v>
      </c>
    </row>
    <row r="958" spans="1:12" ht="20.100000000000001" customHeight="1" x14ac:dyDescent="0.2">
      <c r="A958" s="711" t="s">
        <v>436</v>
      </c>
      <c r="B958" s="712"/>
      <c r="C958" s="712"/>
      <c r="D958" s="712"/>
      <c r="E958" s="712"/>
      <c r="F958" s="712"/>
      <c r="G958" s="712"/>
      <c r="H958" s="712"/>
      <c r="I958" s="712"/>
      <c r="J958" s="712"/>
      <c r="K958" s="712"/>
      <c r="L958" s="713"/>
    </row>
    <row r="959" spans="1:12" ht="18" customHeight="1" x14ac:dyDescent="0.2">
      <c r="A959" s="188">
        <v>12</v>
      </c>
      <c r="B959" s="714" t="s">
        <v>437</v>
      </c>
      <c r="C959" s="714"/>
      <c r="D959" s="714"/>
      <c r="E959" s="714"/>
      <c r="F959" s="714"/>
      <c r="G959" s="714"/>
      <c r="H959" s="715">
        <f>SUM(H960:I972)</f>
        <v>9111.4599999999991</v>
      </c>
      <c r="I959" s="715"/>
      <c r="J959" s="715">
        <f>SUM(J960:K972)</f>
        <v>8720.5</v>
      </c>
      <c r="K959" s="715"/>
      <c r="L959" s="98">
        <f>J959/H959*100</f>
        <v>95.709139918300707</v>
      </c>
    </row>
    <row r="960" spans="1:12" ht="18" customHeight="1" x14ac:dyDescent="0.2">
      <c r="A960" s="189" t="s">
        <v>438</v>
      </c>
      <c r="B960" s="716" t="s">
        <v>439</v>
      </c>
      <c r="C960" s="716"/>
      <c r="D960" s="716"/>
      <c r="E960" s="716"/>
      <c r="F960" s="716"/>
      <c r="G960" s="716"/>
      <c r="H960" s="710">
        <v>1404.06</v>
      </c>
      <c r="I960" s="710"/>
      <c r="J960" s="710">
        <v>1341.93</v>
      </c>
      <c r="K960" s="710"/>
      <c r="L960" s="191">
        <f>J960/H960*100</f>
        <v>95.574975428400506</v>
      </c>
    </row>
    <row r="961" spans="1:12" ht="18" customHeight="1" x14ac:dyDescent="0.2">
      <c r="A961" s="189" t="s">
        <v>440</v>
      </c>
      <c r="B961" s="716" t="s">
        <v>441</v>
      </c>
      <c r="C961" s="716"/>
      <c r="D961" s="716"/>
      <c r="E961" s="716"/>
      <c r="F961" s="716"/>
      <c r="G961" s="716"/>
      <c r="H961" s="710">
        <v>9.39</v>
      </c>
      <c r="I961" s="710"/>
      <c r="J961" s="710">
        <v>9.39</v>
      </c>
      <c r="K961" s="710"/>
      <c r="L961" s="191">
        <f t="shared" ref="L961:L970" si="37">J961/H961*100</f>
        <v>100</v>
      </c>
    </row>
    <row r="962" spans="1:12" ht="18" customHeight="1" x14ac:dyDescent="0.2">
      <c r="A962" s="189" t="s">
        <v>442</v>
      </c>
      <c r="B962" s="695" t="s">
        <v>443</v>
      </c>
      <c r="C962" s="695"/>
      <c r="D962" s="695"/>
      <c r="E962" s="695"/>
      <c r="F962" s="695"/>
      <c r="G962" s="695"/>
      <c r="H962" s="710">
        <v>162.58000000000001</v>
      </c>
      <c r="I962" s="710"/>
      <c r="J962" s="710">
        <v>156.72</v>
      </c>
      <c r="K962" s="710"/>
      <c r="L962" s="191">
        <f t="shared" si="37"/>
        <v>96.395620617542122</v>
      </c>
    </row>
    <row r="963" spans="1:12" ht="18" customHeight="1" x14ac:dyDescent="0.2">
      <c r="A963" s="189" t="s">
        <v>444</v>
      </c>
      <c r="B963" s="695" t="s">
        <v>445</v>
      </c>
      <c r="C963" s="695"/>
      <c r="D963" s="695"/>
      <c r="E963" s="695"/>
      <c r="F963" s="695"/>
      <c r="G963" s="695"/>
      <c r="H963" s="710">
        <v>522.15</v>
      </c>
      <c r="I963" s="710"/>
      <c r="J963" s="710">
        <v>438.67</v>
      </c>
      <c r="K963" s="710"/>
      <c r="L963" s="191">
        <f t="shared" si="37"/>
        <v>84.012257014267931</v>
      </c>
    </row>
    <row r="964" spans="1:12" ht="18" customHeight="1" x14ac:dyDescent="0.2">
      <c r="A964" s="189" t="s">
        <v>446</v>
      </c>
      <c r="B964" s="695" t="s">
        <v>447</v>
      </c>
      <c r="C964" s="695"/>
      <c r="D964" s="695"/>
      <c r="E964" s="695"/>
      <c r="F964" s="695"/>
      <c r="G964" s="695"/>
      <c r="H964" s="710">
        <v>1552.77</v>
      </c>
      <c r="I964" s="710"/>
      <c r="J964" s="710">
        <v>1413.56</v>
      </c>
      <c r="K964" s="710"/>
      <c r="L964" s="191">
        <f t="shared" si="37"/>
        <v>91.034731479871454</v>
      </c>
    </row>
    <row r="965" spans="1:12" ht="18" customHeight="1" x14ac:dyDescent="0.2">
      <c r="A965" s="189" t="s">
        <v>448</v>
      </c>
      <c r="B965" s="695" t="s">
        <v>449</v>
      </c>
      <c r="C965" s="695"/>
      <c r="D965" s="695"/>
      <c r="E965" s="695"/>
      <c r="F965" s="695"/>
      <c r="G965" s="695"/>
      <c r="H965" s="710">
        <v>7.27</v>
      </c>
      <c r="I965" s="710"/>
      <c r="J965" s="710">
        <v>7.27</v>
      </c>
      <c r="K965" s="710"/>
      <c r="L965" s="191">
        <f t="shared" si="37"/>
        <v>100</v>
      </c>
    </row>
    <row r="966" spans="1:12" ht="18" customHeight="1" x14ac:dyDescent="0.2">
      <c r="A966" s="189" t="s">
        <v>450</v>
      </c>
      <c r="B966" s="695" t="s">
        <v>451</v>
      </c>
      <c r="C966" s="695"/>
      <c r="D966" s="695"/>
      <c r="E966" s="695"/>
      <c r="F966" s="695"/>
      <c r="G966" s="695"/>
      <c r="H966" s="710">
        <v>3492.3</v>
      </c>
      <c r="I966" s="710"/>
      <c r="J966" s="710">
        <v>3417.18</v>
      </c>
      <c r="K966" s="710"/>
      <c r="L966" s="191">
        <f t="shared" si="37"/>
        <v>97.848982046215951</v>
      </c>
    </row>
    <row r="967" spans="1:12" ht="18" customHeight="1" x14ac:dyDescent="0.2">
      <c r="A967" s="189" t="s">
        <v>452</v>
      </c>
      <c r="B967" s="695" t="s">
        <v>453</v>
      </c>
      <c r="C967" s="695"/>
      <c r="D967" s="695"/>
      <c r="E967" s="695"/>
      <c r="F967" s="695"/>
      <c r="G967" s="695"/>
      <c r="H967" s="710">
        <v>529.85</v>
      </c>
      <c r="I967" s="710"/>
      <c r="J967" s="710">
        <v>525.85</v>
      </c>
      <c r="K967" s="710"/>
      <c r="L967" s="191">
        <f t="shared" si="37"/>
        <v>99.245069359252611</v>
      </c>
    </row>
    <row r="968" spans="1:12" ht="18" customHeight="1" x14ac:dyDescent="0.2">
      <c r="A968" s="189" t="s">
        <v>454</v>
      </c>
      <c r="B968" s="695" t="s">
        <v>455</v>
      </c>
      <c r="C968" s="695"/>
      <c r="D968" s="695"/>
      <c r="E968" s="695"/>
      <c r="F968" s="695"/>
      <c r="G968" s="695"/>
      <c r="H968" s="710">
        <v>1175.3900000000001</v>
      </c>
      <c r="I968" s="710"/>
      <c r="J968" s="710">
        <v>1160.52</v>
      </c>
      <c r="K968" s="710"/>
      <c r="L968" s="191">
        <f t="shared" si="37"/>
        <v>98.734887994623051</v>
      </c>
    </row>
    <row r="969" spans="1:12" ht="18" customHeight="1" x14ac:dyDescent="0.2">
      <c r="A969" s="189" t="s">
        <v>456</v>
      </c>
      <c r="B969" s="695" t="s">
        <v>457</v>
      </c>
      <c r="C969" s="695"/>
      <c r="D969" s="695"/>
      <c r="E969" s="695"/>
      <c r="F969" s="695"/>
      <c r="G969" s="695"/>
      <c r="H969" s="710">
        <v>173.49</v>
      </c>
      <c r="I969" s="710"/>
      <c r="J969" s="710">
        <v>169.92</v>
      </c>
      <c r="K969" s="710"/>
      <c r="L969" s="191">
        <f t="shared" si="37"/>
        <v>97.942244509770006</v>
      </c>
    </row>
    <row r="970" spans="1:12" ht="18" customHeight="1" x14ac:dyDescent="0.2">
      <c r="A970" s="189" t="s">
        <v>458</v>
      </c>
      <c r="B970" s="695" t="s">
        <v>459</v>
      </c>
      <c r="C970" s="695"/>
      <c r="D970" s="695"/>
      <c r="E970" s="695"/>
      <c r="F970" s="695"/>
      <c r="G970" s="695"/>
      <c r="H970" s="710">
        <v>25.67</v>
      </c>
      <c r="I970" s="710"/>
      <c r="J970" s="710">
        <v>23</v>
      </c>
      <c r="K970" s="710"/>
      <c r="L970" s="191">
        <f t="shared" si="37"/>
        <v>89.598753408648221</v>
      </c>
    </row>
    <row r="971" spans="1:12" ht="18" customHeight="1" x14ac:dyDescent="0.2">
      <c r="A971" s="189" t="s">
        <v>460</v>
      </c>
      <c r="B971" s="695" t="s">
        <v>461</v>
      </c>
      <c r="C971" s="695"/>
      <c r="D971" s="695"/>
      <c r="E971" s="695"/>
      <c r="F971" s="695"/>
      <c r="G971" s="695"/>
      <c r="H971" s="718">
        <v>0.05</v>
      </c>
      <c r="I971" s="718"/>
      <c r="J971" s="718">
        <v>0</v>
      </c>
      <c r="K971" s="718"/>
      <c r="L971" s="191" t="s">
        <v>43</v>
      </c>
    </row>
    <row r="972" spans="1:12" ht="31.5" customHeight="1" x14ac:dyDescent="0.2">
      <c r="A972" s="189" t="s">
        <v>462</v>
      </c>
      <c r="B972" s="695" t="s">
        <v>463</v>
      </c>
      <c r="C972" s="695"/>
      <c r="D972" s="695"/>
      <c r="E972" s="695"/>
      <c r="F972" s="695"/>
      <c r="G972" s="695"/>
      <c r="H972" s="718">
        <v>56.49</v>
      </c>
      <c r="I972" s="718"/>
      <c r="J972" s="718">
        <v>56.49</v>
      </c>
      <c r="K972" s="718"/>
      <c r="L972" s="192">
        <f>J972/H972*100</f>
        <v>100</v>
      </c>
    </row>
    <row r="973" spans="1:12" ht="18" customHeight="1" x14ac:dyDescent="0.2">
      <c r="A973" s="188">
        <v>13</v>
      </c>
      <c r="B973" s="611" t="s">
        <v>464</v>
      </c>
      <c r="C973" s="611"/>
      <c r="D973" s="611"/>
      <c r="E973" s="611"/>
      <c r="F973" s="611"/>
      <c r="G973" s="611"/>
      <c r="H973" s="715">
        <f>H951-H959</f>
        <v>-242.30999999999949</v>
      </c>
      <c r="I973" s="715"/>
      <c r="J973" s="715">
        <f>J951-J959</f>
        <v>48.399999999999636</v>
      </c>
      <c r="K973" s="715"/>
      <c r="L973" s="98" t="s">
        <v>43</v>
      </c>
    </row>
    <row r="974" spans="1:12" x14ac:dyDescent="0.2">
      <c r="A974" s="25"/>
      <c r="B974" s="25"/>
      <c r="C974" s="25"/>
      <c r="D974" s="25"/>
      <c r="E974" s="25"/>
      <c r="F974" s="26"/>
    </row>
    <row r="975" spans="1:12" x14ac:dyDescent="0.2">
      <c r="A975" s="25"/>
      <c r="B975" s="25"/>
      <c r="C975" s="25"/>
      <c r="D975" s="25"/>
      <c r="E975" s="25"/>
      <c r="F975" s="26"/>
    </row>
    <row r="976" spans="1:12" x14ac:dyDescent="0.2">
      <c r="A976" s="25"/>
      <c r="B976" s="25"/>
      <c r="C976" s="25"/>
      <c r="D976" s="25"/>
      <c r="E976" s="25"/>
      <c r="F976" s="26"/>
    </row>
    <row r="977" spans="1:6" x14ac:dyDescent="0.2">
      <c r="A977" s="25"/>
      <c r="B977" s="25"/>
      <c r="C977" s="25"/>
      <c r="D977" s="25"/>
      <c r="E977" s="25"/>
      <c r="F977" s="26"/>
    </row>
    <row r="978" spans="1:6" x14ac:dyDescent="0.2">
      <c r="A978" s="25"/>
      <c r="B978" s="25"/>
      <c r="C978" s="25"/>
      <c r="D978" s="25"/>
      <c r="E978" s="25"/>
      <c r="F978" s="26"/>
    </row>
    <row r="979" spans="1:6" x14ac:dyDescent="0.2">
      <c r="A979" s="25"/>
      <c r="B979" s="25"/>
      <c r="C979" s="25"/>
      <c r="D979" s="25"/>
      <c r="E979" s="25"/>
      <c r="F979" s="26"/>
    </row>
    <row r="980" spans="1:6" x14ac:dyDescent="0.2">
      <c r="A980" s="25"/>
      <c r="B980" s="25"/>
      <c r="C980" s="25"/>
      <c r="D980" s="25"/>
      <c r="E980" s="25"/>
      <c r="F980" s="26"/>
    </row>
    <row r="981" spans="1:6" x14ac:dyDescent="0.2">
      <c r="A981" s="25"/>
      <c r="B981" s="25"/>
      <c r="C981" s="25"/>
      <c r="D981" s="25"/>
      <c r="E981" s="25"/>
      <c r="F981" s="26"/>
    </row>
    <row r="982" spans="1:6" x14ac:dyDescent="0.2">
      <c r="A982" s="25"/>
      <c r="B982" s="25"/>
      <c r="C982" s="25"/>
      <c r="D982" s="25"/>
      <c r="E982" s="25"/>
      <c r="F982" s="26"/>
    </row>
    <row r="983" spans="1:6" x14ac:dyDescent="0.2">
      <c r="A983" s="25"/>
      <c r="B983" s="25"/>
      <c r="C983" s="25"/>
      <c r="D983" s="25"/>
      <c r="E983" s="25"/>
      <c r="F983" s="26"/>
    </row>
    <row r="984" spans="1:6" x14ac:dyDescent="0.2">
      <c r="A984" s="25"/>
      <c r="B984" s="25"/>
      <c r="C984" s="25"/>
      <c r="D984" s="25"/>
      <c r="E984" s="25"/>
      <c r="F984" s="26"/>
    </row>
    <row r="985" spans="1:6" x14ac:dyDescent="0.2">
      <c r="A985" s="25"/>
      <c r="B985" s="25"/>
      <c r="C985" s="25"/>
      <c r="D985" s="25"/>
      <c r="E985" s="25"/>
      <c r="F985" s="26"/>
    </row>
  </sheetData>
  <protectedRanges>
    <protectedRange sqref="B732" name="Диапазон1_1_1_1_2_1_1"/>
  </protectedRanges>
  <mergeCells count="2714">
    <mergeCell ref="B947:G947"/>
    <mergeCell ref="H947:I947"/>
    <mergeCell ref="J947:K947"/>
    <mergeCell ref="B948:G948"/>
    <mergeCell ref="H948:I948"/>
    <mergeCell ref="J948:K948"/>
    <mergeCell ref="B949:G949"/>
    <mergeCell ref="H949:I949"/>
    <mergeCell ref="J949:K949"/>
    <mergeCell ref="B950:G950"/>
    <mergeCell ref="H950:I950"/>
    <mergeCell ref="J950:K950"/>
    <mergeCell ref="B951:G951"/>
    <mergeCell ref="H951:I951"/>
    <mergeCell ref="J951:K951"/>
    <mergeCell ref="B941:G941"/>
    <mergeCell ref="H941:I941"/>
    <mergeCell ref="J941:K941"/>
    <mergeCell ref="B942:G942"/>
    <mergeCell ref="H942:I942"/>
    <mergeCell ref="J942:K942"/>
    <mergeCell ref="B943:G943"/>
    <mergeCell ref="H943:I943"/>
    <mergeCell ref="J943:K943"/>
    <mergeCell ref="B944:G944"/>
    <mergeCell ref="H944:I944"/>
    <mergeCell ref="J944:K944"/>
    <mergeCell ref="B945:G945"/>
    <mergeCell ref="H945:I945"/>
    <mergeCell ref="J945:K945"/>
    <mergeCell ref="B946:G946"/>
    <mergeCell ref="H946:I946"/>
    <mergeCell ref="J946:K946"/>
    <mergeCell ref="J934:K934"/>
    <mergeCell ref="B935:G935"/>
    <mergeCell ref="H935:I935"/>
    <mergeCell ref="J935:K935"/>
    <mergeCell ref="B936:G936"/>
    <mergeCell ref="H936:I936"/>
    <mergeCell ref="J936:K936"/>
    <mergeCell ref="B937:G937"/>
    <mergeCell ref="H937:I937"/>
    <mergeCell ref="J937:K937"/>
    <mergeCell ref="B938:G938"/>
    <mergeCell ref="H938:I938"/>
    <mergeCell ref="J938:K938"/>
    <mergeCell ref="B939:G939"/>
    <mergeCell ref="H939:I939"/>
    <mergeCell ref="J939:K939"/>
    <mergeCell ref="B940:G940"/>
    <mergeCell ref="H940:I940"/>
    <mergeCell ref="J940:K940"/>
    <mergeCell ref="A929:L929"/>
    <mergeCell ref="B930:G930"/>
    <mergeCell ref="H930:I930"/>
    <mergeCell ref="J930:K930"/>
    <mergeCell ref="H906:I906"/>
    <mergeCell ref="A915:D915"/>
    <mergeCell ref="E915:L915"/>
    <mergeCell ref="H909:I909"/>
    <mergeCell ref="J909:K909"/>
    <mergeCell ref="B906:F906"/>
    <mergeCell ref="J906:K906"/>
    <mergeCell ref="B907:F907"/>
    <mergeCell ref="H907:I907"/>
    <mergeCell ref="J907:K907"/>
    <mergeCell ref="L902:L903"/>
    <mergeCell ref="B904:F904"/>
    <mergeCell ref="H904:I904"/>
    <mergeCell ref="J904:K904"/>
    <mergeCell ref="J893:K893"/>
    <mergeCell ref="B894:F894"/>
    <mergeCell ref="H894:I894"/>
    <mergeCell ref="J894:K894"/>
    <mergeCell ref="B895:F895"/>
    <mergeCell ref="H895:I895"/>
    <mergeCell ref="J895:K895"/>
    <mergeCell ref="B896:F896"/>
    <mergeCell ref="H896:I896"/>
    <mergeCell ref="J896:K896"/>
    <mergeCell ref="B897:F897"/>
    <mergeCell ref="H897:I897"/>
    <mergeCell ref="J897:K897"/>
    <mergeCell ref="A898:L898"/>
    <mergeCell ref="A927:L927"/>
    <mergeCell ref="B928:G928"/>
    <mergeCell ref="H928:I928"/>
    <mergeCell ref="J928:K928"/>
    <mergeCell ref="A900:L900"/>
    <mergeCell ref="A902:A903"/>
    <mergeCell ref="B902:F903"/>
    <mergeCell ref="G902:G903"/>
    <mergeCell ref="H830:I830"/>
    <mergeCell ref="J830:K830"/>
    <mergeCell ref="B831:F831"/>
    <mergeCell ref="H831:I831"/>
    <mergeCell ref="J831:K831"/>
    <mergeCell ref="B832:F832"/>
    <mergeCell ref="H832:I832"/>
    <mergeCell ref="J832:K832"/>
    <mergeCell ref="B833:F833"/>
    <mergeCell ref="H833:I833"/>
    <mergeCell ref="J833:K833"/>
    <mergeCell ref="B834:F834"/>
    <mergeCell ref="H834:I834"/>
    <mergeCell ref="J834:K834"/>
    <mergeCell ref="B835:F835"/>
    <mergeCell ref="H835:I835"/>
    <mergeCell ref="J835:K835"/>
    <mergeCell ref="B617:E617"/>
    <mergeCell ref="B819:F819"/>
    <mergeCell ref="H819:I819"/>
    <mergeCell ref="J819:K819"/>
    <mergeCell ref="B820:F820"/>
    <mergeCell ref="H820:I820"/>
    <mergeCell ref="J820:K820"/>
    <mergeCell ref="B817:F817"/>
    <mergeCell ref="H817:I817"/>
    <mergeCell ref="J817:K817"/>
    <mergeCell ref="B818:F818"/>
    <mergeCell ref="H818:I818"/>
    <mergeCell ref="J818:K818"/>
    <mergeCell ref="B815:F815"/>
    <mergeCell ref="H815:I815"/>
    <mergeCell ref="J815:K815"/>
    <mergeCell ref="B816:F816"/>
    <mergeCell ref="H816:I816"/>
    <mergeCell ref="J816:K816"/>
    <mergeCell ref="B813:F813"/>
    <mergeCell ref="H813:I813"/>
    <mergeCell ref="J813:K813"/>
    <mergeCell ref="B814:F814"/>
    <mergeCell ref="H814:I814"/>
    <mergeCell ref="J814:K814"/>
    <mergeCell ref="B811:F811"/>
    <mergeCell ref="H811:I811"/>
    <mergeCell ref="J811:K811"/>
    <mergeCell ref="B812:F812"/>
    <mergeCell ref="H812:I812"/>
    <mergeCell ref="J812:K812"/>
    <mergeCell ref="B809:F809"/>
    <mergeCell ref="J263:K263"/>
    <mergeCell ref="B972:G972"/>
    <mergeCell ref="H972:I972"/>
    <mergeCell ref="J972:K972"/>
    <mergeCell ref="B973:G973"/>
    <mergeCell ref="H973:I973"/>
    <mergeCell ref="J973:K973"/>
    <mergeCell ref="B970:G970"/>
    <mergeCell ref="H970:I970"/>
    <mergeCell ref="J970:K970"/>
    <mergeCell ref="B971:G971"/>
    <mergeCell ref="H971:I971"/>
    <mergeCell ref="J971:K971"/>
    <mergeCell ref="B968:G968"/>
    <mergeCell ref="H968:I968"/>
    <mergeCell ref="J968:K968"/>
    <mergeCell ref="B969:G969"/>
    <mergeCell ref="H969:I969"/>
    <mergeCell ref="J969:K969"/>
    <mergeCell ref="B961:G961"/>
    <mergeCell ref="B822:F822"/>
    <mergeCell ref="H822:I822"/>
    <mergeCell ref="J822:K822"/>
    <mergeCell ref="B823:F823"/>
    <mergeCell ref="H823:I823"/>
    <mergeCell ref="J823:K823"/>
    <mergeCell ref="B824:F824"/>
    <mergeCell ref="H824:I824"/>
    <mergeCell ref="J826:K826"/>
    <mergeCell ref="J617:K617"/>
    <mergeCell ref="H617:I617"/>
    <mergeCell ref="F617:G617"/>
    <mergeCell ref="H961:I961"/>
    <mergeCell ref="J961:K961"/>
    <mergeCell ref="A958:L958"/>
    <mergeCell ref="B959:G959"/>
    <mergeCell ref="H959:I959"/>
    <mergeCell ref="J959:K959"/>
    <mergeCell ref="B966:G966"/>
    <mergeCell ref="H966:I966"/>
    <mergeCell ref="J966:K966"/>
    <mergeCell ref="B967:G967"/>
    <mergeCell ref="H967:I967"/>
    <mergeCell ref="J967:K967"/>
    <mergeCell ref="B964:G964"/>
    <mergeCell ref="H964:I964"/>
    <mergeCell ref="J964:K964"/>
    <mergeCell ref="B965:G965"/>
    <mergeCell ref="H965:I965"/>
    <mergeCell ref="J965:K965"/>
    <mergeCell ref="B962:G962"/>
    <mergeCell ref="H962:I962"/>
    <mergeCell ref="J962:K962"/>
    <mergeCell ref="B963:G963"/>
    <mergeCell ref="H963:I963"/>
    <mergeCell ref="J963:K963"/>
    <mergeCell ref="B960:G960"/>
    <mergeCell ref="H960:I960"/>
    <mergeCell ref="J960:K960"/>
    <mergeCell ref="B931:G931"/>
    <mergeCell ref="H931:I931"/>
    <mergeCell ref="J931:K931"/>
    <mergeCell ref="B932:G932"/>
    <mergeCell ref="H932:I932"/>
    <mergeCell ref="J932:K932"/>
    <mergeCell ref="B933:G933"/>
    <mergeCell ref="H933:I933"/>
    <mergeCell ref="J933:K933"/>
    <mergeCell ref="B934:G934"/>
    <mergeCell ref="H934:I934"/>
    <mergeCell ref="H902:I903"/>
    <mergeCell ref="J902:K903"/>
    <mergeCell ref="A913:L913"/>
    <mergeCell ref="A914:L914"/>
    <mergeCell ref="A956:L956"/>
    <mergeCell ref="B957:G957"/>
    <mergeCell ref="H957:I957"/>
    <mergeCell ref="J957:K957"/>
    <mergeCell ref="B905:F905"/>
    <mergeCell ref="H905:I905"/>
    <mergeCell ref="J905:K905"/>
    <mergeCell ref="B910:F910"/>
    <mergeCell ref="H910:I910"/>
    <mergeCell ref="J910:K910"/>
    <mergeCell ref="B911:F911"/>
    <mergeCell ref="H911:I911"/>
    <mergeCell ref="J911:K911"/>
    <mergeCell ref="B908:F908"/>
    <mergeCell ref="H908:I908"/>
    <mergeCell ref="J908:K908"/>
    <mergeCell ref="B909:F909"/>
    <mergeCell ref="B888:F888"/>
    <mergeCell ref="H888:I888"/>
    <mergeCell ref="J888:K888"/>
    <mergeCell ref="A882:L882"/>
    <mergeCell ref="A883:L883"/>
    <mergeCell ref="B884:F884"/>
    <mergeCell ref="H884:I884"/>
    <mergeCell ref="J884:K884"/>
    <mergeCell ref="B885:F885"/>
    <mergeCell ref="H885:I885"/>
    <mergeCell ref="J885:K885"/>
    <mergeCell ref="B886:L886"/>
    <mergeCell ref="B887:F887"/>
    <mergeCell ref="H887:I887"/>
    <mergeCell ref="J887:K887"/>
    <mergeCell ref="A880:L880"/>
    <mergeCell ref="A881:L881"/>
    <mergeCell ref="B889:F889"/>
    <mergeCell ref="H889:I889"/>
    <mergeCell ref="J889:K889"/>
    <mergeCell ref="B890:F890"/>
    <mergeCell ref="H890:I890"/>
    <mergeCell ref="J890:K890"/>
    <mergeCell ref="B891:F891"/>
    <mergeCell ref="H891:I891"/>
    <mergeCell ref="J891:K891"/>
    <mergeCell ref="B892:F892"/>
    <mergeCell ref="H892:I892"/>
    <mergeCell ref="J892:K892"/>
    <mergeCell ref="B893:F893"/>
    <mergeCell ref="H893:I893"/>
    <mergeCell ref="B870:F870"/>
    <mergeCell ref="H870:I870"/>
    <mergeCell ref="J870:K870"/>
    <mergeCell ref="B871:F871"/>
    <mergeCell ref="H871:I871"/>
    <mergeCell ref="J871:K871"/>
    <mergeCell ref="B878:F878"/>
    <mergeCell ref="H878:I878"/>
    <mergeCell ref="J878:K878"/>
    <mergeCell ref="B879:F879"/>
    <mergeCell ref="H879:I879"/>
    <mergeCell ref="J879:K879"/>
    <mergeCell ref="B877:F877"/>
    <mergeCell ref="H877:I877"/>
    <mergeCell ref="J877:K877"/>
    <mergeCell ref="B874:F874"/>
    <mergeCell ref="H874:I874"/>
    <mergeCell ref="J874:K874"/>
    <mergeCell ref="B868:F868"/>
    <mergeCell ref="H868:I868"/>
    <mergeCell ref="J868:K868"/>
    <mergeCell ref="B869:F869"/>
    <mergeCell ref="H869:I869"/>
    <mergeCell ref="J869:K869"/>
    <mergeCell ref="B867:F867"/>
    <mergeCell ref="H867:I867"/>
    <mergeCell ref="J867:K867"/>
    <mergeCell ref="B876:F876"/>
    <mergeCell ref="H876:I876"/>
    <mergeCell ref="J876:K876"/>
    <mergeCell ref="B872:F872"/>
    <mergeCell ref="H872:I872"/>
    <mergeCell ref="J872:K872"/>
    <mergeCell ref="B873:F873"/>
    <mergeCell ref="H873:I873"/>
    <mergeCell ref="J873:K873"/>
    <mergeCell ref="B875:F875"/>
    <mergeCell ref="H875:I875"/>
    <mergeCell ref="J875:K875"/>
    <mergeCell ref="A866:L866"/>
    <mergeCell ref="B862:F862"/>
    <mergeCell ref="H862:I862"/>
    <mergeCell ref="J862:K862"/>
    <mergeCell ref="B863:F863"/>
    <mergeCell ref="H863:I863"/>
    <mergeCell ref="J863:K863"/>
    <mergeCell ref="B859:F859"/>
    <mergeCell ref="H859:I859"/>
    <mergeCell ref="J859:K859"/>
    <mergeCell ref="B861:F861"/>
    <mergeCell ref="H861:I861"/>
    <mergeCell ref="J861:K861"/>
    <mergeCell ref="A865:L865"/>
    <mergeCell ref="B860:F860"/>
    <mergeCell ref="H860:I860"/>
    <mergeCell ref="J860:K860"/>
    <mergeCell ref="A864:L864"/>
    <mergeCell ref="B857:F857"/>
    <mergeCell ref="H857:I857"/>
    <mergeCell ref="J857:K857"/>
    <mergeCell ref="B858:F858"/>
    <mergeCell ref="H858:I858"/>
    <mergeCell ref="J858:K858"/>
    <mergeCell ref="B855:F855"/>
    <mergeCell ref="H855:I855"/>
    <mergeCell ref="J855:K855"/>
    <mergeCell ref="B856:F856"/>
    <mergeCell ref="H856:I856"/>
    <mergeCell ref="J856:K856"/>
    <mergeCell ref="B853:F853"/>
    <mergeCell ref="H853:I853"/>
    <mergeCell ref="J853:K853"/>
    <mergeCell ref="B854:F854"/>
    <mergeCell ref="H854:I854"/>
    <mergeCell ref="J854:K854"/>
    <mergeCell ref="B851:F851"/>
    <mergeCell ref="H851:I851"/>
    <mergeCell ref="J851:K851"/>
    <mergeCell ref="B852:F852"/>
    <mergeCell ref="H852:I852"/>
    <mergeCell ref="J852:K852"/>
    <mergeCell ref="B849:F849"/>
    <mergeCell ref="H849:I849"/>
    <mergeCell ref="J849:K849"/>
    <mergeCell ref="B850:F850"/>
    <mergeCell ref="H850:I850"/>
    <mergeCell ref="J850:K850"/>
    <mergeCell ref="B847:F847"/>
    <mergeCell ref="H847:I847"/>
    <mergeCell ref="J847:K847"/>
    <mergeCell ref="B848:F848"/>
    <mergeCell ref="H848:I848"/>
    <mergeCell ref="J848:K848"/>
    <mergeCell ref="B845:F845"/>
    <mergeCell ref="H845:I845"/>
    <mergeCell ref="J845:K845"/>
    <mergeCell ref="B846:F846"/>
    <mergeCell ref="H846:I846"/>
    <mergeCell ref="J846:K846"/>
    <mergeCell ref="B843:F843"/>
    <mergeCell ref="H843:I843"/>
    <mergeCell ref="J843:K843"/>
    <mergeCell ref="B844:F844"/>
    <mergeCell ref="H844:I844"/>
    <mergeCell ref="J844:K844"/>
    <mergeCell ref="B842:F842"/>
    <mergeCell ref="H842:I842"/>
    <mergeCell ref="J842:K842"/>
    <mergeCell ref="B839:F839"/>
    <mergeCell ref="H839:I839"/>
    <mergeCell ref="J839:K839"/>
    <mergeCell ref="B837:F837"/>
    <mergeCell ref="H837:I837"/>
    <mergeCell ref="J837:K837"/>
    <mergeCell ref="B838:F838"/>
    <mergeCell ref="H838:I838"/>
    <mergeCell ref="J838:K838"/>
    <mergeCell ref="B821:F821"/>
    <mergeCell ref="H821:I821"/>
    <mergeCell ref="J821:K821"/>
    <mergeCell ref="B836:F836"/>
    <mergeCell ref="H836:I836"/>
    <mergeCell ref="J836:K836"/>
    <mergeCell ref="A840:M840"/>
    <mergeCell ref="B841:F841"/>
    <mergeCell ref="H841:I841"/>
    <mergeCell ref="J841:K841"/>
    <mergeCell ref="B827:F827"/>
    <mergeCell ref="H827:I827"/>
    <mergeCell ref="J827:K827"/>
    <mergeCell ref="B828:F828"/>
    <mergeCell ref="H828:I828"/>
    <mergeCell ref="J828:K828"/>
    <mergeCell ref="B829:F829"/>
    <mergeCell ref="H829:I829"/>
    <mergeCell ref="J829:K829"/>
    <mergeCell ref="B830:F830"/>
    <mergeCell ref="J824:K824"/>
    <mergeCell ref="B825:F825"/>
    <mergeCell ref="H825:I825"/>
    <mergeCell ref="J825:K825"/>
    <mergeCell ref="B826:F826"/>
    <mergeCell ref="H826:I826"/>
    <mergeCell ref="H809:I809"/>
    <mergeCell ref="J809:K809"/>
    <mergeCell ref="B810:F810"/>
    <mergeCell ref="H810:I810"/>
    <mergeCell ref="J810:K810"/>
    <mergeCell ref="B807:F807"/>
    <mergeCell ref="H807:I807"/>
    <mergeCell ref="J807:K807"/>
    <mergeCell ref="B808:F808"/>
    <mergeCell ref="H808:I808"/>
    <mergeCell ref="J808:K808"/>
    <mergeCell ref="B805:F805"/>
    <mergeCell ref="H805:I805"/>
    <mergeCell ref="J805:K805"/>
    <mergeCell ref="B806:F806"/>
    <mergeCell ref="H806:I806"/>
    <mergeCell ref="J806:K806"/>
    <mergeCell ref="B803:F803"/>
    <mergeCell ref="H803:I803"/>
    <mergeCell ref="J803:K803"/>
    <mergeCell ref="B804:F804"/>
    <mergeCell ref="H804:I804"/>
    <mergeCell ref="J804:K804"/>
    <mergeCell ref="B797:F797"/>
    <mergeCell ref="H797:I797"/>
    <mergeCell ref="J797:K797"/>
    <mergeCell ref="B794:F794"/>
    <mergeCell ref="H794:I794"/>
    <mergeCell ref="J794:K794"/>
    <mergeCell ref="B795:F795"/>
    <mergeCell ref="H795:I795"/>
    <mergeCell ref="J795:K795"/>
    <mergeCell ref="B792:F792"/>
    <mergeCell ref="H792:I792"/>
    <mergeCell ref="J792:K792"/>
    <mergeCell ref="B793:F793"/>
    <mergeCell ref="H793:I793"/>
    <mergeCell ref="J793:K793"/>
    <mergeCell ref="B802:F802"/>
    <mergeCell ref="H802:I802"/>
    <mergeCell ref="J802:K802"/>
    <mergeCell ref="B800:F800"/>
    <mergeCell ref="H800:I800"/>
    <mergeCell ref="J800:K800"/>
    <mergeCell ref="B801:F801"/>
    <mergeCell ref="H801:I801"/>
    <mergeCell ref="J801:K801"/>
    <mergeCell ref="B798:F798"/>
    <mergeCell ref="H798:I798"/>
    <mergeCell ref="A790:L790"/>
    <mergeCell ref="B778:F778"/>
    <mergeCell ref="H778:I778"/>
    <mergeCell ref="J778:K778"/>
    <mergeCell ref="J798:K798"/>
    <mergeCell ref="B799:F799"/>
    <mergeCell ref="H799:I799"/>
    <mergeCell ref="J799:K799"/>
    <mergeCell ref="B791:F791"/>
    <mergeCell ref="H791:I791"/>
    <mergeCell ref="J791:K791"/>
    <mergeCell ref="B787:F787"/>
    <mergeCell ref="H787:I787"/>
    <mergeCell ref="J787:K787"/>
    <mergeCell ref="A788:L788"/>
    <mergeCell ref="A789:L789"/>
    <mergeCell ref="B785:F785"/>
    <mergeCell ref="H785:I785"/>
    <mergeCell ref="J785:K785"/>
    <mergeCell ref="B786:F786"/>
    <mergeCell ref="H786:I786"/>
    <mergeCell ref="J786:K786"/>
    <mergeCell ref="B796:F796"/>
    <mergeCell ref="H796:I796"/>
    <mergeCell ref="J796:K796"/>
    <mergeCell ref="B777:F777"/>
    <mergeCell ref="H777:I777"/>
    <mergeCell ref="J777:K777"/>
    <mergeCell ref="B772:F772"/>
    <mergeCell ref="H772:I772"/>
    <mergeCell ref="J772:K772"/>
    <mergeCell ref="B773:F773"/>
    <mergeCell ref="H773:I773"/>
    <mergeCell ref="J773:K773"/>
    <mergeCell ref="B783:F783"/>
    <mergeCell ref="H783:I783"/>
    <mergeCell ref="J783:K783"/>
    <mergeCell ref="B771:F771"/>
    <mergeCell ref="H771:I771"/>
    <mergeCell ref="J771:K771"/>
    <mergeCell ref="B784:F784"/>
    <mergeCell ref="H784:I784"/>
    <mergeCell ref="J784:K784"/>
    <mergeCell ref="B781:F781"/>
    <mergeCell ref="H781:I781"/>
    <mergeCell ref="J781:K781"/>
    <mergeCell ref="B782:F782"/>
    <mergeCell ref="H782:I782"/>
    <mergeCell ref="J782:K782"/>
    <mergeCell ref="B779:F779"/>
    <mergeCell ref="H779:I779"/>
    <mergeCell ref="J779:K779"/>
    <mergeCell ref="B780:F780"/>
    <mergeCell ref="H780:I780"/>
    <mergeCell ref="J780:K780"/>
    <mergeCell ref="D765:E765"/>
    <mergeCell ref="F765:G765"/>
    <mergeCell ref="H765:I765"/>
    <mergeCell ref="J765:K765"/>
    <mergeCell ref="A766:L766"/>
    <mergeCell ref="B764:C764"/>
    <mergeCell ref="D764:E764"/>
    <mergeCell ref="F764:G764"/>
    <mergeCell ref="H764:I764"/>
    <mergeCell ref="J764:K764"/>
    <mergeCell ref="B763:C763"/>
    <mergeCell ref="D763:E763"/>
    <mergeCell ref="F763:G763"/>
    <mergeCell ref="H763:I763"/>
    <mergeCell ref="J763:K763"/>
    <mergeCell ref="A775:L775"/>
    <mergeCell ref="A776:L776"/>
    <mergeCell ref="B761:C761"/>
    <mergeCell ref="D761:E761"/>
    <mergeCell ref="F761:G761"/>
    <mergeCell ref="H761:I761"/>
    <mergeCell ref="J761:K761"/>
    <mergeCell ref="B762:C762"/>
    <mergeCell ref="D762:E762"/>
    <mergeCell ref="F762:G762"/>
    <mergeCell ref="H762:I762"/>
    <mergeCell ref="J762:K762"/>
    <mergeCell ref="B759:C759"/>
    <mergeCell ref="D759:E759"/>
    <mergeCell ref="F759:G759"/>
    <mergeCell ref="H759:I759"/>
    <mergeCell ref="J759:K759"/>
    <mergeCell ref="B770:F770"/>
    <mergeCell ref="H770:I770"/>
    <mergeCell ref="J770:K770"/>
    <mergeCell ref="B760:C760"/>
    <mergeCell ref="D760:E760"/>
    <mergeCell ref="F760:G760"/>
    <mergeCell ref="H760:I760"/>
    <mergeCell ref="J760:K760"/>
    <mergeCell ref="A767:L767"/>
    <mergeCell ref="B768:F768"/>
    <mergeCell ref="H768:I768"/>
    <mergeCell ref="J768:K768"/>
    <mergeCell ref="B769:F769"/>
    <mergeCell ref="G769:G773"/>
    <mergeCell ref="H769:I769"/>
    <mergeCell ref="J769:K769"/>
    <mergeCell ref="B765:C765"/>
    <mergeCell ref="B757:C757"/>
    <mergeCell ref="D757:E757"/>
    <mergeCell ref="F757:G757"/>
    <mergeCell ref="H757:I757"/>
    <mergeCell ref="J757:K757"/>
    <mergeCell ref="B758:C758"/>
    <mergeCell ref="D758:E758"/>
    <mergeCell ref="F758:G758"/>
    <mergeCell ref="H758:I758"/>
    <mergeCell ref="J758:K758"/>
    <mergeCell ref="F750:G750"/>
    <mergeCell ref="H750:I750"/>
    <mergeCell ref="J750:K750"/>
    <mergeCell ref="B755:C755"/>
    <mergeCell ref="D755:E755"/>
    <mergeCell ref="F755:G755"/>
    <mergeCell ref="H755:I755"/>
    <mergeCell ref="J755:K755"/>
    <mergeCell ref="B756:C756"/>
    <mergeCell ref="D756:E756"/>
    <mergeCell ref="F756:G756"/>
    <mergeCell ref="H756:I756"/>
    <mergeCell ref="J756:K756"/>
    <mergeCell ref="B753:C753"/>
    <mergeCell ref="D753:E753"/>
    <mergeCell ref="F753:G753"/>
    <mergeCell ref="H753:I753"/>
    <mergeCell ref="J753:K753"/>
    <mergeCell ref="B754:C754"/>
    <mergeCell ref="D754:E754"/>
    <mergeCell ref="F754:G754"/>
    <mergeCell ref="H754:I754"/>
    <mergeCell ref="J754:K754"/>
    <mergeCell ref="B746:C746"/>
    <mergeCell ref="D746:E746"/>
    <mergeCell ref="F746:G746"/>
    <mergeCell ref="H746:I746"/>
    <mergeCell ref="J746:K746"/>
    <mergeCell ref="B747:C747"/>
    <mergeCell ref="D747:E747"/>
    <mergeCell ref="F747:G747"/>
    <mergeCell ref="H747:I747"/>
    <mergeCell ref="J747:K747"/>
    <mergeCell ref="B751:C751"/>
    <mergeCell ref="D751:E751"/>
    <mergeCell ref="F751:G751"/>
    <mergeCell ref="H751:I751"/>
    <mergeCell ref="J751:K751"/>
    <mergeCell ref="B752:C752"/>
    <mergeCell ref="D752:E752"/>
    <mergeCell ref="F752:G752"/>
    <mergeCell ref="H752:I752"/>
    <mergeCell ref="J752:K752"/>
    <mergeCell ref="B744:C744"/>
    <mergeCell ref="D744:E744"/>
    <mergeCell ref="F744:G744"/>
    <mergeCell ref="H744:I744"/>
    <mergeCell ref="J744:K744"/>
    <mergeCell ref="B745:C745"/>
    <mergeCell ref="D745:E745"/>
    <mergeCell ref="F745:G745"/>
    <mergeCell ref="H745:I745"/>
    <mergeCell ref="J745:K745"/>
    <mergeCell ref="B749:C749"/>
    <mergeCell ref="D749:E749"/>
    <mergeCell ref="F749:G749"/>
    <mergeCell ref="H749:I749"/>
    <mergeCell ref="J749:K749"/>
    <mergeCell ref="B750:C750"/>
    <mergeCell ref="D750:E750"/>
    <mergeCell ref="B748:C748"/>
    <mergeCell ref="D748:E748"/>
    <mergeCell ref="F748:G748"/>
    <mergeCell ref="H748:I748"/>
    <mergeCell ref="J748:K748"/>
    <mergeCell ref="B742:C742"/>
    <mergeCell ref="D742:E742"/>
    <mergeCell ref="F742:G742"/>
    <mergeCell ref="H742:I742"/>
    <mergeCell ref="J742:K742"/>
    <mergeCell ref="B743:C743"/>
    <mergeCell ref="D743:E743"/>
    <mergeCell ref="F743:G743"/>
    <mergeCell ref="H743:I743"/>
    <mergeCell ref="J743:K743"/>
    <mergeCell ref="B740:C740"/>
    <mergeCell ref="D740:E740"/>
    <mergeCell ref="F740:G740"/>
    <mergeCell ref="H740:I740"/>
    <mergeCell ref="J740:K740"/>
    <mergeCell ref="B741:C741"/>
    <mergeCell ref="D741:E741"/>
    <mergeCell ref="F741:G741"/>
    <mergeCell ref="H741:I741"/>
    <mergeCell ref="J741:K741"/>
    <mergeCell ref="B738:C738"/>
    <mergeCell ref="D738:E738"/>
    <mergeCell ref="F738:G738"/>
    <mergeCell ref="H738:I738"/>
    <mergeCell ref="J738:K738"/>
    <mergeCell ref="B739:C739"/>
    <mergeCell ref="D739:E739"/>
    <mergeCell ref="F739:G739"/>
    <mergeCell ref="H739:I739"/>
    <mergeCell ref="J739:K739"/>
    <mergeCell ref="B736:C736"/>
    <mergeCell ref="D736:E736"/>
    <mergeCell ref="F736:G736"/>
    <mergeCell ref="H736:I736"/>
    <mergeCell ref="J736:K736"/>
    <mergeCell ref="B737:C737"/>
    <mergeCell ref="D737:E737"/>
    <mergeCell ref="F737:G737"/>
    <mergeCell ref="H737:I737"/>
    <mergeCell ref="J737:K737"/>
    <mergeCell ref="B734:C734"/>
    <mergeCell ref="D734:E734"/>
    <mergeCell ref="F734:G734"/>
    <mergeCell ref="H734:I734"/>
    <mergeCell ref="J734:K734"/>
    <mergeCell ref="B735:C735"/>
    <mergeCell ref="D735:E735"/>
    <mergeCell ref="F735:G735"/>
    <mergeCell ref="H735:I735"/>
    <mergeCell ref="J735:K735"/>
    <mergeCell ref="B732:C732"/>
    <mergeCell ref="D732:E732"/>
    <mergeCell ref="F732:G732"/>
    <mergeCell ref="H732:I732"/>
    <mergeCell ref="J732:K732"/>
    <mergeCell ref="B733:C733"/>
    <mergeCell ref="D733:E733"/>
    <mergeCell ref="F733:G733"/>
    <mergeCell ref="H733:I733"/>
    <mergeCell ref="J733:K733"/>
    <mergeCell ref="B730:C730"/>
    <mergeCell ref="D730:E730"/>
    <mergeCell ref="F730:G730"/>
    <mergeCell ref="H730:I730"/>
    <mergeCell ref="J730:K730"/>
    <mergeCell ref="B731:C731"/>
    <mergeCell ref="D731:E731"/>
    <mergeCell ref="F731:G731"/>
    <mergeCell ref="H731:I731"/>
    <mergeCell ref="J731:K731"/>
    <mergeCell ref="B728:C728"/>
    <mergeCell ref="D728:E728"/>
    <mergeCell ref="F728:G728"/>
    <mergeCell ref="H728:I728"/>
    <mergeCell ref="J728:K728"/>
    <mergeCell ref="B729:C729"/>
    <mergeCell ref="D729:E729"/>
    <mergeCell ref="F729:G729"/>
    <mergeCell ref="H729:I729"/>
    <mergeCell ref="J729:K729"/>
    <mergeCell ref="B726:C726"/>
    <mergeCell ref="D726:E726"/>
    <mergeCell ref="F726:G726"/>
    <mergeCell ref="H726:I726"/>
    <mergeCell ref="J726:K726"/>
    <mergeCell ref="B727:C727"/>
    <mergeCell ref="D727:E727"/>
    <mergeCell ref="F727:G727"/>
    <mergeCell ref="H727:I727"/>
    <mergeCell ref="J727:K727"/>
    <mergeCell ref="D724:E724"/>
    <mergeCell ref="F724:G724"/>
    <mergeCell ref="H724:I724"/>
    <mergeCell ref="J724:K724"/>
    <mergeCell ref="B725:C725"/>
    <mergeCell ref="D725:E725"/>
    <mergeCell ref="F725:G725"/>
    <mergeCell ref="H725:I725"/>
    <mergeCell ref="J725:K725"/>
    <mergeCell ref="A720:L720"/>
    <mergeCell ref="A721:L721"/>
    <mergeCell ref="A722:L722"/>
    <mergeCell ref="B723:C723"/>
    <mergeCell ref="D723:E723"/>
    <mergeCell ref="F723:G723"/>
    <mergeCell ref="H723:I723"/>
    <mergeCell ref="J723:K723"/>
    <mergeCell ref="B724:C724"/>
    <mergeCell ref="A683:L683"/>
    <mergeCell ref="B681:E681"/>
    <mergeCell ref="F681:G681"/>
    <mergeCell ref="H681:I681"/>
    <mergeCell ref="J681:K681"/>
    <mergeCell ref="B682:E682"/>
    <mergeCell ref="F682:G682"/>
    <mergeCell ref="H682:I682"/>
    <mergeCell ref="J682:K682"/>
    <mergeCell ref="B689:E689"/>
    <mergeCell ref="F689:G689"/>
    <mergeCell ref="H689:I689"/>
    <mergeCell ref="J689:K689"/>
    <mergeCell ref="B690:E690"/>
    <mergeCell ref="F690:G690"/>
    <mergeCell ref="H690:I690"/>
    <mergeCell ref="J690:K690"/>
    <mergeCell ref="H691:I691"/>
    <mergeCell ref="J691:K691"/>
    <mergeCell ref="B692:E692"/>
    <mergeCell ref="F692:G692"/>
    <mergeCell ref="H692:I692"/>
    <mergeCell ref="J692:K692"/>
    <mergeCell ref="B679:E679"/>
    <mergeCell ref="F679:G679"/>
    <mergeCell ref="H679:I679"/>
    <mergeCell ref="J679:K679"/>
    <mergeCell ref="B680:E680"/>
    <mergeCell ref="F680:G680"/>
    <mergeCell ref="H680:I680"/>
    <mergeCell ref="J680:K680"/>
    <mergeCell ref="B677:E677"/>
    <mergeCell ref="F677:G677"/>
    <mergeCell ref="H677:I677"/>
    <mergeCell ref="J677:K677"/>
    <mergeCell ref="B678:E678"/>
    <mergeCell ref="F678:G678"/>
    <mergeCell ref="H678:I678"/>
    <mergeCell ref="J678:K678"/>
    <mergeCell ref="B675:E675"/>
    <mergeCell ref="F675:G675"/>
    <mergeCell ref="H675:I675"/>
    <mergeCell ref="J675:K675"/>
    <mergeCell ref="B676:E676"/>
    <mergeCell ref="F676:G676"/>
    <mergeCell ref="H676:I676"/>
    <mergeCell ref="J676:K676"/>
    <mergeCell ref="H663:I663"/>
    <mergeCell ref="J663:K663"/>
    <mergeCell ref="B664:E664"/>
    <mergeCell ref="F664:G664"/>
    <mergeCell ref="H664:I664"/>
    <mergeCell ref="J664:K664"/>
    <mergeCell ref="B673:E673"/>
    <mergeCell ref="F673:G673"/>
    <mergeCell ref="H673:I673"/>
    <mergeCell ref="J673:K673"/>
    <mergeCell ref="B674:E674"/>
    <mergeCell ref="F674:G674"/>
    <mergeCell ref="H674:I674"/>
    <mergeCell ref="J674:K674"/>
    <mergeCell ref="B671:E671"/>
    <mergeCell ref="F671:G671"/>
    <mergeCell ref="H671:I671"/>
    <mergeCell ref="J671:K671"/>
    <mergeCell ref="B672:E672"/>
    <mergeCell ref="F672:G672"/>
    <mergeCell ref="H672:I672"/>
    <mergeCell ref="J672:K672"/>
    <mergeCell ref="B669:E669"/>
    <mergeCell ref="F669:G669"/>
    <mergeCell ref="H669:I669"/>
    <mergeCell ref="J669:K669"/>
    <mergeCell ref="B670:E670"/>
    <mergeCell ref="F670:G670"/>
    <mergeCell ref="H670:I670"/>
    <mergeCell ref="J670:K670"/>
    <mergeCell ref="B648:E648"/>
    <mergeCell ref="F648:G648"/>
    <mergeCell ref="H648:I648"/>
    <mergeCell ref="J648:K648"/>
    <mergeCell ref="B649:E649"/>
    <mergeCell ref="F649:G649"/>
    <mergeCell ref="H649:I649"/>
    <mergeCell ref="J649:K649"/>
    <mergeCell ref="A655:L655"/>
    <mergeCell ref="B661:E661"/>
    <mergeCell ref="F661:G661"/>
    <mergeCell ref="H661:I661"/>
    <mergeCell ref="J661:K661"/>
    <mergeCell ref="B662:E662"/>
    <mergeCell ref="F662:G662"/>
    <mergeCell ref="H662:I662"/>
    <mergeCell ref="J662:K662"/>
    <mergeCell ref="B659:E659"/>
    <mergeCell ref="F659:G659"/>
    <mergeCell ref="H659:I659"/>
    <mergeCell ref="J659:K659"/>
    <mergeCell ref="B660:E660"/>
    <mergeCell ref="F660:G660"/>
    <mergeCell ref="H660:I660"/>
    <mergeCell ref="J660:K660"/>
    <mergeCell ref="B658:E658"/>
    <mergeCell ref="F658:G658"/>
    <mergeCell ref="H658:I658"/>
    <mergeCell ref="J658:K658"/>
    <mergeCell ref="J657:K657"/>
    <mergeCell ref="H657:I657"/>
    <mergeCell ref="F657:G657"/>
    <mergeCell ref="B646:E646"/>
    <mergeCell ref="F646:G646"/>
    <mergeCell ref="H646:I646"/>
    <mergeCell ref="J646:K646"/>
    <mergeCell ref="B647:E647"/>
    <mergeCell ref="F647:G647"/>
    <mergeCell ref="H647:I647"/>
    <mergeCell ref="J647:K647"/>
    <mergeCell ref="B644:E644"/>
    <mergeCell ref="F644:G644"/>
    <mergeCell ref="H644:I644"/>
    <mergeCell ref="J644:K644"/>
    <mergeCell ref="B645:E645"/>
    <mergeCell ref="F645:G645"/>
    <mergeCell ref="H645:I645"/>
    <mergeCell ref="J645:K645"/>
    <mergeCell ref="B642:E642"/>
    <mergeCell ref="F642:G642"/>
    <mergeCell ref="H642:I642"/>
    <mergeCell ref="J642:K642"/>
    <mergeCell ref="B643:E643"/>
    <mergeCell ref="F643:G643"/>
    <mergeCell ref="H643:I643"/>
    <mergeCell ref="J643:K643"/>
    <mergeCell ref="B640:E640"/>
    <mergeCell ref="F640:G640"/>
    <mergeCell ref="H640:I640"/>
    <mergeCell ref="J640:K640"/>
    <mergeCell ref="B641:E641"/>
    <mergeCell ref="F641:G641"/>
    <mergeCell ref="H641:I641"/>
    <mergeCell ref="J641:K641"/>
    <mergeCell ref="B638:E638"/>
    <mergeCell ref="F638:G638"/>
    <mergeCell ref="H638:I638"/>
    <mergeCell ref="J638:K638"/>
    <mergeCell ref="B639:E639"/>
    <mergeCell ref="F639:G639"/>
    <mergeCell ref="H639:I639"/>
    <mergeCell ref="J639:K639"/>
    <mergeCell ref="B636:E636"/>
    <mergeCell ref="F636:G636"/>
    <mergeCell ref="H636:I636"/>
    <mergeCell ref="J636:K636"/>
    <mergeCell ref="B637:E637"/>
    <mergeCell ref="F637:G637"/>
    <mergeCell ref="H637:I637"/>
    <mergeCell ref="J637:K637"/>
    <mergeCell ref="B634:E634"/>
    <mergeCell ref="F634:G634"/>
    <mergeCell ref="H634:I634"/>
    <mergeCell ref="J634:K634"/>
    <mergeCell ref="B635:E635"/>
    <mergeCell ref="F635:G635"/>
    <mergeCell ref="H635:I635"/>
    <mergeCell ref="J635:K635"/>
    <mergeCell ref="B632:E632"/>
    <mergeCell ref="F632:G632"/>
    <mergeCell ref="H632:I632"/>
    <mergeCell ref="J632:K632"/>
    <mergeCell ref="B633:E633"/>
    <mergeCell ref="F633:G633"/>
    <mergeCell ref="H633:I633"/>
    <mergeCell ref="J633:K633"/>
    <mergeCell ref="B630:E630"/>
    <mergeCell ref="F630:G630"/>
    <mergeCell ref="H630:I630"/>
    <mergeCell ref="J630:K630"/>
    <mergeCell ref="B631:E631"/>
    <mergeCell ref="F631:G631"/>
    <mergeCell ref="H631:I631"/>
    <mergeCell ref="J631:K631"/>
    <mergeCell ref="J629:K629"/>
    <mergeCell ref="B626:E626"/>
    <mergeCell ref="F626:G626"/>
    <mergeCell ref="H626:I626"/>
    <mergeCell ref="J626:K626"/>
    <mergeCell ref="B627:E627"/>
    <mergeCell ref="F627:G627"/>
    <mergeCell ref="H627:I627"/>
    <mergeCell ref="J627:K627"/>
    <mergeCell ref="B624:E624"/>
    <mergeCell ref="F624:G624"/>
    <mergeCell ref="H624:I624"/>
    <mergeCell ref="J624:K624"/>
    <mergeCell ref="B625:E625"/>
    <mergeCell ref="F625:G625"/>
    <mergeCell ref="H625:I625"/>
    <mergeCell ref="J625:K625"/>
    <mergeCell ref="B621:E621"/>
    <mergeCell ref="F621:G621"/>
    <mergeCell ref="H621:I621"/>
    <mergeCell ref="J621:K621"/>
    <mergeCell ref="B650:E650"/>
    <mergeCell ref="F650:G650"/>
    <mergeCell ref="H650:I650"/>
    <mergeCell ref="J650:K650"/>
    <mergeCell ref="B651:E651"/>
    <mergeCell ref="F651:G651"/>
    <mergeCell ref="H651:I651"/>
    <mergeCell ref="J651:K651"/>
    <mergeCell ref="B652:E652"/>
    <mergeCell ref="F652:G652"/>
    <mergeCell ref="H652:I652"/>
    <mergeCell ref="J652:K652"/>
    <mergeCell ref="B654:E654"/>
    <mergeCell ref="F654:G654"/>
    <mergeCell ref="H654:I654"/>
    <mergeCell ref="J654:K654"/>
    <mergeCell ref="B653:E653"/>
    <mergeCell ref="F653:G653"/>
    <mergeCell ref="H653:I653"/>
    <mergeCell ref="J653:K653"/>
    <mergeCell ref="A623:L623"/>
    <mergeCell ref="B628:E628"/>
    <mergeCell ref="F628:G628"/>
    <mergeCell ref="H628:I628"/>
    <mergeCell ref="J628:K628"/>
    <mergeCell ref="B629:E629"/>
    <mergeCell ref="F629:G629"/>
    <mergeCell ref="H629:I629"/>
    <mergeCell ref="B620:E620"/>
    <mergeCell ref="F620:G620"/>
    <mergeCell ref="H620:I620"/>
    <mergeCell ref="J620:K620"/>
    <mergeCell ref="B618:E618"/>
    <mergeCell ref="F618:G618"/>
    <mergeCell ref="H618:I618"/>
    <mergeCell ref="J618:K618"/>
    <mergeCell ref="B613:E613"/>
    <mergeCell ref="F613:G613"/>
    <mergeCell ref="H613:I613"/>
    <mergeCell ref="J613:K613"/>
    <mergeCell ref="B611:E611"/>
    <mergeCell ref="F611:G611"/>
    <mergeCell ref="H611:I611"/>
    <mergeCell ref="J611:K611"/>
    <mergeCell ref="B612:E612"/>
    <mergeCell ref="F612:G612"/>
    <mergeCell ref="H612:I612"/>
    <mergeCell ref="J612:K612"/>
    <mergeCell ref="J616:K616"/>
    <mergeCell ref="H616:I616"/>
    <mergeCell ref="F616:G616"/>
    <mergeCell ref="B616:E616"/>
    <mergeCell ref="J615:K615"/>
    <mergeCell ref="H615:I615"/>
    <mergeCell ref="F615:G615"/>
    <mergeCell ref="B615:E615"/>
    <mergeCell ref="J614:K614"/>
    <mergeCell ref="H614:I614"/>
    <mergeCell ref="F614:G614"/>
    <mergeCell ref="B614:E614"/>
    <mergeCell ref="B609:E609"/>
    <mergeCell ref="F609:G609"/>
    <mergeCell ref="H609:I609"/>
    <mergeCell ref="J609:K609"/>
    <mergeCell ref="B610:E610"/>
    <mergeCell ref="F610:G610"/>
    <mergeCell ref="H610:I610"/>
    <mergeCell ref="J610:K610"/>
    <mergeCell ref="B608:E608"/>
    <mergeCell ref="F608:G608"/>
    <mergeCell ref="H608:I608"/>
    <mergeCell ref="J608:K608"/>
    <mergeCell ref="B605:E605"/>
    <mergeCell ref="F605:G605"/>
    <mergeCell ref="H605:I605"/>
    <mergeCell ref="J605:K605"/>
    <mergeCell ref="B606:E606"/>
    <mergeCell ref="F606:G606"/>
    <mergeCell ref="H606:I606"/>
    <mergeCell ref="J606:K606"/>
    <mergeCell ref="B603:E603"/>
    <mergeCell ref="F603:G603"/>
    <mergeCell ref="H603:I603"/>
    <mergeCell ref="J603:K603"/>
    <mergeCell ref="B604:E604"/>
    <mergeCell ref="F604:G604"/>
    <mergeCell ref="H604:I604"/>
    <mergeCell ref="J604:K604"/>
    <mergeCell ref="B601:E601"/>
    <mergeCell ref="F601:G601"/>
    <mergeCell ref="H601:I601"/>
    <mergeCell ref="J601:K601"/>
    <mergeCell ref="B602:E602"/>
    <mergeCell ref="F602:G602"/>
    <mergeCell ref="H602:I602"/>
    <mergeCell ref="J602:K602"/>
    <mergeCell ref="B599:E599"/>
    <mergeCell ref="F599:G599"/>
    <mergeCell ref="H599:I599"/>
    <mergeCell ref="J599:K599"/>
    <mergeCell ref="B600:E600"/>
    <mergeCell ref="F600:G600"/>
    <mergeCell ref="H600:I600"/>
    <mergeCell ref="J600:K600"/>
    <mergeCell ref="F598:G598"/>
    <mergeCell ref="H598:I598"/>
    <mergeCell ref="J598:K598"/>
    <mergeCell ref="B595:E595"/>
    <mergeCell ref="F595:G595"/>
    <mergeCell ref="H595:I595"/>
    <mergeCell ref="J595:K595"/>
    <mergeCell ref="B596:E596"/>
    <mergeCell ref="F596:G596"/>
    <mergeCell ref="H596:I596"/>
    <mergeCell ref="J596:K596"/>
    <mergeCell ref="B593:E593"/>
    <mergeCell ref="F593:G593"/>
    <mergeCell ref="H593:I593"/>
    <mergeCell ref="J593:K593"/>
    <mergeCell ref="B594:E594"/>
    <mergeCell ref="F594:G594"/>
    <mergeCell ref="H594:I594"/>
    <mergeCell ref="J594:K594"/>
    <mergeCell ref="A544:L544"/>
    <mergeCell ref="B545:E545"/>
    <mergeCell ref="F545:G545"/>
    <mergeCell ref="H545:I545"/>
    <mergeCell ref="J545:K545"/>
    <mergeCell ref="B546:E546"/>
    <mergeCell ref="F546:G546"/>
    <mergeCell ref="H546:I546"/>
    <mergeCell ref="J546:K546"/>
    <mergeCell ref="B547:E547"/>
    <mergeCell ref="F547:G547"/>
    <mergeCell ref="B591:E591"/>
    <mergeCell ref="F591:G591"/>
    <mergeCell ref="H591:I591"/>
    <mergeCell ref="J591:K591"/>
    <mergeCell ref="B592:E592"/>
    <mergeCell ref="F592:G592"/>
    <mergeCell ref="H592:I592"/>
    <mergeCell ref="J592:K592"/>
    <mergeCell ref="B589:E589"/>
    <mergeCell ref="F589:G589"/>
    <mergeCell ref="H589:I589"/>
    <mergeCell ref="J589:K589"/>
    <mergeCell ref="B590:E590"/>
    <mergeCell ref="F590:G590"/>
    <mergeCell ref="H590:I590"/>
    <mergeCell ref="J590:K590"/>
    <mergeCell ref="B587:E587"/>
    <mergeCell ref="F587:G587"/>
    <mergeCell ref="H587:I587"/>
    <mergeCell ref="J587:K587"/>
    <mergeCell ref="B588:E588"/>
    <mergeCell ref="B541:E541"/>
    <mergeCell ref="F541:G541"/>
    <mergeCell ref="H541:I541"/>
    <mergeCell ref="J541:K541"/>
    <mergeCell ref="B542:E542"/>
    <mergeCell ref="F542:G542"/>
    <mergeCell ref="H542:I542"/>
    <mergeCell ref="J542:K542"/>
    <mergeCell ref="B539:E539"/>
    <mergeCell ref="F539:G539"/>
    <mergeCell ref="H539:I539"/>
    <mergeCell ref="J539:K539"/>
    <mergeCell ref="B540:E540"/>
    <mergeCell ref="F540:G540"/>
    <mergeCell ref="H540:I540"/>
    <mergeCell ref="J540:K540"/>
    <mergeCell ref="A543:L543"/>
    <mergeCell ref="B537:E537"/>
    <mergeCell ref="F537:G537"/>
    <mergeCell ref="H537:I537"/>
    <mergeCell ref="J537:K537"/>
    <mergeCell ref="B538:E538"/>
    <mergeCell ref="F538:G538"/>
    <mergeCell ref="H538:I538"/>
    <mergeCell ref="J538:K538"/>
    <mergeCell ref="B535:E535"/>
    <mergeCell ref="F535:G535"/>
    <mergeCell ref="H535:I535"/>
    <mergeCell ref="J535:K535"/>
    <mergeCell ref="B536:E536"/>
    <mergeCell ref="F536:G536"/>
    <mergeCell ref="H536:I536"/>
    <mergeCell ref="J536:K536"/>
    <mergeCell ref="B533:E533"/>
    <mergeCell ref="F533:G533"/>
    <mergeCell ref="H533:I533"/>
    <mergeCell ref="J533:K533"/>
    <mergeCell ref="B534:E534"/>
    <mergeCell ref="F534:G534"/>
    <mergeCell ref="H534:I534"/>
    <mergeCell ref="J534:K534"/>
    <mergeCell ref="B522:E522"/>
    <mergeCell ref="F522:G522"/>
    <mergeCell ref="H522:I522"/>
    <mergeCell ref="J522:K522"/>
    <mergeCell ref="B523:E523"/>
    <mergeCell ref="F523:G523"/>
    <mergeCell ref="H523:I523"/>
    <mergeCell ref="J523:K523"/>
    <mergeCell ref="B520:E520"/>
    <mergeCell ref="F520:G520"/>
    <mergeCell ref="H520:I520"/>
    <mergeCell ref="J520:K520"/>
    <mergeCell ref="B521:E521"/>
    <mergeCell ref="F521:G521"/>
    <mergeCell ref="H521:I521"/>
    <mergeCell ref="J521:K521"/>
    <mergeCell ref="B518:E518"/>
    <mergeCell ref="F518:G518"/>
    <mergeCell ref="H518:I518"/>
    <mergeCell ref="J518:K518"/>
    <mergeCell ref="B519:E519"/>
    <mergeCell ref="F519:G519"/>
    <mergeCell ref="H519:I519"/>
    <mergeCell ref="J519:K519"/>
    <mergeCell ref="B516:E516"/>
    <mergeCell ref="F516:G516"/>
    <mergeCell ref="H516:I516"/>
    <mergeCell ref="J516:K516"/>
    <mergeCell ref="B517:E517"/>
    <mergeCell ref="F517:G517"/>
    <mergeCell ref="H517:I517"/>
    <mergeCell ref="J517:K517"/>
    <mergeCell ref="B514:E514"/>
    <mergeCell ref="F514:G514"/>
    <mergeCell ref="H514:I514"/>
    <mergeCell ref="J514:K514"/>
    <mergeCell ref="B515:E515"/>
    <mergeCell ref="F515:G515"/>
    <mergeCell ref="H515:I515"/>
    <mergeCell ref="J515:K515"/>
    <mergeCell ref="B512:E512"/>
    <mergeCell ref="F512:G512"/>
    <mergeCell ref="H512:I512"/>
    <mergeCell ref="J512:K512"/>
    <mergeCell ref="B513:E513"/>
    <mergeCell ref="F513:G513"/>
    <mergeCell ref="H513:I513"/>
    <mergeCell ref="J513:K513"/>
    <mergeCell ref="B510:E510"/>
    <mergeCell ref="F510:G510"/>
    <mergeCell ref="H510:I510"/>
    <mergeCell ref="J510:K510"/>
    <mergeCell ref="B511:E511"/>
    <mergeCell ref="F511:G511"/>
    <mergeCell ref="H511:I511"/>
    <mergeCell ref="J511:K511"/>
    <mergeCell ref="A507:L507"/>
    <mergeCell ref="B508:E508"/>
    <mergeCell ref="F508:G508"/>
    <mergeCell ref="H508:I508"/>
    <mergeCell ref="J508:K508"/>
    <mergeCell ref="B509:E509"/>
    <mergeCell ref="F509:G509"/>
    <mergeCell ref="H509:I509"/>
    <mergeCell ref="J509:K509"/>
    <mergeCell ref="A504:L504"/>
    <mergeCell ref="B505:E505"/>
    <mergeCell ref="F505:G505"/>
    <mergeCell ref="H505:I505"/>
    <mergeCell ref="J505:K505"/>
    <mergeCell ref="B506:E506"/>
    <mergeCell ref="F506:G506"/>
    <mergeCell ref="H506:I506"/>
    <mergeCell ref="J506:K506"/>
    <mergeCell ref="A501:L501"/>
    <mergeCell ref="B502:E502"/>
    <mergeCell ref="F502:G502"/>
    <mergeCell ref="H502:I502"/>
    <mergeCell ref="J502:K502"/>
    <mergeCell ref="B503:E503"/>
    <mergeCell ref="F503:G503"/>
    <mergeCell ref="H503:I503"/>
    <mergeCell ref="J503:K503"/>
    <mergeCell ref="A498:L498"/>
    <mergeCell ref="B499:E499"/>
    <mergeCell ref="F499:G499"/>
    <mergeCell ref="H499:I499"/>
    <mergeCell ref="J499:K499"/>
    <mergeCell ref="B500:E500"/>
    <mergeCell ref="F500:G500"/>
    <mergeCell ref="H500:I500"/>
    <mergeCell ref="J500:K500"/>
    <mergeCell ref="B496:E496"/>
    <mergeCell ref="F496:G496"/>
    <mergeCell ref="H496:I496"/>
    <mergeCell ref="J496:K496"/>
    <mergeCell ref="B497:E497"/>
    <mergeCell ref="F497:G497"/>
    <mergeCell ref="H497:I497"/>
    <mergeCell ref="J497:K497"/>
    <mergeCell ref="B494:E494"/>
    <mergeCell ref="F494:G494"/>
    <mergeCell ref="H494:I494"/>
    <mergeCell ref="J494:K494"/>
    <mergeCell ref="B495:E495"/>
    <mergeCell ref="F495:G495"/>
    <mergeCell ref="H495:I495"/>
    <mergeCell ref="J495:K495"/>
    <mergeCell ref="B492:E492"/>
    <mergeCell ref="F492:G492"/>
    <mergeCell ref="H492:I492"/>
    <mergeCell ref="J492:K492"/>
    <mergeCell ref="B493:E493"/>
    <mergeCell ref="F493:G493"/>
    <mergeCell ref="H493:I493"/>
    <mergeCell ref="J493:K493"/>
    <mergeCell ref="B490:E490"/>
    <mergeCell ref="F490:G490"/>
    <mergeCell ref="H490:I490"/>
    <mergeCell ref="J490:K490"/>
    <mergeCell ref="B491:E491"/>
    <mergeCell ref="F491:G491"/>
    <mergeCell ref="H491:I491"/>
    <mergeCell ref="J491:K491"/>
    <mergeCell ref="B488:E488"/>
    <mergeCell ref="F488:G488"/>
    <mergeCell ref="H488:I488"/>
    <mergeCell ref="J488:K488"/>
    <mergeCell ref="B489:E489"/>
    <mergeCell ref="F489:G489"/>
    <mergeCell ref="H489:I489"/>
    <mergeCell ref="J489:K489"/>
    <mergeCell ref="B486:E486"/>
    <mergeCell ref="F486:G486"/>
    <mergeCell ref="H486:I486"/>
    <mergeCell ref="J486:K486"/>
    <mergeCell ref="B487:E487"/>
    <mergeCell ref="F487:G487"/>
    <mergeCell ref="H487:I487"/>
    <mergeCell ref="J487:K487"/>
    <mergeCell ref="B484:E484"/>
    <mergeCell ref="F484:G484"/>
    <mergeCell ref="H484:I484"/>
    <mergeCell ref="J484:K484"/>
    <mergeCell ref="B485:E485"/>
    <mergeCell ref="F485:G485"/>
    <mergeCell ref="H485:I485"/>
    <mergeCell ref="J485:K485"/>
    <mergeCell ref="B482:E482"/>
    <mergeCell ref="F482:G482"/>
    <mergeCell ref="H482:I482"/>
    <mergeCell ref="J482:K482"/>
    <mergeCell ref="B483:E483"/>
    <mergeCell ref="F483:G483"/>
    <mergeCell ref="H483:I483"/>
    <mergeCell ref="J483:K483"/>
    <mergeCell ref="B480:E480"/>
    <mergeCell ref="F480:G480"/>
    <mergeCell ref="H480:I480"/>
    <mergeCell ref="J480:K480"/>
    <mergeCell ref="B481:E481"/>
    <mergeCell ref="F481:G481"/>
    <mergeCell ref="H481:I481"/>
    <mergeCell ref="J481:K481"/>
    <mergeCell ref="B478:E478"/>
    <mergeCell ref="F478:G478"/>
    <mergeCell ref="H478:I478"/>
    <mergeCell ref="J478:K478"/>
    <mergeCell ref="B479:E479"/>
    <mergeCell ref="F479:G479"/>
    <mergeCell ref="H479:I479"/>
    <mergeCell ref="J479:K479"/>
    <mergeCell ref="B477:E477"/>
    <mergeCell ref="F477:G477"/>
    <mergeCell ref="H477:I477"/>
    <mergeCell ref="J477:K477"/>
    <mergeCell ref="B458:E458"/>
    <mergeCell ref="F458:G458"/>
    <mergeCell ref="H458:I458"/>
    <mergeCell ref="J458:K458"/>
    <mergeCell ref="B475:E475"/>
    <mergeCell ref="F475:G475"/>
    <mergeCell ref="H475:I475"/>
    <mergeCell ref="J475:K475"/>
    <mergeCell ref="B466:E466"/>
    <mergeCell ref="A457:L457"/>
    <mergeCell ref="B473:E473"/>
    <mergeCell ref="B474:E474"/>
    <mergeCell ref="F474:G474"/>
    <mergeCell ref="F473:G473"/>
    <mergeCell ref="H473:I473"/>
    <mergeCell ref="H474:I474"/>
    <mergeCell ref="J473:K473"/>
    <mergeCell ref="J474:K474"/>
    <mergeCell ref="B467:E467"/>
    <mergeCell ref="F467:G467"/>
    <mergeCell ref="F468:G468"/>
    <mergeCell ref="F469:G469"/>
    <mergeCell ref="F470:G470"/>
    <mergeCell ref="F471:G471"/>
    <mergeCell ref="F472:G472"/>
    <mergeCell ref="H465:I465"/>
    <mergeCell ref="H466:I466"/>
    <mergeCell ref="H467:I467"/>
    <mergeCell ref="B464:E464"/>
    <mergeCell ref="F464:G464"/>
    <mergeCell ref="H464:I464"/>
    <mergeCell ref="J464:K464"/>
    <mergeCell ref="B465:E465"/>
    <mergeCell ref="B476:E476"/>
    <mergeCell ref="F476:G476"/>
    <mergeCell ref="H476:I476"/>
    <mergeCell ref="J476:K476"/>
    <mergeCell ref="J465:K465"/>
    <mergeCell ref="J466:K466"/>
    <mergeCell ref="J467:K467"/>
    <mergeCell ref="J468:K468"/>
    <mergeCell ref="J469:K469"/>
    <mergeCell ref="J470:K470"/>
    <mergeCell ref="J471:K471"/>
    <mergeCell ref="J472:K472"/>
    <mergeCell ref="B468:E468"/>
    <mergeCell ref="B469:E469"/>
    <mergeCell ref="B470:E470"/>
    <mergeCell ref="B471:E471"/>
    <mergeCell ref="B472:E472"/>
    <mergeCell ref="F465:G465"/>
    <mergeCell ref="F466:G466"/>
    <mergeCell ref="B452:E452"/>
    <mergeCell ref="F452:G452"/>
    <mergeCell ref="H452:I452"/>
    <mergeCell ref="J452:K452"/>
    <mergeCell ref="B453:E453"/>
    <mergeCell ref="F453:G453"/>
    <mergeCell ref="H453:I453"/>
    <mergeCell ref="J453:K453"/>
    <mergeCell ref="B450:E450"/>
    <mergeCell ref="F450:G450"/>
    <mergeCell ref="H450:I450"/>
    <mergeCell ref="J450:K450"/>
    <mergeCell ref="B456:E456"/>
    <mergeCell ref="F456:G456"/>
    <mergeCell ref="H456:I456"/>
    <mergeCell ref="J456:K456"/>
    <mergeCell ref="B448:E448"/>
    <mergeCell ref="F448:G448"/>
    <mergeCell ref="H448:I448"/>
    <mergeCell ref="J448:K448"/>
    <mergeCell ref="B449:E449"/>
    <mergeCell ref="F449:G449"/>
    <mergeCell ref="H449:I449"/>
    <mergeCell ref="J449:K449"/>
    <mergeCell ref="B454:E454"/>
    <mergeCell ref="F454:G454"/>
    <mergeCell ref="H454:I454"/>
    <mergeCell ref="J454:K454"/>
    <mergeCell ref="B455:E455"/>
    <mergeCell ref="F455:G455"/>
    <mergeCell ref="H455:I455"/>
    <mergeCell ref="J455:K455"/>
    <mergeCell ref="B446:E446"/>
    <mergeCell ref="F446:G446"/>
    <mergeCell ref="H446:I446"/>
    <mergeCell ref="J446:K446"/>
    <mergeCell ref="B447:E447"/>
    <mergeCell ref="F447:G447"/>
    <mergeCell ref="H447:I447"/>
    <mergeCell ref="J447:K447"/>
    <mergeCell ref="B444:E444"/>
    <mergeCell ref="F444:G444"/>
    <mergeCell ref="H444:I444"/>
    <mergeCell ref="J444:K444"/>
    <mergeCell ref="B445:E445"/>
    <mergeCell ref="F445:G445"/>
    <mergeCell ref="H445:I445"/>
    <mergeCell ref="J445:K445"/>
    <mergeCell ref="B442:E442"/>
    <mergeCell ref="F442:G442"/>
    <mergeCell ref="H442:I442"/>
    <mergeCell ref="J442:K442"/>
    <mergeCell ref="B443:E443"/>
    <mergeCell ref="F443:G443"/>
    <mergeCell ref="H443:I443"/>
    <mergeCell ref="J443:K443"/>
    <mergeCell ref="B440:E440"/>
    <mergeCell ref="F440:G440"/>
    <mergeCell ref="H440:I440"/>
    <mergeCell ref="J440:K440"/>
    <mergeCell ref="B441:E441"/>
    <mergeCell ref="F441:G441"/>
    <mergeCell ref="H441:I441"/>
    <mergeCell ref="J441:K441"/>
    <mergeCell ref="B438:E438"/>
    <mergeCell ref="F438:G438"/>
    <mergeCell ref="H438:I438"/>
    <mergeCell ref="J438:K438"/>
    <mergeCell ref="B439:E439"/>
    <mergeCell ref="F439:G439"/>
    <mergeCell ref="H439:I439"/>
    <mergeCell ref="J439:K439"/>
    <mergeCell ref="A435:L435"/>
    <mergeCell ref="B436:E436"/>
    <mergeCell ref="F436:G436"/>
    <mergeCell ref="H436:I436"/>
    <mergeCell ref="J436:K436"/>
    <mergeCell ref="B437:E437"/>
    <mergeCell ref="F437:G437"/>
    <mergeCell ref="H437:I437"/>
    <mergeCell ref="J437:K437"/>
    <mergeCell ref="B433:E433"/>
    <mergeCell ref="F433:G433"/>
    <mergeCell ref="H433:I433"/>
    <mergeCell ref="J433:K433"/>
    <mergeCell ref="B434:E434"/>
    <mergeCell ref="F434:G434"/>
    <mergeCell ref="H434:I434"/>
    <mergeCell ref="J434:K434"/>
    <mergeCell ref="B431:E431"/>
    <mergeCell ref="F431:G431"/>
    <mergeCell ref="H431:I431"/>
    <mergeCell ref="J431:K431"/>
    <mergeCell ref="B432:E432"/>
    <mergeCell ref="F432:G432"/>
    <mergeCell ref="H432:I432"/>
    <mergeCell ref="J432:K432"/>
    <mergeCell ref="B429:E429"/>
    <mergeCell ref="F429:G429"/>
    <mergeCell ref="H429:I429"/>
    <mergeCell ref="J429:K429"/>
    <mergeCell ref="B430:E430"/>
    <mergeCell ref="F430:G430"/>
    <mergeCell ref="H430:I430"/>
    <mergeCell ref="J430:K430"/>
    <mergeCell ref="B427:E427"/>
    <mergeCell ref="F427:G427"/>
    <mergeCell ref="H427:I427"/>
    <mergeCell ref="J427:K427"/>
    <mergeCell ref="B428:E428"/>
    <mergeCell ref="F428:G428"/>
    <mergeCell ref="H428:I428"/>
    <mergeCell ref="J428:K428"/>
    <mergeCell ref="B425:E425"/>
    <mergeCell ref="F425:G425"/>
    <mergeCell ref="H425:I425"/>
    <mergeCell ref="J425:K425"/>
    <mergeCell ref="B426:E426"/>
    <mergeCell ref="F426:G426"/>
    <mergeCell ref="H426:I426"/>
    <mergeCell ref="J426:K426"/>
    <mergeCell ref="B423:E423"/>
    <mergeCell ref="F423:G423"/>
    <mergeCell ref="H423:I423"/>
    <mergeCell ref="J423:K423"/>
    <mergeCell ref="B424:E424"/>
    <mergeCell ref="F424:G424"/>
    <mergeCell ref="H424:I424"/>
    <mergeCell ref="J424:K424"/>
    <mergeCell ref="B421:E421"/>
    <mergeCell ref="F421:G421"/>
    <mergeCell ref="H421:I421"/>
    <mergeCell ref="J421:K421"/>
    <mergeCell ref="B422:E422"/>
    <mergeCell ref="F422:G422"/>
    <mergeCell ref="H422:I422"/>
    <mergeCell ref="J422:K422"/>
    <mergeCell ref="B419:E419"/>
    <mergeCell ref="F419:G419"/>
    <mergeCell ref="H419:I419"/>
    <mergeCell ref="J419:K419"/>
    <mergeCell ref="B420:E420"/>
    <mergeCell ref="F420:G420"/>
    <mergeCell ref="H420:I420"/>
    <mergeCell ref="J420:K420"/>
    <mergeCell ref="B417:E417"/>
    <mergeCell ref="F417:G417"/>
    <mergeCell ref="H417:I417"/>
    <mergeCell ref="J417:K417"/>
    <mergeCell ref="B418:E418"/>
    <mergeCell ref="F418:G418"/>
    <mergeCell ref="H418:I418"/>
    <mergeCell ref="J418:K418"/>
    <mergeCell ref="B415:E415"/>
    <mergeCell ref="F415:G415"/>
    <mergeCell ref="H415:I415"/>
    <mergeCell ref="J415:K415"/>
    <mergeCell ref="B416:E416"/>
    <mergeCell ref="F416:G416"/>
    <mergeCell ref="H416:I416"/>
    <mergeCell ref="J416:K416"/>
    <mergeCell ref="B413:E413"/>
    <mergeCell ref="F413:G413"/>
    <mergeCell ref="H413:I413"/>
    <mergeCell ref="J413:K413"/>
    <mergeCell ref="B414:E414"/>
    <mergeCell ref="F414:G414"/>
    <mergeCell ref="H414:I414"/>
    <mergeCell ref="J414:K414"/>
    <mergeCell ref="B411:E411"/>
    <mergeCell ref="F411:G411"/>
    <mergeCell ref="H411:I411"/>
    <mergeCell ref="J411:K411"/>
    <mergeCell ref="B412:E412"/>
    <mergeCell ref="F412:G412"/>
    <mergeCell ref="H412:I412"/>
    <mergeCell ref="J412:K412"/>
    <mergeCell ref="B409:E409"/>
    <mergeCell ref="F409:G409"/>
    <mergeCell ref="H409:I409"/>
    <mergeCell ref="J409:K409"/>
    <mergeCell ref="B410:E410"/>
    <mergeCell ref="F410:G410"/>
    <mergeCell ref="H410:I410"/>
    <mergeCell ref="J410:K410"/>
    <mergeCell ref="B407:E407"/>
    <mergeCell ref="F407:G407"/>
    <mergeCell ref="H407:I407"/>
    <mergeCell ref="J407:K407"/>
    <mergeCell ref="B408:E408"/>
    <mergeCell ref="F408:G408"/>
    <mergeCell ref="H408:I408"/>
    <mergeCell ref="J408:K408"/>
    <mergeCell ref="B405:E405"/>
    <mergeCell ref="F405:G405"/>
    <mergeCell ref="H405:I405"/>
    <mergeCell ref="J405:K405"/>
    <mergeCell ref="B406:E406"/>
    <mergeCell ref="F406:G406"/>
    <mergeCell ref="H406:I406"/>
    <mergeCell ref="J406:K406"/>
    <mergeCell ref="B404:E404"/>
    <mergeCell ref="F404:G404"/>
    <mergeCell ref="H404:I404"/>
    <mergeCell ref="J404:K404"/>
    <mergeCell ref="B401:E401"/>
    <mergeCell ref="F401:G401"/>
    <mergeCell ref="H401:I401"/>
    <mergeCell ref="J401:K401"/>
    <mergeCell ref="B402:L402"/>
    <mergeCell ref="B403:E403"/>
    <mergeCell ref="F403:G403"/>
    <mergeCell ref="H403:I403"/>
    <mergeCell ref="J403:K403"/>
    <mergeCell ref="B398:E398"/>
    <mergeCell ref="F398:G398"/>
    <mergeCell ref="H398:I398"/>
    <mergeCell ref="J398:K398"/>
    <mergeCell ref="A399:L399"/>
    <mergeCell ref="B400:E400"/>
    <mergeCell ref="F400:G400"/>
    <mergeCell ref="H400:I400"/>
    <mergeCell ref="J400:K400"/>
    <mergeCell ref="B396:E396"/>
    <mergeCell ref="F396:G396"/>
    <mergeCell ref="H396:I396"/>
    <mergeCell ref="J396:K396"/>
    <mergeCell ref="B397:E397"/>
    <mergeCell ref="F397:G397"/>
    <mergeCell ref="H397:I397"/>
    <mergeCell ref="J397:K397"/>
    <mergeCell ref="B394:E394"/>
    <mergeCell ref="F394:G394"/>
    <mergeCell ref="H394:I394"/>
    <mergeCell ref="J394:K394"/>
    <mergeCell ref="B395:E395"/>
    <mergeCell ref="F395:G395"/>
    <mergeCell ref="H395:I395"/>
    <mergeCell ref="J395:K395"/>
    <mergeCell ref="B393:E393"/>
    <mergeCell ref="F393:G393"/>
    <mergeCell ref="H393:I393"/>
    <mergeCell ref="J393:K393"/>
    <mergeCell ref="B391:E391"/>
    <mergeCell ref="F391:G391"/>
    <mergeCell ref="H391:I391"/>
    <mergeCell ref="J391:K391"/>
    <mergeCell ref="B392:E392"/>
    <mergeCell ref="F392:G392"/>
    <mergeCell ref="H392:I392"/>
    <mergeCell ref="J392:K392"/>
    <mergeCell ref="B389:E389"/>
    <mergeCell ref="F389:G389"/>
    <mergeCell ref="H389:I389"/>
    <mergeCell ref="J389:K389"/>
    <mergeCell ref="B390:E390"/>
    <mergeCell ref="F390:G390"/>
    <mergeCell ref="H390:I390"/>
    <mergeCell ref="J390:K390"/>
    <mergeCell ref="B387:E387"/>
    <mergeCell ref="F387:G387"/>
    <mergeCell ref="H387:I387"/>
    <mergeCell ref="J387:K387"/>
    <mergeCell ref="B388:E388"/>
    <mergeCell ref="F388:G388"/>
    <mergeCell ref="H388:I388"/>
    <mergeCell ref="J388:K388"/>
    <mergeCell ref="B385:E385"/>
    <mergeCell ref="F385:G385"/>
    <mergeCell ref="H385:I385"/>
    <mergeCell ref="J385:K385"/>
    <mergeCell ref="B386:E386"/>
    <mergeCell ref="F386:G386"/>
    <mergeCell ref="H386:I386"/>
    <mergeCell ref="J386:K386"/>
    <mergeCell ref="B383:E383"/>
    <mergeCell ref="F383:G383"/>
    <mergeCell ref="H383:I383"/>
    <mergeCell ref="J383:K383"/>
    <mergeCell ref="B384:E384"/>
    <mergeCell ref="F384:G384"/>
    <mergeCell ref="H384:I384"/>
    <mergeCell ref="J384:K384"/>
    <mergeCell ref="B381:E381"/>
    <mergeCell ref="F381:G381"/>
    <mergeCell ref="H381:I381"/>
    <mergeCell ref="J381:K381"/>
    <mergeCell ref="B382:E382"/>
    <mergeCell ref="F382:G382"/>
    <mergeCell ref="H382:I382"/>
    <mergeCell ref="J382:K382"/>
    <mergeCell ref="B379:E379"/>
    <mergeCell ref="F379:G379"/>
    <mergeCell ref="H379:I379"/>
    <mergeCell ref="J379:K379"/>
    <mergeCell ref="B380:E380"/>
    <mergeCell ref="F380:G380"/>
    <mergeCell ref="H380:I380"/>
    <mergeCell ref="J380:K380"/>
    <mergeCell ref="B377:E377"/>
    <mergeCell ref="F377:G377"/>
    <mergeCell ref="H377:I377"/>
    <mergeCell ref="J377:K377"/>
    <mergeCell ref="B378:E378"/>
    <mergeCell ref="F378:G378"/>
    <mergeCell ref="H378:I378"/>
    <mergeCell ref="J378:K378"/>
    <mergeCell ref="B375:E375"/>
    <mergeCell ref="F375:G375"/>
    <mergeCell ref="H375:I375"/>
    <mergeCell ref="J375:K375"/>
    <mergeCell ref="B376:E376"/>
    <mergeCell ref="F376:G376"/>
    <mergeCell ref="H376:I376"/>
    <mergeCell ref="J376:K376"/>
    <mergeCell ref="B373:E373"/>
    <mergeCell ref="F373:G373"/>
    <mergeCell ref="H373:I373"/>
    <mergeCell ref="J373:K373"/>
    <mergeCell ref="B374:E374"/>
    <mergeCell ref="F374:G374"/>
    <mergeCell ref="H374:I374"/>
    <mergeCell ref="J374:K374"/>
    <mergeCell ref="B371:E371"/>
    <mergeCell ref="F371:G371"/>
    <mergeCell ref="H371:I371"/>
    <mergeCell ref="J371:K371"/>
    <mergeCell ref="B372:E372"/>
    <mergeCell ref="F372:G372"/>
    <mergeCell ref="H372:I372"/>
    <mergeCell ref="J372:K372"/>
    <mergeCell ref="B369:E369"/>
    <mergeCell ref="F369:G369"/>
    <mergeCell ref="H369:I369"/>
    <mergeCell ref="J369:K369"/>
    <mergeCell ref="B370:E370"/>
    <mergeCell ref="F370:G370"/>
    <mergeCell ref="H370:I370"/>
    <mergeCell ref="J370:K370"/>
    <mergeCell ref="B367:E367"/>
    <mergeCell ref="F367:G367"/>
    <mergeCell ref="H367:I367"/>
    <mergeCell ref="J367:K367"/>
    <mergeCell ref="B368:E368"/>
    <mergeCell ref="F368:G368"/>
    <mergeCell ref="H368:I368"/>
    <mergeCell ref="J368:K368"/>
    <mergeCell ref="B365:E365"/>
    <mergeCell ref="F365:G365"/>
    <mergeCell ref="H365:I365"/>
    <mergeCell ref="J365:K365"/>
    <mergeCell ref="B366:E366"/>
    <mergeCell ref="F366:G366"/>
    <mergeCell ref="H366:I366"/>
    <mergeCell ref="J366:K366"/>
    <mergeCell ref="B363:E363"/>
    <mergeCell ref="F363:G363"/>
    <mergeCell ref="H363:I363"/>
    <mergeCell ref="J363:K363"/>
    <mergeCell ref="B364:E364"/>
    <mergeCell ref="F364:G364"/>
    <mergeCell ref="H364:I364"/>
    <mergeCell ref="J364:K364"/>
    <mergeCell ref="B361:E361"/>
    <mergeCell ref="F361:G361"/>
    <mergeCell ref="H361:I361"/>
    <mergeCell ref="J361:K361"/>
    <mergeCell ref="B362:E362"/>
    <mergeCell ref="F362:G362"/>
    <mergeCell ref="H362:I362"/>
    <mergeCell ref="J362:K362"/>
    <mergeCell ref="B359:E359"/>
    <mergeCell ref="F359:G359"/>
    <mergeCell ref="H359:I359"/>
    <mergeCell ref="J359:K359"/>
    <mergeCell ref="B360:E360"/>
    <mergeCell ref="F360:G360"/>
    <mergeCell ref="H360:I360"/>
    <mergeCell ref="J360:K360"/>
    <mergeCell ref="B357:E357"/>
    <mergeCell ref="F357:G357"/>
    <mergeCell ref="H357:I357"/>
    <mergeCell ref="J357:K357"/>
    <mergeCell ref="B358:E358"/>
    <mergeCell ref="F358:G358"/>
    <mergeCell ref="H358:I358"/>
    <mergeCell ref="J358:K358"/>
    <mergeCell ref="B355:E355"/>
    <mergeCell ref="F355:G355"/>
    <mergeCell ref="H355:I355"/>
    <mergeCell ref="J355:K355"/>
    <mergeCell ref="B356:E356"/>
    <mergeCell ref="F356:G356"/>
    <mergeCell ref="H356:I356"/>
    <mergeCell ref="J356:K356"/>
    <mergeCell ref="B353:E353"/>
    <mergeCell ref="F353:G353"/>
    <mergeCell ref="H353:I353"/>
    <mergeCell ref="J353:K353"/>
    <mergeCell ref="B354:E354"/>
    <mergeCell ref="F354:G354"/>
    <mergeCell ref="H354:I354"/>
    <mergeCell ref="J354:K354"/>
    <mergeCell ref="B351:E351"/>
    <mergeCell ref="F351:G351"/>
    <mergeCell ref="H351:I351"/>
    <mergeCell ref="J351:K351"/>
    <mergeCell ref="B352:E352"/>
    <mergeCell ref="F352:G352"/>
    <mergeCell ref="H352:I352"/>
    <mergeCell ref="J352:K352"/>
    <mergeCell ref="B349:E349"/>
    <mergeCell ref="F349:G349"/>
    <mergeCell ref="H349:I349"/>
    <mergeCell ref="J349:K349"/>
    <mergeCell ref="B350:E350"/>
    <mergeCell ref="F350:G350"/>
    <mergeCell ref="H350:I350"/>
    <mergeCell ref="J350:K350"/>
    <mergeCell ref="B347:E347"/>
    <mergeCell ref="F347:G347"/>
    <mergeCell ref="H347:I347"/>
    <mergeCell ref="J347:K347"/>
    <mergeCell ref="B348:E348"/>
    <mergeCell ref="F348:G348"/>
    <mergeCell ref="H348:I348"/>
    <mergeCell ref="J348:K348"/>
    <mergeCell ref="B345:E345"/>
    <mergeCell ref="F345:G345"/>
    <mergeCell ref="H345:I345"/>
    <mergeCell ref="J345:K345"/>
    <mergeCell ref="B346:E346"/>
    <mergeCell ref="F346:G346"/>
    <mergeCell ref="H346:I346"/>
    <mergeCell ref="J346:K346"/>
    <mergeCell ref="B343:E343"/>
    <mergeCell ref="F343:G343"/>
    <mergeCell ref="H343:I343"/>
    <mergeCell ref="J343:K343"/>
    <mergeCell ref="B344:E344"/>
    <mergeCell ref="F344:G344"/>
    <mergeCell ref="H344:I344"/>
    <mergeCell ref="J344:K344"/>
    <mergeCell ref="B341:E341"/>
    <mergeCell ref="F341:G341"/>
    <mergeCell ref="H341:I341"/>
    <mergeCell ref="J341:K341"/>
    <mergeCell ref="B342:E342"/>
    <mergeCell ref="F342:G342"/>
    <mergeCell ref="H342:I342"/>
    <mergeCell ref="J342:K342"/>
    <mergeCell ref="B339:E339"/>
    <mergeCell ref="F339:G339"/>
    <mergeCell ref="H339:I339"/>
    <mergeCell ref="J339:K339"/>
    <mergeCell ref="B340:E340"/>
    <mergeCell ref="F340:G340"/>
    <mergeCell ref="H340:I340"/>
    <mergeCell ref="J340:K340"/>
    <mergeCell ref="B338:E338"/>
    <mergeCell ref="F338:G338"/>
    <mergeCell ref="H338:I338"/>
    <mergeCell ref="J338:K338"/>
    <mergeCell ref="B335:E335"/>
    <mergeCell ref="F335:G335"/>
    <mergeCell ref="H335:I335"/>
    <mergeCell ref="J335:K335"/>
    <mergeCell ref="B336:E336"/>
    <mergeCell ref="F336:G336"/>
    <mergeCell ref="H336:I336"/>
    <mergeCell ref="J336:K336"/>
    <mergeCell ref="B333:E333"/>
    <mergeCell ref="F333:G333"/>
    <mergeCell ref="H333:I333"/>
    <mergeCell ref="J333:K333"/>
    <mergeCell ref="B334:E334"/>
    <mergeCell ref="F334:G334"/>
    <mergeCell ref="H334:I334"/>
    <mergeCell ref="J334:K334"/>
    <mergeCell ref="A332:L332"/>
    <mergeCell ref="B330:E330"/>
    <mergeCell ref="F330:G330"/>
    <mergeCell ref="H330:I330"/>
    <mergeCell ref="J330:K330"/>
    <mergeCell ref="B329:E329"/>
    <mergeCell ref="F329:G329"/>
    <mergeCell ref="H329:I329"/>
    <mergeCell ref="J329:K329"/>
    <mergeCell ref="B328:E328"/>
    <mergeCell ref="F328:G328"/>
    <mergeCell ref="H328:I328"/>
    <mergeCell ref="J328:K328"/>
    <mergeCell ref="B337:E337"/>
    <mergeCell ref="F337:G337"/>
    <mergeCell ref="H337:I337"/>
    <mergeCell ref="J337:K337"/>
    <mergeCell ref="A305:L305"/>
    <mergeCell ref="B324:E324"/>
    <mergeCell ref="F324:G324"/>
    <mergeCell ref="H324:I324"/>
    <mergeCell ref="J324:K324"/>
    <mergeCell ref="B323:E323"/>
    <mergeCell ref="F323:G323"/>
    <mergeCell ref="H323:I323"/>
    <mergeCell ref="J323:K323"/>
    <mergeCell ref="B322:E322"/>
    <mergeCell ref="F322:G322"/>
    <mergeCell ref="H322:I322"/>
    <mergeCell ref="J322:K322"/>
    <mergeCell ref="B331:E331"/>
    <mergeCell ref="F331:G331"/>
    <mergeCell ref="H331:I331"/>
    <mergeCell ref="J331:K331"/>
    <mergeCell ref="B327:E327"/>
    <mergeCell ref="F327:G327"/>
    <mergeCell ref="H327:I327"/>
    <mergeCell ref="J327:K327"/>
    <mergeCell ref="B326:E326"/>
    <mergeCell ref="F326:G326"/>
    <mergeCell ref="H326:I326"/>
    <mergeCell ref="J326:K326"/>
    <mergeCell ref="B325:E325"/>
    <mergeCell ref="F325:G325"/>
    <mergeCell ref="H325:I325"/>
    <mergeCell ref="J325:K325"/>
    <mergeCell ref="B302:E302"/>
    <mergeCell ref="F302:G302"/>
    <mergeCell ref="H302:I302"/>
    <mergeCell ref="J302:K302"/>
    <mergeCell ref="B301:E301"/>
    <mergeCell ref="F301:G301"/>
    <mergeCell ref="H301:I301"/>
    <mergeCell ref="J301:K301"/>
    <mergeCell ref="B300:E300"/>
    <mergeCell ref="F300:G300"/>
    <mergeCell ref="H300:I300"/>
    <mergeCell ref="J300:K300"/>
    <mergeCell ref="B304:E304"/>
    <mergeCell ref="F304:G304"/>
    <mergeCell ref="H304:I304"/>
    <mergeCell ref="J304:K304"/>
    <mergeCell ref="A303:L303"/>
    <mergeCell ref="B295:E295"/>
    <mergeCell ref="F295:G295"/>
    <mergeCell ref="H295:I295"/>
    <mergeCell ref="J295:K295"/>
    <mergeCell ref="B292:E292"/>
    <mergeCell ref="F292:G292"/>
    <mergeCell ref="H292:I292"/>
    <mergeCell ref="J292:K292"/>
    <mergeCell ref="B293:E293"/>
    <mergeCell ref="F293:G293"/>
    <mergeCell ref="H293:I293"/>
    <mergeCell ref="J293:K293"/>
    <mergeCell ref="B298:E298"/>
    <mergeCell ref="F298:G298"/>
    <mergeCell ref="H298:I298"/>
    <mergeCell ref="J298:K298"/>
    <mergeCell ref="B299:E299"/>
    <mergeCell ref="F299:G299"/>
    <mergeCell ref="H299:I299"/>
    <mergeCell ref="J299:K299"/>
    <mergeCell ref="B296:E296"/>
    <mergeCell ref="F296:G296"/>
    <mergeCell ref="H296:I296"/>
    <mergeCell ref="J296:K296"/>
    <mergeCell ref="B297:E297"/>
    <mergeCell ref="F297:G297"/>
    <mergeCell ref="H297:I297"/>
    <mergeCell ref="J297:K297"/>
    <mergeCell ref="B290:E290"/>
    <mergeCell ref="F290:G290"/>
    <mergeCell ref="H290:I290"/>
    <mergeCell ref="J290:K290"/>
    <mergeCell ref="B291:E291"/>
    <mergeCell ref="F291:G291"/>
    <mergeCell ref="H291:I291"/>
    <mergeCell ref="J291:K291"/>
    <mergeCell ref="B288:E288"/>
    <mergeCell ref="F288:G288"/>
    <mergeCell ref="H288:I288"/>
    <mergeCell ref="J288:K288"/>
    <mergeCell ref="B289:E289"/>
    <mergeCell ref="F289:G289"/>
    <mergeCell ref="H289:I289"/>
    <mergeCell ref="J289:K289"/>
    <mergeCell ref="B294:E294"/>
    <mergeCell ref="F294:G294"/>
    <mergeCell ref="H294:I294"/>
    <mergeCell ref="J294:K294"/>
    <mergeCell ref="B286:E286"/>
    <mergeCell ref="F286:G286"/>
    <mergeCell ref="H286:I286"/>
    <mergeCell ref="J286:K286"/>
    <mergeCell ref="A277:L277"/>
    <mergeCell ref="A278:L278"/>
    <mergeCell ref="B279:E279"/>
    <mergeCell ref="F279:G279"/>
    <mergeCell ref="H279:I279"/>
    <mergeCell ref="J279:K279"/>
    <mergeCell ref="B276:E276"/>
    <mergeCell ref="F276:G276"/>
    <mergeCell ref="H276:I276"/>
    <mergeCell ref="J276:K276"/>
    <mergeCell ref="B275:E275"/>
    <mergeCell ref="F275:G275"/>
    <mergeCell ref="B287:E287"/>
    <mergeCell ref="F287:G287"/>
    <mergeCell ref="H287:I287"/>
    <mergeCell ref="J287:K287"/>
    <mergeCell ref="B284:E284"/>
    <mergeCell ref="F284:G284"/>
    <mergeCell ref="H284:I284"/>
    <mergeCell ref="J284:K284"/>
    <mergeCell ref="B285:E285"/>
    <mergeCell ref="F285:G285"/>
    <mergeCell ref="H285:I285"/>
    <mergeCell ref="J285:K285"/>
    <mergeCell ref="B283:E283"/>
    <mergeCell ref="F283:G283"/>
    <mergeCell ref="H283:I283"/>
    <mergeCell ref="J283:K283"/>
    <mergeCell ref="H272:I272"/>
    <mergeCell ref="J272:K272"/>
    <mergeCell ref="A268:L268"/>
    <mergeCell ref="B271:E271"/>
    <mergeCell ref="F271:G271"/>
    <mergeCell ref="H271:I271"/>
    <mergeCell ref="F270:G270"/>
    <mergeCell ref="H270:I270"/>
    <mergeCell ref="J270:K270"/>
    <mergeCell ref="B273:E273"/>
    <mergeCell ref="F273:G273"/>
    <mergeCell ref="H273:I273"/>
    <mergeCell ref="J273:K273"/>
    <mergeCell ref="F265:G265"/>
    <mergeCell ref="F264:G264"/>
    <mergeCell ref="B266:E266"/>
    <mergeCell ref="J259:K259"/>
    <mergeCell ref="B260:E260"/>
    <mergeCell ref="F260:G260"/>
    <mergeCell ref="H260:I260"/>
    <mergeCell ref="J266:K266"/>
    <mergeCell ref="J264:K264"/>
    <mergeCell ref="B265:E265"/>
    <mergeCell ref="H265:I265"/>
    <mergeCell ref="J265:K265"/>
    <mergeCell ref="B261:E261"/>
    <mergeCell ref="F261:G261"/>
    <mergeCell ref="H261:I261"/>
    <mergeCell ref="J261:K261"/>
    <mergeCell ref="B263:E263"/>
    <mergeCell ref="F263:G263"/>
    <mergeCell ref="H263:I263"/>
    <mergeCell ref="J260:K260"/>
    <mergeCell ref="B264:E264"/>
    <mergeCell ref="H264:I264"/>
    <mergeCell ref="H275:I275"/>
    <mergeCell ref="J275:K275"/>
    <mergeCell ref="B282:E282"/>
    <mergeCell ref="F282:G282"/>
    <mergeCell ref="H282:I282"/>
    <mergeCell ref="J282:K282"/>
    <mergeCell ref="B262:E262"/>
    <mergeCell ref="F262:G262"/>
    <mergeCell ref="H262:I262"/>
    <mergeCell ref="J262:K262"/>
    <mergeCell ref="J271:K271"/>
    <mergeCell ref="B270:E270"/>
    <mergeCell ref="B274:E274"/>
    <mergeCell ref="F274:G274"/>
    <mergeCell ref="H274:I274"/>
    <mergeCell ref="J274:K274"/>
    <mergeCell ref="F266:G266"/>
    <mergeCell ref="H266:I266"/>
    <mergeCell ref="B280:E280"/>
    <mergeCell ref="F280:G280"/>
    <mergeCell ref="H280:I280"/>
    <mergeCell ref="J280:K280"/>
    <mergeCell ref="B281:E281"/>
    <mergeCell ref="F281:G281"/>
    <mergeCell ref="H281:I281"/>
    <mergeCell ref="J281:K281"/>
    <mergeCell ref="A267:L267"/>
    <mergeCell ref="B272:E272"/>
    <mergeCell ref="F272:G272"/>
    <mergeCell ref="B256:E256"/>
    <mergeCell ref="F256:G256"/>
    <mergeCell ref="H256:I256"/>
    <mergeCell ref="J256:K256"/>
    <mergeCell ref="B257:E257"/>
    <mergeCell ref="F257:G257"/>
    <mergeCell ref="J257:K257"/>
    <mergeCell ref="F259:G259"/>
    <mergeCell ref="H259:I259"/>
    <mergeCell ref="B253:E253"/>
    <mergeCell ref="F253:G253"/>
    <mergeCell ref="H253:I253"/>
    <mergeCell ref="B248:E248"/>
    <mergeCell ref="F248:G248"/>
    <mergeCell ref="H248:I248"/>
    <mergeCell ref="J248:K248"/>
    <mergeCell ref="H257:I257"/>
    <mergeCell ref="J253:K253"/>
    <mergeCell ref="B258:E258"/>
    <mergeCell ref="F258:G258"/>
    <mergeCell ref="H258:I258"/>
    <mergeCell ref="J258:K258"/>
    <mergeCell ref="B254:E254"/>
    <mergeCell ref="F254:G254"/>
    <mergeCell ref="H254:I254"/>
    <mergeCell ref="B255:E255"/>
    <mergeCell ref="F255:G255"/>
    <mergeCell ref="H255:I255"/>
    <mergeCell ref="J255:K255"/>
    <mergeCell ref="B259:E259"/>
    <mergeCell ref="B246:E246"/>
    <mergeCell ref="F246:G246"/>
    <mergeCell ref="H246:I246"/>
    <mergeCell ref="J246:K246"/>
    <mergeCell ref="B252:E252"/>
    <mergeCell ref="F252:G252"/>
    <mergeCell ref="H252:I252"/>
    <mergeCell ref="J252:K252"/>
    <mergeCell ref="B250:E250"/>
    <mergeCell ref="F250:G250"/>
    <mergeCell ref="H250:I250"/>
    <mergeCell ref="J250:K250"/>
    <mergeCell ref="B251:E251"/>
    <mergeCell ref="F251:G251"/>
    <mergeCell ref="H251:I251"/>
    <mergeCell ref="J251:K251"/>
    <mergeCell ref="F247:G247"/>
    <mergeCell ref="H247:I247"/>
    <mergeCell ref="J247:K247"/>
    <mergeCell ref="B247:E247"/>
    <mergeCell ref="B249:E249"/>
    <mergeCell ref="F249:G249"/>
    <mergeCell ref="H249:I249"/>
    <mergeCell ref="J249:K249"/>
    <mergeCell ref="J241:K241"/>
    <mergeCell ref="B239:E239"/>
    <mergeCell ref="F239:G239"/>
    <mergeCell ref="H239:I239"/>
    <mergeCell ref="J239:K239"/>
    <mergeCell ref="B240:E240"/>
    <mergeCell ref="F240:G240"/>
    <mergeCell ref="H240:I240"/>
    <mergeCell ref="J240:K240"/>
    <mergeCell ref="B245:E245"/>
    <mergeCell ref="F245:G245"/>
    <mergeCell ref="H245:I245"/>
    <mergeCell ref="J245:K245"/>
    <mergeCell ref="B244:E244"/>
    <mergeCell ref="F244:G244"/>
    <mergeCell ref="H244:I244"/>
    <mergeCell ref="J244:K244"/>
    <mergeCell ref="B243:E243"/>
    <mergeCell ref="F243:G243"/>
    <mergeCell ref="H243:I243"/>
    <mergeCell ref="J243:K243"/>
    <mergeCell ref="B242:E242"/>
    <mergeCell ref="F242:G242"/>
    <mergeCell ref="H242:I242"/>
    <mergeCell ref="J242:K242"/>
    <mergeCell ref="A215:L215"/>
    <mergeCell ref="A216:D216"/>
    <mergeCell ref="F216:K216"/>
    <mergeCell ref="A225:L225"/>
    <mergeCell ref="A237:L237"/>
    <mergeCell ref="B238:E238"/>
    <mergeCell ref="F238:G238"/>
    <mergeCell ref="H238:I238"/>
    <mergeCell ref="J238:K238"/>
    <mergeCell ref="B212:E212"/>
    <mergeCell ref="F212:G212"/>
    <mergeCell ref="H212:I212"/>
    <mergeCell ref="J212:K212"/>
    <mergeCell ref="B213:E213"/>
    <mergeCell ref="F213:G213"/>
    <mergeCell ref="H213:I213"/>
    <mergeCell ref="J213:K213"/>
    <mergeCell ref="A194:L194"/>
    <mergeCell ref="A188:L188"/>
    <mergeCell ref="A189:L189"/>
    <mergeCell ref="A191:L191"/>
    <mergeCell ref="B210:E210"/>
    <mergeCell ref="F210:G210"/>
    <mergeCell ref="H210:I210"/>
    <mergeCell ref="J210:K210"/>
    <mergeCell ref="B211:E211"/>
    <mergeCell ref="F211:G211"/>
    <mergeCell ref="H211:I211"/>
    <mergeCell ref="J211:K211"/>
    <mergeCell ref="B208:E208"/>
    <mergeCell ref="F208:G208"/>
    <mergeCell ref="H208:I208"/>
    <mergeCell ref="J208:K208"/>
    <mergeCell ref="B209:E209"/>
    <mergeCell ref="F209:G209"/>
    <mergeCell ref="H209:I209"/>
    <mergeCell ref="J209:K209"/>
    <mergeCell ref="B207:E207"/>
    <mergeCell ref="F207:G207"/>
    <mergeCell ref="H207:I207"/>
    <mergeCell ref="J207:K207"/>
    <mergeCell ref="B186:E186"/>
    <mergeCell ref="F186:G186"/>
    <mergeCell ref="H186:I186"/>
    <mergeCell ref="J186:K186"/>
    <mergeCell ref="B187:E187"/>
    <mergeCell ref="F187:G187"/>
    <mergeCell ref="H187:I187"/>
    <mergeCell ref="J187:K187"/>
    <mergeCell ref="B184:E184"/>
    <mergeCell ref="F184:G184"/>
    <mergeCell ref="H184:I184"/>
    <mergeCell ref="J184:K184"/>
    <mergeCell ref="B185:E185"/>
    <mergeCell ref="F185:G185"/>
    <mergeCell ref="H185:I185"/>
    <mergeCell ref="J185:K185"/>
    <mergeCell ref="B182:E182"/>
    <mergeCell ref="F182:G182"/>
    <mergeCell ref="H182:I182"/>
    <mergeCell ref="B183:E183"/>
    <mergeCell ref="F183:G183"/>
    <mergeCell ref="H183:I183"/>
    <mergeCell ref="J182:K182"/>
    <mergeCell ref="J183:K183"/>
    <mergeCell ref="B180:E180"/>
    <mergeCell ref="F180:G180"/>
    <mergeCell ref="H180:I180"/>
    <mergeCell ref="J180:K180"/>
    <mergeCell ref="B181:E181"/>
    <mergeCell ref="F181:G181"/>
    <mergeCell ref="H181:I181"/>
    <mergeCell ref="B178:E178"/>
    <mergeCell ref="F178:G178"/>
    <mergeCell ref="H178:I178"/>
    <mergeCell ref="J178:K178"/>
    <mergeCell ref="B179:E179"/>
    <mergeCell ref="F179:G179"/>
    <mergeCell ref="H179:I179"/>
    <mergeCell ref="B176:E176"/>
    <mergeCell ref="F176:G176"/>
    <mergeCell ref="H176:I176"/>
    <mergeCell ref="J176:K176"/>
    <mergeCell ref="B177:E177"/>
    <mergeCell ref="F177:G177"/>
    <mergeCell ref="H177:I177"/>
    <mergeCell ref="J177:K177"/>
    <mergeCell ref="J179:K179"/>
    <mergeCell ref="J181:K181"/>
    <mergeCell ref="B174:E174"/>
    <mergeCell ref="F174:G174"/>
    <mergeCell ref="H174:I174"/>
    <mergeCell ref="J174:K174"/>
    <mergeCell ref="B175:E175"/>
    <mergeCell ref="F175:G175"/>
    <mergeCell ref="H175:I175"/>
    <mergeCell ref="J175:K175"/>
    <mergeCell ref="B172:E172"/>
    <mergeCell ref="F172:G172"/>
    <mergeCell ref="H172:I172"/>
    <mergeCell ref="J172:K172"/>
    <mergeCell ref="B173:E173"/>
    <mergeCell ref="F173:G173"/>
    <mergeCell ref="H173:I173"/>
    <mergeCell ref="J173:K173"/>
    <mergeCell ref="B170:E170"/>
    <mergeCell ref="F170:G170"/>
    <mergeCell ref="H170:I170"/>
    <mergeCell ref="B171:E171"/>
    <mergeCell ref="F171:G171"/>
    <mergeCell ref="H171:I171"/>
    <mergeCell ref="J171:K171"/>
    <mergeCell ref="J170:K170"/>
    <mergeCell ref="B168:E168"/>
    <mergeCell ref="F168:G168"/>
    <mergeCell ref="H168:I168"/>
    <mergeCell ref="J168:K168"/>
    <mergeCell ref="B169:E169"/>
    <mergeCell ref="F169:G169"/>
    <mergeCell ref="H169:I169"/>
    <mergeCell ref="A165:L165"/>
    <mergeCell ref="A166:L166"/>
    <mergeCell ref="B167:E167"/>
    <mergeCell ref="F167:G167"/>
    <mergeCell ref="H167:I167"/>
    <mergeCell ref="J167:K167"/>
    <mergeCell ref="B163:E163"/>
    <mergeCell ref="F163:G163"/>
    <mergeCell ref="H163:I163"/>
    <mergeCell ref="J163:K163"/>
    <mergeCell ref="B164:E164"/>
    <mergeCell ref="F164:G164"/>
    <mergeCell ref="H164:I164"/>
    <mergeCell ref="J164:K164"/>
    <mergeCell ref="J169:K169"/>
    <mergeCell ref="B162:E162"/>
    <mergeCell ref="F162:G162"/>
    <mergeCell ref="H162:I162"/>
    <mergeCell ref="J162:K162"/>
    <mergeCell ref="B159:E159"/>
    <mergeCell ref="F159:G159"/>
    <mergeCell ref="H159:I159"/>
    <mergeCell ref="J159:K159"/>
    <mergeCell ref="B160:E160"/>
    <mergeCell ref="F160:G160"/>
    <mergeCell ref="H160:I160"/>
    <mergeCell ref="J160:K160"/>
    <mergeCell ref="A155:L155"/>
    <mergeCell ref="A156:L156"/>
    <mergeCell ref="B158:E158"/>
    <mergeCell ref="F158:G158"/>
    <mergeCell ref="H158:I158"/>
    <mergeCell ref="J158:K158"/>
    <mergeCell ref="B161:E161"/>
    <mergeCell ref="F161:G161"/>
    <mergeCell ref="H161:I161"/>
    <mergeCell ref="J161:K161"/>
    <mergeCell ref="I1:L1"/>
    <mergeCell ref="A2:L2"/>
    <mergeCell ref="A3:L3"/>
    <mergeCell ref="A52:F52"/>
    <mergeCell ref="A80:L81"/>
    <mergeCell ref="B109:K109"/>
    <mergeCell ref="B110:K110"/>
    <mergeCell ref="B111:K111"/>
    <mergeCell ref="B120:K120"/>
    <mergeCell ref="B121:K121"/>
    <mergeCell ref="B103:K103"/>
    <mergeCell ref="B104:K104"/>
    <mergeCell ref="B105:K105"/>
    <mergeCell ref="B106:K106"/>
    <mergeCell ref="B107:K107"/>
    <mergeCell ref="B108:K108"/>
    <mergeCell ref="B102:K102"/>
    <mergeCell ref="B98:K99"/>
    <mergeCell ref="L98:L99"/>
    <mergeCell ref="B94:K94"/>
    <mergeCell ref="B95:K95"/>
    <mergeCell ref="B96:K96"/>
    <mergeCell ref="B101:K101"/>
    <mergeCell ref="A40:L43"/>
    <mergeCell ref="B137:K137"/>
    <mergeCell ref="B151:I151"/>
    <mergeCell ref="J151:K151"/>
    <mergeCell ref="B152:I152"/>
    <mergeCell ref="J152:K152"/>
    <mergeCell ref="B153:I153"/>
    <mergeCell ref="J153:K153"/>
    <mergeCell ref="B148:I148"/>
    <mergeCell ref="J148:K148"/>
    <mergeCell ref="B149:I149"/>
    <mergeCell ref="J149:K149"/>
    <mergeCell ref="B150:I150"/>
    <mergeCell ref="B86:K86"/>
    <mergeCell ref="B87:E87"/>
    <mergeCell ref="B88:K88"/>
    <mergeCell ref="B89:K89"/>
    <mergeCell ref="B90:K90"/>
    <mergeCell ref="B91:K91"/>
    <mergeCell ref="J150:K150"/>
    <mergeCell ref="B138:K138"/>
    <mergeCell ref="B139:E139"/>
    <mergeCell ref="A142:L142"/>
    <mergeCell ref="A143:L143"/>
    <mergeCell ref="A145:L145"/>
    <mergeCell ref="B147:I147"/>
    <mergeCell ref="J147:K147"/>
    <mergeCell ref="F459:G459"/>
    <mergeCell ref="H459:I459"/>
    <mergeCell ref="H469:I469"/>
    <mergeCell ref="H468:I468"/>
    <mergeCell ref="H470:I470"/>
    <mergeCell ref="H471:I471"/>
    <mergeCell ref="H472:I472"/>
    <mergeCell ref="N256:O256"/>
    <mergeCell ref="N240:O240"/>
    <mergeCell ref="N241:O241"/>
    <mergeCell ref="N242:O242"/>
    <mergeCell ref="N243:O243"/>
    <mergeCell ref="N244:O244"/>
    <mergeCell ref="N245:O245"/>
    <mergeCell ref="N246:O246"/>
    <mergeCell ref="N248:O248"/>
    <mergeCell ref="N249:O249"/>
    <mergeCell ref="N250:O250"/>
    <mergeCell ref="N251:O251"/>
    <mergeCell ref="N252:O252"/>
    <mergeCell ref="N253:O253"/>
    <mergeCell ref="N254:O254"/>
    <mergeCell ref="N255:O255"/>
    <mergeCell ref="J254:K254"/>
    <mergeCell ref="A320:L320"/>
    <mergeCell ref="B321:E321"/>
    <mergeCell ref="F321:G321"/>
    <mergeCell ref="H321:I321"/>
    <mergeCell ref="J321:K321"/>
    <mergeCell ref="B241:E241"/>
    <mergeCell ref="F241:G241"/>
    <mergeCell ref="H241:I241"/>
    <mergeCell ref="J459:K459"/>
    <mergeCell ref="B460:E460"/>
    <mergeCell ref="F460:G460"/>
    <mergeCell ref="H460:I460"/>
    <mergeCell ref="J460:K460"/>
    <mergeCell ref="B461:E461"/>
    <mergeCell ref="F461:G461"/>
    <mergeCell ref="H461:I461"/>
    <mergeCell ref="J461:K461"/>
    <mergeCell ref="B451:E451"/>
    <mergeCell ref="F451:G451"/>
    <mergeCell ref="H451:I451"/>
    <mergeCell ref="J451:K451"/>
    <mergeCell ref="A528:L528"/>
    <mergeCell ref="B529:E529"/>
    <mergeCell ref="F529:G529"/>
    <mergeCell ref="H529:I529"/>
    <mergeCell ref="J529:K529"/>
    <mergeCell ref="A524:L524"/>
    <mergeCell ref="B525:E525"/>
    <mergeCell ref="F525:G525"/>
    <mergeCell ref="H525:I525"/>
    <mergeCell ref="J525:K525"/>
    <mergeCell ref="B462:E462"/>
    <mergeCell ref="F462:G462"/>
    <mergeCell ref="H462:I462"/>
    <mergeCell ref="J462:K462"/>
    <mergeCell ref="H463:I463"/>
    <mergeCell ref="J463:K463"/>
    <mergeCell ref="F463:G463"/>
    <mergeCell ref="B463:E463"/>
    <mergeCell ref="B459:E459"/>
    <mergeCell ref="B530:E530"/>
    <mergeCell ref="F530:G530"/>
    <mergeCell ref="H530:I530"/>
    <mergeCell ref="J530:K530"/>
    <mergeCell ref="B531:E531"/>
    <mergeCell ref="F531:G531"/>
    <mergeCell ref="H531:I531"/>
    <mergeCell ref="J531:K531"/>
    <mergeCell ref="B532:E532"/>
    <mergeCell ref="F532:G532"/>
    <mergeCell ref="H532:I532"/>
    <mergeCell ref="J532:K532"/>
    <mergeCell ref="A526:L526"/>
    <mergeCell ref="B527:E527"/>
    <mergeCell ref="F527:G527"/>
    <mergeCell ref="H527:I527"/>
    <mergeCell ref="J527:K527"/>
    <mergeCell ref="H547:I547"/>
    <mergeCell ref="J547:K547"/>
    <mergeCell ref="B548:E548"/>
    <mergeCell ref="F548:G548"/>
    <mergeCell ref="H548:I548"/>
    <mergeCell ref="J548:K548"/>
    <mergeCell ref="B549:E549"/>
    <mergeCell ref="F549:G549"/>
    <mergeCell ref="H549:I549"/>
    <mergeCell ref="J549:K549"/>
    <mergeCell ref="B550:E550"/>
    <mergeCell ref="F550:G550"/>
    <mergeCell ref="H550:I550"/>
    <mergeCell ref="J550:K550"/>
    <mergeCell ref="B551:E551"/>
    <mergeCell ref="F551:G551"/>
    <mergeCell ref="H551:I551"/>
    <mergeCell ref="J551:K551"/>
    <mergeCell ref="B552:E552"/>
    <mergeCell ref="F552:G552"/>
    <mergeCell ref="H552:I552"/>
    <mergeCell ref="J552:K552"/>
    <mergeCell ref="B553:E553"/>
    <mergeCell ref="F553:G553"/>
    <mergeCell ref="H553:I553"/>
    <mergeCell ref="J553:K553"/>
    <mergeCell ref="B554:E554"/>
    <mergeCell ref="F554:G554"/>
    <mergeCell ref="H554:I554"/>
    <mergeCell ref="J554:K554"/>
    <mergeCell ref="B555:E555"/>
    <mergeCell ref="F555:G555"/>
    <mergeCell ref="H555:I555"/>
    <mergeCell ref="J555:K555"/>
    <mergeCell ref="B556:E556"/>
    <mergeCell ref="F556:G556"/>
    <mergeCell ref="H556:I556"/>
    <mergeCell ref="J556:K556"/>
    <mergeCell ref="B557:E557"/>
    <mergeCell ref="F557:G557"/>
    <mergeCell ref="H557:I557"/>
    <mergeCell ref="J557:K557"/>
    <mergeCell ref="B558:E558"/>
    <mergeCell ref="F558:G558"/>
    <mergeCell ref="H558:I558"/>
    <mergeCell ref="J558:K558"/>
    <mergeCell ref="B559:E559"/>
    <mergeCell ref="F559:G559"/>
    <mergeCell ref="H559:I559"/>
    <mergeCell ref="J559:K559"/>
    <mergeCell ref="B560:E560"/>
    <mergeCell ref="F560:G560"/>
    <mergeCell ref="H560:I560"/>
    <mergeCell ref="J560:K560"/>
    <mergeCell ref="B561:E561"/>
    <mergeCell ref="F561:G561"/>
    <mergeCell ref="H561:I561"/>
    <mergeCell ref="J561:K561"/>
    <mergeCell ref="B562:E562"/>
    <mergeCell ref="F562:G562"/>
    <mergeCell ref="H562:I562"/>
    <mergeCell ref="J562:K562"/>
    <mergeCell ref="B563:E563"/>
    <mergeCell ref="F563:G563"/>
    <mergeCell ref="H563:I563"/>
    <mergeCell ref="J563:K563"/>
    <mergeCell ref="B564:E564"/>
    <mergeCell ref="F564:G564"/>
    <mergeCell ref="H564:I564"/>
    <mergeCell ref="J564:K564"/>
    <mergeCell ref="B565:E565"/>
    <mergeCell ref="F565:G565"/>
    <mergeCell ref="H565:I565"/>
    <mergeCell ref="J565:K565"/>
    <mergeCell ref="B566:E566"/>
    <mergeCell ref="F566:G566"/>
    <mergeCell ref="H566:I566"/>
    <mergeCell ref="J566:K566"/>
    <mergeCell ref="B567:E567"/>
    <mergeCell ref="F567:G567"/>
    <mergeCell ref="H567:I567"/>
    <mergeCell ref="J567:K567"/>
    <mergeCell ref="B568:E568"/>
    <mergeCell ref="F568:G568"/>
    <mergeCell ref="H568:I568"/>
    <mergeCell ref="J568:K568"/>
    <mergeCell ref="B569:E569"/>
    <mergeCell ref="F569:G569"/>
    <mergeCell ref="H569:I569"/>
    <mergeCell ref="J569:K569"/>
    <mergeCell ref="B570:E570"/>
    <mergeCell ref="F570:G570"/>
    <mergeCell ref="H570:I570"/>
    <mergeCell ref="J570:K570"/>
    <mergeCell ref="B580:E580"/>
    <mergeCell ref="F580:G580"/>
    <mergeCell ref="H580:I580"/>
    <mergeCell ref="J580:K580"/>
    <mergeCell ref="B571:E571"/>
    <mergeCell ref="F571:G571"/>
    <mergeCell ref="H571:I571"/>
    <mergeCell ref="J571:K571"/>
    <mergeCell ref="B572:E572"/>
    <mergeCell ref="F572:G572"/>
    <mergeCell ref="H572:I572"/>
    <mergeCell ref="J572:K572"/>
    <mergeCell ref="B573:E573"/>
    <mergeCell ref="F573:G573"/>
    <mergeCell ref="H573:I573"/>
    <mergeCell ref="J573:K573"/>
    <mergeCell ref="B574:E574"/>
    <mergeCell ref="F574:G574"/>
    <mergeCell ref="H574:I574"/>
    <mergeCell ref="J574:K574"/>
    <mergeCell ref="B575:E575"/>
    <mergeCell ref="F575:G575"/>
    <mergeCell ref="H575:I575"/>
    <mergeCell ref="J575:K575"/>
    <mergeCell ref="B581:E581"/>
    <mergeCell ref="F581:G581"/>
    <mergeCell ref="H581:I581"/>
    <mergeCell ref="J581:K581"/>
    <mergeCell ref="B582:E582"/>
    <mergeCell ref="F582:G582"/>
    <mergeCell ref="H582:I582"/>
    <mergeCell ref="J582:K582"/>
    <mergeCell ref="B583:E583"/>
    <mergeCell ref="F583:G583"/>
    <mergeCell ref="H583:I583"/>
    <mergeCell ref="J583:K583"/>
    <mergeCell ref="A584:L584"/>
    <mergeCell ref="A607:L607"/>
    <mergeCell ref="A619:M619"/>
    <mergeCell ref="A622:L622"/>
    <mergeCell ref="B576:E576"/>
    <mergeCell ref="F576:G576"/>
    <mergeCell ref="H576:I576"/>
    <mergeCell ref="J576:K576"/>
    <mergeCell ref="B577:E577"/>
    <mergeCell ref="F577:G577"/>
    <mergeCell ref="H577:I577"/>
    <mergeCell ref="J577:K577"/>
    <mergeCell ref="B578:E578"/>
    <mergeCell ref="F578:G578"/>
    <mergeCell ref="H578:I578"/>
    <mergeCell ref="J578:K578"/>
    <mergeCell ref="B579:E579"/>
    <mergeCell ref="F579:G579"/>
    <mergeCell ref="H579:I579"/>
    <mergeCell ref="J579:K579"/>
    <mergeCell ref="B586:E586"/>
    <mergeCell ref="F586:G586"/>
    <mergeCell ref="H586:I586"/>
    <mergeCell ref="J586:K586"/>
    <mergeCell ref="F588:G588"/>
    <mergeCell ref="H588:I588"/>
    <mergeCell ref="J588:K588"/>
    <mergeCell ref="B597:E597"/>
    <mergeCell ref="F597:G597"/>
    <mergeCell ref="H597:I597"/>
    <mergeCell ref="J597:K597"/>
    <mergeCell ref="B598:E598"/>
    <mergeCell ref="B657:E657"/>
    <mergeCell ref="A685:L685"/>
    <mergeCell ref="B686:E686"/>
    <mergeCell ref="F686:G686"/>
    <mergeCell ref="H686:I686"/>
    <mergeCell ref="J686:K686"/>
    <mergeCell ref="B687:E687"/>
    <mergeCell ref="F687:G687"/>
    <mergeCell ref="H687:I687"/>
    <mergeCell ref="J687:K687"/>
    <mergeCell ref="B688:E688"/>
    <mergeCell ref="F688:G688"/>
    <mergeCell ref="H688:I688"/>
    <mergeCell ref="J688:K688"/>
    <mergeCell ref="B667:E667"/>
    <mergeCell ref="F667:G667"/>
    <mergeCell ref="H667:I667"/>
    <mergeCell ref="J667:K667"/>
    <mergeCell ref="B668:E668"/>
    <mergeCell ref="F668:G668"/>
    <mergeCell ref="H668:I668"/>
    <mergeCell ref="J668:K668"/>
    <mergeCell ref="B665:E665"/>
    <mergeCell ref="F665:G665"/>
    <mergeCell ref="H665:I665"/>
    <mergeCell ref="J665:K665"/>
    <mergeCell ref="B666:E666"/>
    <mergeCell ref="F666:G666"/>
    <mergeCell ref="H666:I666"/>
    <mergeCell ref="J666:K666"/>
    <mergeCell ref="B663:E663"/>
    <mergeCell ref="F663:G663"/>
    <mergeCell ref="B693:E693"/>
    <mergeCell ref="F693:G693"/>
    <mergeCell ref="H693:I693"/>
    <mergeCell ref="J693:K693"/>
    <mergeCell ref="B694:E694"/>
    <mergeCell ref="F694:G694"/>
    <mergeCell ref="H694:I694"/>
    <mergeCell ref="J694:K694"/>
    <mergeCell ref="B695:E695"/>
    <mergeCell ref="F695:G695"/>
    <mergeCell ref="H695:I695"/>
    <mergeCell ref="J695:K695"/>
    <mergeCell ref="B691:E691"/>
    <mergeCell ref="F691:G691"/>
    <mergeCell ref="B696:E696"/>
    <mergeCell ref="F696:G696"/>
    <mergeCell ref="H696:I696"/>
    <mergeCell ref="J696:K696"/>
    <mergeCell ref="B697:E697"/>
    <mergeCell ref="F697:G697"/>
    <mergeCell ref="H697:I697"/>
    <mergeCell ref="J697:K697"/>
    <mergeCell ref="B698:E698"/>
    <mergeCell ref="F698:G698"/>
    <mergeCell ref="H698:I698"/>
    <mergeCell ref="J698:K698"/>
    <mergeCell ref="B699:E699"/>
    <mergeCell ref="F699:G699"/>
    <mergeCell ref="H699:I699"/>
    <mergeCell ref="J699:K699"/>
    <mergeCell ref="B700:E700"/>
    <mergeCell ref="F700:G700"/>
    <mergeCell ref="H700:I700"/>
    <mergeCell ref="J700:K700"/>
    <mergeCell ref="B701:E701"/>
    <mergeCell ref="F701:G701"/>
    <mergeCell ref="H701:I701"/>
    <mergeCell ref="J701:K701"/>
    <mergeCell ref="B702:E702"/>
    <mergeCell ref="F702:G702"/>
    <mergeCell ref="H702:I702"/>
    <mergeCell ref="J702:K702"/>
    <mergeCell ref="B703:E703"/>
    <mergeCell ref="F703:G703"/>
    <mergeCell ref="H703:I703"/>
    <mergeCell ref="J703:K703"/>
    <mergeCell ref="B704:E704"/>
    <mergeCell ref="F704:G704"/>
    <mergeCell ref="H704:I704"/>
    <mergeCell ref="J704:K704"/>
    <mergeCell ref="B705:E705"/>
    <mergeCell ref="F705:G705"/>
    <mergeCell ref="H705:I705"/>
    <mergeCell ref="J705:K705"/>
    <mergeCell ref="B706:E706"/>
    <mergeCell ref="F706:G706"/>
    <mergeCell ref="H706:I706"/>
    <mergeCell ref="J706:K706"/>
    <mergeCell ref="B707:E707"/>
    <mergeCell ref="F707:G707"/>
    <mergeCell ref="H707:I707"/>
    <mergeCell ref="J707:K707"/>
    <mergeCell ref="B708:E708"/>
    <mergeCell ref="F708:G708"/>
    <mergeCell ref="H708:I708"/>
    <mergeCell ref="J708:K708"/>
    <mergeCell ref="B709:E709"/>
    <mergeCell ref="F709:G709"/>
    <mergeCell ref="H709:I709"/>
    <mergeCell ref="J709:K709"/>
    <mergeCell ref="B710:E710"/>
    <mergeCell ref="F710:G710"/>
    <mergeCell ref="H710:I710"/>
    <mergeCell ref="J710:K710"/>
    <mergeCell ref="B716:E716"/>
    <mergeCell ref="F716:G716"/>
    <mergeCell ref="H716:I716"/>
    <mergeCell ref="J716:K716"/>
    <mergeCell ref="A717:L717"/>
    <mergeCell ref="B711:E711"/>
    <mergeCell ref="F711:G711"/>
    <mergeCell ref="H711:I711"/>
    <mergeCell ref="J711:K711"/>
    <mergeCell ref="B712:E712"/>
    <mergeCell ref="F712:G712"/>
    <mergeCell ref="H712:I712"/>
    <mergeCell ref="J712:K712"/>
    <mergeCell ref="B713:E713"/>
    <mergeCell ref="F713:G713"/>
    <mergeCell ref="H713:I713"/>
    <mergeCell ref="J713:K713"/>
    <mergeCell ref="B714:E714"/>
    <mergeCell ref="F714:G714"/>
    <mergeCell ref="H714:I714"/>
    <mergeCell ref="J714:K714"/>
    <mergeCell ref="B715:E715"/>
    <mergeCell ref="F715:G715"/>
    <mergeCell ref="H715:I715"/>
    <mergeCell ref="J715:K715"/>
  </mergeCells>
  <printOptions horizontalCentered="1"/>
  <pageMargins left="0.70866141732283472" right="0.59055118110236227" top="0.55118110236220474" bottom="0.55118110236220474" header="0" footer="0"/>
  <pageSetup paperSize="9" scale="50" fitToHeight="0" orientation="portrait" r:id="rId1"/>
  <headerFooter differentFirst="1">
    <oddHeader>&amp;R&amp;P</oddHeader>
  </headerFooter>
  <rowBreaks count="13" manualBreakCount="13">
    <brk id="79" max="16383" man="1"/>
    <brk id="140" max="16383" man="1"/>
    <brk id="206" min="1" max="11" man="1"/>
    <brk id="269" min="1" max="11" man="1"/>
    <brk id="331" min="1" max="11" man="1"/>
    <brk id="398" min="1" max="11" man="1"/>
    <brk id="457" max="16383" man="1"/>
    <brk id="585" max="11" man="1"/>
    <brk id="656" max="11" man="1"/>
    <brk id="719" max="11" man="1"/>
    <brk id="774" max="11" man="1"/>
    <brk id="840" max="11" man="1"/>
    <brk id="955" max="11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8" r:id="rId6">
          <objectPr defaultSize="0" autoPict="0" r:id="rId5">
            <anchor>
              <from>
                <xdr:col>3</xdr:col>
                <xdr:colOff>314325</xdr:colOff>
                <xdr:row>3</xdr:row>
                <xdr:rowOff>9525</xdr:rowOff>
              </from>
              <to>
                <xdr:col>6</xdr:col>
                <xdr:colOff>485775</xdr:colOff>
                <xdr:row>14</xdr:row>
                <xdr:rowOff>66675</xdr:rowOff>
              </to>
            </anchor>
          </objectPr>
        </oleObject>
      </mc:Choice>
      <mc:Fallback>
        <oleObject progId="Word.Picture.8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9:G23"/>
  <sheetViews>
    <sheetView topLeftCell="A4" workbookViewId="0">
      <selection activeCell="D26" sqref="D26"/>
    </sheetView>
  </sheetViews>
  <sheetFormatPr defaultRowHeight="12.75" x14ac:dyDescent="0.2"/>
  <cols>
    <col min="7" max="7" width="18.85546875" customWidth="1"/>
  </cols>
  <sheetData>
    <row r="9" spans="7:7" x14ac:dyDescent="0.2">
      <c r="G9" s="302">
        <v>399300</v>
      </c>
    </row>
    <row r="10" spans="7:7" x14ac:dyDescent="0.2">
      <c r="G10" s="302">
        <v>8465000</v>
      </c>
    </row>
    <row r="11" spans="7:7" x14ac:dyDescent="0.2">
      <c r="G11" s="302">
        <v>6876100</v>
      </c>
    </row>
    <row r="12" spans="7:7" x14ac:dyDescent="0.2">
      <c r="G12" s="302">
        <v>426800</v>
      </c>
    </row>
    <row r="13" spans="7:7" x14ac:dyDescent="0.2">
      <c r="G13" s="302">
        <v>35200</v>
      </c>
    </row>
    <row r="14" spans="7:7" x14ac:dyDescent="0.2">
      <c r="G14" s="302">
        <v>1067900</v>
      </c>
    </row>
    <row r="15" spans="7:7" x14ac:dyDescent="0.2">
      <c r="G15" s="303">
        <f>SUM(G9:G14)</f>
        <v>17270300</v>
      </c>
    </row>
    <row r="16" spans="7:7" x14ac:dyDescent="0.2">
      <c r="G16" s="302"/>
    </row>
    <row r="17" spans="7:7" x14ac:dyDescent="0.2">
      <c r="G17" s="302"/>
    </row>
    <row r="18" spans="7:7" x14ac:dyDescent="0.2">
      <c r="G18" s="302"/>
    </row>
    <row r="19" spans="7:7" x14ac:dyDescent="0.2">
      <c r="G19" s="302"/>
    </row>
    <row r="20" spans="7:7" x14ac:dyDescent="0.2">
      <c r="G20" s="302"/>
    </row>
    <row r="21" spans="7:7" x14ac:dyDescent="0.2">
      <c r="G21" s="302"/>
    </row>
    <row r="22" spans="7:7" x14ac:dyDescent="0.2">
      <c r="G22" s="302"/>
    </row>
    <row r="23" spans="7:7" x14ac:dyDescent="0.2">
      <c r="G23" s="30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ТДНМР</vt:lpstr>
      <vt:lpstr>Лист1</vt:lpstr>
      <vt:lpstr>ТДНМР!Область_печати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mutovina</dc:creator>
  <cp:lastModifiedBy>demidovam</cp:lastModifiedBy>
  <cp:lastPrinted>2020-04-10T04:57:10Z</cp:lastPrinted>
  <dcterms:created xsi:type="dcterms:W3CDTF">2018-11-26T02:01:13Z</dcterms:created>
  <dcterms:modified xsi:type="dcterms:W3CDTF">2020-05-15T05:19:38Z</dcterms:modified>
</cp:coreProperties>
</file>