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120" windowWidth="21840" windowHeight="9570"/>
  </bookViews>
  <sheets>
    <sheet name="Отчет 2016" sheetId="1" r:id="rId1"/>
    <sheet name="Лист2" sheetId="3" r:id="rId2"/>
  </sheets>
  <definedNames>
    <definedName name="_xlnm._FilterDatabase" localSheetId="0" hidden="1">'Отчет 2016'!$J$1:$J$229</definedName>
    <definedName name="_xlnm.Print_Titles" localSheetId="0">'Отчет 2016'!$4:$6</definedName>
    <definedName name="_xlnm.Print_Area" localSheetId="0">'Отчет 2016'!$A$1:$O$221</definedName>
  </definedNames>
  <calcPr calcId="124519" fullPrecision="0"/>
</workbook>
</file>

<file path=xl/calcChain.xml><?xml version="1.0" encoding="utf-8"?>
<calcChain xmlns="http://schemas.openxmlformats.org/spreadsheetml/2006/main">
  <c r="J168" i="1"/>
  <c r="M211"/>
  <c r="M197"/>
  <c r="M185"/>
  <c r="M172"/>
  <c r="M141"/>
  <c r="M95"/>
  <c r="M62"/>
  <c r="M38"/>
  <c r="M20"/>
  <c r="M7"/>
  <c r="D20" l="1"/>
  <c r="C20"/>
  <c r="D95" l="1"/>
  <c r="C95"/>
  <c r="F95" l="1"/>
  <c r="E95"/>
  <c r="D62"/>
  <c r="C62"/>
  <c r="J94"/>
  <c r="J92"/>
  <c r="J90"/>
  <c r="J88"/>
  <c r="E87"/>
  <c r="J85"/>
  <c r="J84"/>
  <c r="J83"/>
  <c r="J82"/>
  <c r="E81"/>
  <c r="J79"/>
  <c r="J78"/>
  <c r="J77"/>
  <c r="E76"/>
  <c r="J74"/>
  <c r="J73"/>
  <c r="J72"/>
  <c r="J71"/>
  <c r="E70"/>
  <c r="J68"/>
  <c r="J67"/>
  <c r="J66"/>
  <c r="J65"/>
  <c r="J64"/>
  <c r="D38"/>
  <c r="C38"/>
  <c r="E140"/>
  <c r="E139"/>
  <c r="J138"/>
  <c r="E137"/>
  <c r="J136"/>
  <c r="E135"/>
  <c r="J133"/>
  <c r="J132"/>
  <c r="E131"/>
  <c r="J129"/>
  <c r="E128"/>
  <c r="J127"/>
  <c r="E126"/>
  <c r="J124"/>
  <c r="E123"/>
  <c r="J122"/>
  <c r="E121"/>
  <c r="J119"/>
  <c r="J118"/>
  <c r="E117"/>
  <c r="J116"/>
  <c r="E115"/>
  <c r="J113"/>
  <c r="E112"/>
  <c r="J111"/>
  <c r="E110"/>
  <c r="J109"/>
  <c r="J108"/>
  <c r="E107"/>
  <c r="J106"/>
  <c r="J105"/>
  <c r="E104"/>
  <c r="J102"/>
  <c r="J101"/>
  <c r="J100"/>
  <c r="J99"/>
  <c r="J98"/>
  <c r="J97"/>
  <c r="J61"/>
  <c r="E60"/>
  <c r="J58"/>
  <c r="J55"/>
  <c r="J54"/>
  <c r="J53"/>
  <c r="J52"/>
  <c r="E51"/>
  <c r="J49"/>
  <c r="J48"/>
  <c r="E47"/>
  <c r="J45"/>
  <c r="J44"/>
  <c r="J43"/>
  <c r="J42"/>
  <c r="J41"/>
  <c r="J40"/>
  <c r="J37"/>
  <c r="E36"/>
  <c r="J34"/>
  <c r="E33"/>
  <c r="J32"/>
  <c r="J31"/>
  <c r="E30"/>
  <c r="J29"/>
  <c r="E28"/>
  <c r="J26"/>
  <c r="J25"/>
  <c r="J24"/>
  <c r="J23"/>
  <c r="J22"/>
  <c r="L20" l="1"/>
  <c r="F20"/>
  <c r="L38"/>
  <c r="L62"/>
  <c r="N95"/>
  <c r="N62"/>
  <c r="N20"/>
  <c r="N38"/>
  <c r="L95"/>
  <c r="E38"/>
  <c r="F62"/>
  <c r="E20"/>
  <c r="F38"/>
  <c r="E62"/>
  <c r="O20" l="1"/>
  <c r="O38"/>
  <c r="O62"/>
  <c r="O95"/>
  <c r="D211"/>
  <c r="C211"/>
  <c r="E216"/>
  <c r="E219"/>
  <c r="J220"/>
  <c r="J217"/>
  <c r="J214"/>
  <c r="J213"/>
  <c r="J203"/>
  <c r="J187"/>
  <c r="J188"/>
  <c r="J193"/>
  <c r="J192"/>
  <c r="D185"/>
  <c r="C185"/>
  <c r="E195"/>
  <c r="E190"/>
  <c r="D197"/>
  <c r="C197"/>
  <c r="J210"/>
  <c r="J207"/>
  <c r="J205"/>
  <c r="J199"/>
  <c r="E209"/>
  <c r="E206"/>
  <c r="E204"/>
  <c r="E202"/>
  <c r="J19"/>
  <c r="J17"/>
  <c r="J16"/>
  <c r="J15"/>
  <c r="J12"/>
  <c r="J9"/>
  <c r="N7" s="1"/>
  <c r="D7"/>
  <c r="C7"/>
  <c r="E18"/>
  <c r="E13"/>
  <c r="E11"/>
  <c r="D141"/>
  <c r="C141"/>
  <c r="J171"/>
  <c r="J170"/>
  <c r="E169"/>
  <c r="E167"/>
  <c r="E165"/>
  <c r="E163"/>
  <c r="J162"/>
  <c r="E161"/>
  <c r="E159"/>
  <c r="J158"/>
  <c r="E157"/>
  <c r="E155"/>
  <c r="E153"/>
  <c r="E151"/>
  <c r="E149"/>
  <c r="E147"/>
  <c r="E145"/>
  <c r="N211" l="1"/>
  <c r="F185"/>
  <c r="N185"/>
  <c r="L211"/>
  <c r="L197"/>
  <c r="E211"/>
  <c r="F211"/>
  <c r="F141"/>
  <c r="E7"/>
  <c r="F197"/>
  <c r="E185"/>
  <c r="F7"/>
  <c r="E141"/>
  <c r="J179"/>
  <c r="J176"/>
  <c r="J175"/>
  <c r="D172"/>
  <c r="C172"/>
  <c r="E178"/>
  <c r="E182"/>
  <c r="J143"/>
  <c r="N141" s="1"/>
  <c r="O211" l="1"/>
  <c r="E172"/>
  <c r="F172"/>
  <c r="J156" l="1"/>
  <c r="J174" l="1"/>
  <c r="N172" s="1"/>
  <c r="J180"/>
  <c r="J229"/>
  <c r="J196" l="1"/>
  <c r="J191"/>
  <c r="D221"/>
  <c r="L185" l="1"/>
  <c r="O185" s="1"/>
  <c r="J200"/>
  <c r="E197"/>
  <c r="J184"/>
  <c r="J183"/>
  <c r="J166"/>
  <c r="J164"/>
  <c r="J160"/>
  <c r="J154"/>
  <c r="J152"/>
  <c r="J150"/>
  <c r="J148"/>
  <c r="J146"/>
  <c r="J14"/>
  <c r="L7" s="1"/>
  <c r="O7" s="1"/>
  <c r="L141" l="1"/>
  <c r="O141" s="1"/>
  <c r="L172"/>
  <c r="O172" s="1"/>
  <c r="N197"/>
  <c r="O197" s="1"/>
  <c r="C221"/>
  <c r="E221" s="1"/>
</calcChain>
</file>

<file path=xl/sharedStrings.xml><?xml version="1.0" encoding="utf-8"?>
<sst xmlns="http://schemas.openxmlformats.org/spreadsheetml/2006/main" count="600" uniqueCount="483">
  <si>
    <t>№ п/п</t>
  </si>
  <si>
    <t>Наименование</t>
  </si>
  <si>
    <t>Объем финансового обеспечения</t>
  </si>
  <si>
    <t xml:space="preserve">Целевые показатели и показатели результативности </t>
  </si>
  <si>
    <t xml:space="preserve">Сравнение уровня достигнутых целевых показателей с уровнем достигнутых показателей результативности программы, %
</t>
  </si>
  <si>
    <t xml:space="preserve">план,
 тыс. рублей </t>
  </si>
  <si>
    <t>факт, 
тыс. рублей</t>
  </si>
  <si>
    <t>исполнение, %</t>
  </si>
  <si>
    <t>Ед. измерения</t>
  </si>
  <si>
    <t xml:space="preserve">план </t>
  </si>
  <si>
    <t>факт</t>
  </si>
  <si>
    <t>Примечание 
(причины невыполнения)</t>
  </si>
  <si>
    <t>1.1</t>
  </si>
  <si>
    <t>Цель: Организация и осуществление мероприятий по гражданской обороне, защите населения и территорий муниципального района от чрезвычайных ситуаций природного и техногенного характера</t>
  </si>
  <si>
    <t>1.2</t>
  </si>
  <si>
    <t>%</t>
  </si>
  <si>
    <t>1.3</t>
  </si>
  <si>
    <t>1.4</t>
  </si>
  <si>
    <t>Отдельное мероприятие 1: Обеспечение эффективной деятельности и управления в области  гражданской обороны, защиты населения и территории муниципального района от чрезвычайных ситуаций природного и техногенного характера</t>
  </si>
  <si>
    <t>1.5</t>
  </si>
  <si>
    <t>Доля населения муниципального района, оповещаемого с помощью автоматической системы централизованного оповещения гражданской обороны Красноярского края</t>
  </si>
  <si>
    <t>1.6</t>
  </si>
  <si>
    <t>Отдельное мероприятие 2: Обеспечение мер по поддержанию в постоянной готовности сил и средств для участия в предупреждении и ликвидации последствий чрезвычайных ситуаций на территории муниципального района</t>
  </si>
  <si>
    <t>1.7</t>
  </si>
  <si>
    <t>Доля граждан, получивших помощь при обращении в единую дежурно-диспетчерскую службу муниципального района</t>
  </si>
  <si>
    <t>1.8</t>
  </si>
  <si>
    <t>Доля объектов, подключенных к единой дежурно-диспетчерской службе муниципального района</t>
  </si>
  <si>
    <t>1.9</t>
  </si>
  <si>
    <t>Доля специалистов Управления, прошедших плановое обучение, повысивших квалификацию</t>
  </si>
  <si>
    <t>1.10</t>
  </si>
  <si>
    <t>Удельный вес населения, охваченного подготовкой по вопросам гражданской обороны и чрезвычайным ситуациям</t>
  </si>
  <si>
    <t>1.11</t>
  </si>
  <si>
    <t xml:space="preserve">Отдельное мероприятие 3: Выполнение отдельных государственных полномочий органами местного самоуправления муниципального района в области защиты территорий и населения от чрезвычайных ситуаций </t>
  </si>
  <si>
    <t>1.12</t>
  </si>
  <si>
    <t>Уменьшение доли граждан, пострадавших на водных объектах муниципального района</t>
  </si>
  <si>
    <t>2.1</t>
  </si>
  <si>
    <t xml:space="preserve">Цель: Создание условий для сохранения, развития и реализации культурного и духовного потенциала населения Таймырского Долгано-Ненецкого муниципального района
</t>
  </si>
  <si>
    <t>2.2</t>
  </si>
  <si>
    <t>2.3</t>
  </si>
  <si>
    <t xml:space="preserve">Задача 1: Обеспечение  условий развития сферы культуры Таймырского Долгано-Ненецкого муниципального района
</t>
  </si>
  <si>
    <t>2.4</t>
  </si>
  <si>
    <t xml:space="preserve">Отдельное мероприятие 1: Проведение мероприятий в сфере культуры
</t>
  </si>
  <si>
    <t>2.5</t>
  </si>
  <si>
    <t>2.6</t>
  </si>
  <si>
    <t xml:space="preserve">Отдельное мероприятие 2: Предоставление иных межбюджетных трансфертов бюджетам городских и сельских поселений муниципального района на реализацию мероприятий муниципальной программы
</t>
  </si>
  <si>
    <t>2.7</t>
  </si>
  <si>
    <t>2.8</t>
  </si>
  <si>
    <t>2.9</t>
  </si>
  <si>
    <t xml:space="preserve">Отдельное мероприятие 3: Предоставление иных межбюджетных трансфертов бюджетам городских и сельских поселений муниципального района по организации предоставления дополнительного образования
</t>
  </si>
  <si>
    <t>2.10</t>
  </si>
  <si>
    <t>2.11</t>
  </si>
  <si>
    <t>Задача 2:  Формирование и содержание муниципального архива, включая хранение архивных фондов поселений</t>
  </si>
  <si>
    <t>2.12</t>
  </si>
  <si>
    <t>2.13</t>
  </si>
  <si>
    <t>2.14</t>
  </si>
  <si>
    <t>2.15</t>
  </si>
  <si>
    <t>ед. хр.</t>
  </si>
  <si>
    <t>3</t>
  </si>
  <si>
    <t>3.1</t>
  </si>
  <si>
    <t>3.2</t>
  </si>
  <si>
    <t>3.3</t>
  </si>
  <si>
    <t>3.4</t>
  </si>
  <si>
    <t>3.5</t>
  </si>
  <si>
    <t>3.6</t>
  </si>
  <si>
    <t>3.7</t>
  </si>
  <si>
    <t>3.8</t>
  </si>
  <si>
    <t>3.9</t>
  </si>
  <si>
    <t>3.10</t>
  </si>
  <si>
    <t>3.11</t>
  </si>
  <si>
    <t>3.12</t>
  </si>
  <si>
    <t>3.13</t>
  </si>
  <si>
    <t>3.14</t>
  </si>
  <si>
    <t>3.15</t>
  </si>
  <si>
    <t>3.16</t>
  </si>
  <si>
    <t>3.17</t>
  </si>
  <si>
    <t xml:space="preserve">Обеспеченность твердым топливом, учреждений социальной  сферы, находящихся на  печном отоплении
</t>
  </si>
  <si>
    <t>3.18</t>
  </si>
  <si>
    <t>3.19</t>
  </si>
  <si>
    <t>4.1</t>
  </si>
  <si>
    <t>4.2</t>
  </si>
  <si>
    <t>4.3</t>
  </si>
  <si>
    <t>4.4</t>
  </si>
  <si>
    <t>4.5</t>
  </si>
  <si>
    <t>4.6</t>
  </si>
  <si>
    <t>4.7</t>
  </si>
  <si>
    <t>4.8</t>
  </si>
  <si>
    <t>4.9</t>
  </si>
  <si>
    <t>4.10</t>
  </si>
  <si>
    <t>4.11</t>
  </si>
  <si>
    <t>4.12</t>
  </si>
  <si>
    <t>4.13</t>
  </si>
  <si>
    <t>4.14</t>
  </si>
  <si>
    <t>4.15</t>
  </si>
  <si>
    <t>4.16</t>
  </si>
  <si>
    <t>4.17</t>
  </si>
  <si>
    <t>4.18</t>
  </si>
  <si>
    <t>4.19</t>
  </si>
  <si>
    <t>5.1</t>
  </si>
  <si>
    <t xml:space="preserve">Цель: Создание благоприятных условий для развития малого и среднего предпринимательства на территории Таймырского Долгано-Ненецкого муниципального района     </t>
  </si>
  <si>
    <t>5.2</t>
  </si>
  <si>
    <t>млн. рублей</t>
  </si>
  <si>
    <t>5.3</t>
  </si>
  <si>
    <t>5.4</t>
  </si>
  <si>
    <t>5.5</t>
  </si>
  <si>
    <t>5.6</t>
  </si>
  <si>
    <t>5.7</t>
  </si>
  <si>
    <t>Задача 1: Оказание содействия развитию инвестиционной деятельности субъектов малого и среднего предпринимательства, модернизация промышленного производства и развитие перерабатывающих отраслей</t>
  </si>
  <si>
    <t>5.8</t>
  </si>
  <si>
    <t>5.9</t>
  </si>
  <si>
    <t xml:space="preserve">Количество субъектов малого и среднего предпринимательства, получивших муниципальную поддержку  </t>
  </si>
  <si>
    <t>5.10</t>
  </si>
  <si>
    <t>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программы</t>
  </si>
  <si>
    <t>5.11</t>
  </si>
  <si>
    <t>Количество сохраненных рабочих мест  в секторе малого и среднего предпринимательства при реализации программы</t>
  </si>
  <si>
    <t>5.12</t>
  </si>
  <si>
    <t xml:space="preserve">Объем привлеченных инвестиций в секторе малого и среднего предпринимательства при реализации программы        </t>
  </si>
  <si>
    <t>5.13</t>
  </si>
  <si>
    <t>5.14</t>
  </si>
  <si>
    <t>5.15</t>
  </si>
  <si>
    <t>5.16</t>
  </si>
  <si>
    <t>Задача 2: Оказание содействия начинающим субъектам малого предпринимательства</t>
  </si>
  <si>
    <t>5.19</t>
  </si>
  <si>
    <t xml:space="preserve">Отдельное мероприятие 3: Предоставление субсидий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t>
  </si>
  <si>
    <t>5.20</t>
  </si>
  <si>
    <t xml:space="preserve">Количество субъектов малого предпринимательства, получивших муниципальную поддержку </t>
  </si>
  <si>
    <t>5.21</t>
  </si>
  <si>
    <t>Количество созданных рабочих мест (включая вновь зарегистрированных индивидуальных предпринимателей) в секторе малого предпринимательства при реализации программы</t>
  </si>
  <si>
    <t>5.22</t>
  </si>
  <si>
    <t xml:space="preserve">Объем привлеченных инвестиций в секторе малого предпринимательства при реализации программы        </t>
  </si>
  <si>
    <t>5.23</t>
  </si>
  <si>
    <t>Задача 3: Оказание содействия развитию ремесленного дела, народных художественных промыслов, сельского и экологического туризма</t>
  </si>
  <si>
    <t>5.24</t>
  </si>
  <si>
    <t xml:space="preserve">Отдельное мероприятие 4: Предоставление субсидий субъектам малого и среднего предпринимательства, осуществляющим деятельность в области ремесел, народных художественных промыслов, сельского и экологического туризма,  на возмещение части затрат в связи с производством (реализацией) товаров, выполнением работ, оказанием услуг, связанных с осуществлением деятельности
</t>
  </si>
  <si>
    <t>5.25</t>
  </si>
  <si>
    <t>5.26</t>
  </si>
  <si>
    <t>5.29</t>
  </si>
  <si>
    <t>Задача 4: Оказание содействия развитию системы информационно-консультационной и образовательной поддержки субъектов малого и среднего предпринимательства</t>
  </si>
  <si>
    <t>5.30</t>
  </si>
  <si>
    <t>5.31</t>
  </si>
  <si>
    <t>5.32</t>
  </si>
  <si>
    <t xml:space="preserve">Отдельное мероприятие 6: Проведение семинаров, "круглых столов" для субъектов малого и среднего предпринимательства на тему государственной и муниципальной поддержки малого и среднего бизнеса
</t>
  </si>
  <si>
    <t>5.33</t>
  </si>
  <si>
    <t>Количество семинаров, "круглых столов", проведенных для субъектов малого и среднего предпринимательства на тему государственной и муниципальной поддержки малого и среднего бизнеса</t>
  </si>
  <si>
    <t>5.34</t>
  </si>
  <si>
    <t xml:space="preserve">Отдельное мероприятие 7: Предоставление информационно-консультационных услуг субъектам малого и среднего предпринимательства по принципу «одного окна»
</t>
  </si>
  <si>
    <t>5.35</t>
  </si>
  <si>
    <t>5.36</t>
  </si>
  <si>
    <t xml:space="preserve">Отдельное мероприятие 8: Информирование субъектов малого и среднего предпринимательства о мерах государственной и муниципальной поддержки субъектов малого и среднего предпринимательства через средства массовой информации, а также посредством электронной почты
</t>
  </si>
  <si>
    <t>5.37</t>
  </si>
  <si>
    <t>5.38</t>
  </si>
  <si>
    <t>6</t>
  </si>
  <si>
    <t>6.1</t>
  </si>
  <si>
    <t>6.2</t>
  </si>
  <si>
    <t>6.3</t>
  </si>
  <si>
    <t>6.4</t>
  </si>
  <si>
    <t>6.5</t>
  </si>
  <si>
    <t>6.6</t>
  </si>
  <si>
    <t>6.7</t>
  </si>
  <si>
    <t>6.8</t>
  </si>
  <si>
    <t>Отдельное мероприятие 1: Обеспечение стабильного функционирования и развития муниципальных дошкольных образовательных учреждений</t>
  </si>
  <si>
    <t>6.9</t>
  </si>
  <si>
    <t>6.10</t>
  </si>
  <si>
    <t>Коэффициент посещаемости муниципальных дошкольных образовательных учреждений</t>
  </si>
  <si>
    <t>6.11</t>
  </si>
  <si>
    <t>6.12</t>
  </si>
  <si>
    <t>6.13</t>
  </si>
  <si>
    <t>Отдельное мероприятие 3: Социальная выплата (компенсация)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t>
  </si>
  <si>
    <t>6.14</t>
  </si>
  <si>
    <t>Доля детей, на которых предоставляется социальная  выплата (компенсация) родителям (законным представителям) на оплату части родительской платы за содержание детей в муниципальных образовательных учреждениях, реализующих основную общеобразовательную программу дошкольного образования, от общей численности детей, посещающих дошкольные образовательные учреждения</t>
  </si>
  <si>
    <t>6.15</t>
  </si>
  <si>
    <t>6.16</t>
  </si>
  <si>
    <t>6.17</t>
  </si>
  <si>
    <t>Отдельное мероприятие 5: Выплата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t>
  </si>
  <si>
    <t>6.18</t>
  </si>
  <si>
    <t>Доля детей, на которых производится выплата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от общей  численности детей посещающих дошкольные образовательные учреждения</t>
  </si>
  <si>
    <t>6.19</t>
  </si>
  <si>
    <t>6.20</t>
  </si>
  <si>
    <t>Отдельное мероприятие 6: Обеспечение стабильного функционирования и развития муниципальных общеобразовательных  учреждений</t>
  </si>
  <si>
    <t>6.21</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</si>
  <si>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</si>
  <si>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6.22</t>
  </si>
  <si>
    <t>6.23</t>
  </si>
  <si>
    <t>6.24</t>
  </si>
  <si>
    <t>6.25</t>
  </si>
  <si>
    <t>6.26</t>
  </si>
  <si>
    <t>Отдельное мероприятие 9: Проведение мероприятий для детей и подростков</t>
  </si>
  <si>
    <t>6.27</t>
  </si>
  <si>
    <t>Охват школьников, участвующих в массовых мероприятиях (удельный вес численности детей, принявших участие, к общей численности школьников)</t>
  </si>
  <si>
    <t>6.28</t>
  </si>
  <si>
    <t>Отдельное мероприятие 10: Обеспечение  стабильного функционирования и развития муниципальных учреждений дополнительного образования детей, подведомственных Управлению образования Администрации муниципального района</t>
  </si>
  <si>
    <t>6.29</t>
  </si>
  <si>
    <t xml:space="preserve">Численность детей в возрасте 5–18 лет, получающих услуги программами дополнительного образования </t>
  </si>
  <si>
    <t>чел.</t>
  </si>
  <si>
    <t>6.30</t>
  </si>
  <si>
    <t>Отдельное мероприятие 11: Проведение  муниципальных  олимпиад, конференции, конкурсов и интенсивных школ интеллектуального роста</t>
  </si>
  <si>
    <t>Отдельное мероприятие 12: Участие одаренных детей в мероприятиях регионального и федерального уровней</t>
  </si>
  <si>
    <t xml:space="preserve">Удельный вес численности обучающихся, принявших участие в мероприятиях регионального и федерального уровня, к общей численности обучающихся </t>
  </si>
  <si>
    <t>Отдельное мероприятие 14: Организация отдыха и оздоровления детей</t>
  </si>
  <si>
    <t>Отдельное мероприятие 15: Ресурсное обеспечение деятельности (оказание услуг) подведомственных учреждений</t>
  </si>
  <si>
    <t>Доля муниципальных образовательных  учреждений, в которых проведены контрольные мероприятия по эффективному исполнению средств бюджета, выделенных на реализацию муниципальной программы</t>
  </si>
  <si>
    <t>Отдельное мероприятие 16: Обеспечение и координация деятельности подведомственных учреждений</t>
  </si>
  <si>
    <t xml:space="preserve">Удельный вес муниципальных образовательных учреждений, в которых оценка деятельности их руководителей и основных категорий работников осуществляется на основании показателей эффективности деятельности </t>
  </si>
  <si>
    <t>7</t>
  </si>
  <si>
    <t>7.1</t>
  </si>
  <si>
    <t>Цель: Исполнение органами местного самоуправления Таймырского Долгано-Ненецкого муниципального района государственных полномочий по обеспечению предоставления гарантий прав коренных малочисленных народов Севера</t>
  </si>
  <si>
    <t>7.2</t>
  </si>
  <si>
    <t>7.3</t>
  </si>
  <si>
    <t>7.4</t>
  </si>
  <si>
    <t>7.5</t>
  </si>
  <si>
    <t>7.6</t>
  </si>
  <si>
    <t>Отдельное мероприятие 2: Предоставление материальной помощи в целях уплаты налога на доходы физических лиц лицам из числа КМНС, получившим товарно-материальные ценности, подарки, призы в году, предшествующем текущему году</t>
  </si>
  <si>
    <t>7.7</t>
  </si>
  <si>
    <t>7.9</t>
  </si>
  <si>
    <t>7.10</t>
  </si>
  <si>
    <t>Отдельное мероприятие 4: Осуществление социальных выплат, связанных с изъятием особи волка из естественной среды его обитания</t>
  </si>
  <si>
    <t>7.11</t>
  </si>
  <si>
    <t>7.12</t>
  </si>
  <si>
    <t>Отдельное мероприятие 10: Предоставление комплектов для новорожденных женщинам из числа КМНС, проживающим в сельской местности Таймырского Долгано-Ненецкого муниципального района, вне зависимости от дохода семьи, а также женщинам из числа КМНС, проживающим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</si>
  <si>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Отдельное мероприятие 11: Обеспечение лиц из числа КМНС, занимающихся ВТХД - оленеводством, лекарственными и медицинскими препаратами (медицинскими аптечками)</t>
  </si>
  <si>
    <t xml:space="preserve">Количество проведенных социально значимых мероприятий КМНС  </t>
  </si>
  <si>
    <t>ед.</t>
  </si>
  <si>
    <t>Отдельное мероприятие 13: Организация выпуска приложения к газете муниципального района "Таймыр", программ радиовещания и телевидения на языках КМНС</t>
  </si>
  <si>
    <t>не менее 48</t>
  </si>
  <si>
    <t xml:space="preserve">Продолжительность программ радиовещания и телевидения на языках КМНС </t>
  </si>
  <si>
    <t>мин.</t>
  </si>
  <si>
    <t>не менее 569</t>
  </si>
  <si>
    <t>8</t>
  </si>
  <si>
    <t>8.1</t>
  </si>
  <si>
    <t>8.2</t>
  </si>
  <si>
    <t>8.3</t>
  </si>
  <si>
    <t>8.4</t>
  </si>
  <si>
    <t>8.5</t>
  </si>
  <si>
    <t>8.6</t>
  </si>
  <si>
    <t>8.7</t>
  </si>
  <si>
    <t>8.8</t>
  </si>
  <si>
    <t>9.1</t>
  </si>
  <si>
    <t>Цель: Развитие современной и эффективной транспортной инфраструктуры Таймырского Долгано-Ненецкого муниципального района</t>
  </si>
  <si>
    <t>9.2</t>
  </si>
  <si>
    <t>9.3</t>
  </si>
  <si>
    <t>9.4</t>
  </si>
  <si>
    <t>9.5</t>
  </si>
  <si>
    <t>Подпрограмма 1: Развитие транспортной отрасли муниципального района</t>
  </si>
  <si>
    <t>9.6</t>
  </si>
  <si>
    <t>Доля населения муниципального района, ежегодно использующая для передвижения воздушный и внутренний водный транспорт, в общей численности населения муниципального района</t>
  </si>
  <si>
    <t>9.7</t>
  </si>
  <si>
    <t>9.8</t>
  </si>
  <si>
    <t>9.9</t>
  </si>
  <si>
    <t>Подпрограмма 2: Дороги Таймыра</t>
  </si>
  <si>
    <t>9.10</t>
  </si>
  <si>
    <t>Доля протяженности автомобильных дорог общего пользования круглогодичного действия муниципального района, на содержание которых выделяются денежные средства из районного бюджета, от общей протяженности автомобильных дорог общего пользования круглогодичного действия муниципального района</t>
  </si>
  <si>
    <t>9.11</t>
  </si>
  <si>
    <t>Доля протяженности автомобильных дорог общего пользования сезонного действия (автозимники) муниципального района, на устройство и содержание которых выделяются денежные средства из районного бюджета, от общей протяженности автозимников муниципального района</t>
  </si>
  <si>
    <t>10.1</t>
  </si>
  <si>
    <t>10.2</t>
  </si>
  <si>
    <t>10.3</t>
  </si>
  <si>
    <t>Задача 1: Повышение роли физической культуры и спорта в формировании здорового образа жизни населения Таймырского Долгано-Ненецкого муниципального района и участие спортсменов в спортивных мероприятиях краевого и федерального уровней</t>
  </si>
  <si>
    <t>10.4</t>
  </si>
  <si>
    <t>Отдельное мероприятие 1: Организация и проведение спортивно-массовых мероприятий районного масштаба, участие в соревнованиях краевого и федерального уровня</t>
  </si>
  <si>
    <t>10.5</t>
  </si>
  <si>
    <t>Доля  спортсменов муниципального района, имеющих спортивные звания и разряды, к числу граждан муниципального района, систематически занимающихся физической культурой и спортом</t>
  </si>
  <si>
    <t>10.6</t>
  </si>
  <si>
    <t>Доля лиц из числа инвалидов, систематически занимающихся физической культурой и спортом, в общей численности данной категории населения</t>
  </si>
  <si>
    <t>10.7</t>
  </si>
  <si>
    <t>Задача 2: Развитие зимних видов спорта на территории Таймырского Долгано-Ненецкого муниципального района</t>
  </si>
  <si>
    <t>10.8</t>
  </si>
  <si>
    <t>10.9</t>
  </si>
  <si>
    <t>Количество спортивно-массовых мероприятий по зимним видам спорта</t>
  </si>
  <si>
    <t>Цель: Создание условий для успешной социализации и эффективной самореализации молодежи, развитие потенциала молодежи в интересах развития муниципального района</t>
  </si>
  <si>
    <t>Задача 1: Создание эффективной системы развития муниципальной молодежной политики</t>
  </si>
  <si>
    <t xml:space="preserve">Отдельное мероприятие 1: Организация и проведение массовых мероприятий  в области молодежной политики </t>
  </si>
  <si>
    <t>Доля молодежи, в возрасте от 14 до 30 лет, проживающей в муниципальном районе и участвующей в мероприятиях,  проводимых в области молодежной политики</t>
  </si>
  <si>
    <t>Удельный вес молодых граждан, в возрасте от 14 до 30 лет, проживающих в районе, вовлеченных в реализацию социально-экономических проектов</t>
  </si>
  <si>
    <t>Задача 2: Создание системы первичной профилактики экстремизма и терроризма на территории муниципального района</t>
  </si>
  <si>
    <t>Цель: Содействие в улучшении жилищных условий граждан</t>
  </si>
  <si>
    <t>семей</t>
  </si>
  <si>
    <t>Задача 2: Оказание содействия в предоставлении мер социальной поддержки при переселении граждан из районов Крайнего Севера</t>
  </si>
  <si>
    <t>Итого по муниципальным программам</t>
  </si>
  <si>
    <t xml:space="preserve">Муниципальная программа  "Защита населения и территорий Таймырского Долгано-Ненецкого муниципального района Красноярского края от чрезвычайных ситуаций природного и техногенного характера"
</t>
  </si>
  <si>
    <t xml:space="preserve">Муниципальная программа "Развитие транспортно-дорожного комплекса Таймырского Долгано-Ненецкого муниципального района" </t>
  </si>
  <si>
    <t xml:space="preserve">Муниципальная программа "Развитие физической культуры и спорта на территории Таймырского Долгано-Ненецкого муниципального района" </t>
  </si>
  <si>
    <t>Муниципальная программа "Молодежь Таймыра"</t>
  </si>
  <si>
    <t xml:space="preserve">Целевой показатель 3:  
Доля детей, привлекаемых к участию в творческих мероприятиях, проводимых учреждениями культуры, расположенными на территории муниципального района, в общей численности детей
</t>
  </si>
  <si>
    <t xml:space="preserve">Целевой показатель 4:
Доля прироста объема документов муниципального архива,  находящихся в нормативных условиях, обеспечивающих их постоянное (вечное) хранение
</t>
  </si>
  <si>
    <t xml:space="preserve">Целевой показатель 5:
Удельный вес исполненных запросов заявителей от общего количества поступивших запросов
</t>
  </si>
  <si>
    <t>Число посетителей культурно-массовых  мероприятий, проводимых учреждениями культуры, расположенными на территории муниципального района</t>
  </si>
  <si>
    <t xml:space="preserve">Количество отремонтированных зданий муниципальных организаций культуры </t>
  </si>
  <si>
    <t>Число клубных формирований на 1 тыс. человек населения</t>
  </si>
  <si>
    <t>Доля детей, обучающихся в детских школах искусств поселений муниципального района, в общей численности детского населения от 7 до 15 лет</t>
  </si>
  <si>
    <t xml:space="preserve">Количество исполненных запросов заявителей от общего количества поступивших запросов </t>
  </si>
  <si>
    <t xml:space="preserve">Количество муниципальных учреждений, в которых проведен капитальный ремонт </t>
  </si>
  <si>
    <t>Отдельное мероприятие 2: Приведение зданий муниципальных  дошкольных образовательных учреждений в соответствие с требованиями действующего законодательства в области пожарной безопасности, строительных и санитарно – гигиенических  норм и правил</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</si>
  <si>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общеобразовательных учреждений</t>
  </si>
  <si>
    <t>Доля существующей потребности дошкольных образовательных учреждений в проведении отдельных видов ремонтных работ капитального  характера, в общей потребности в проведении данных видов работ</t>
  </si>
  <si>
    <t>Отдельное мероприятие 7: Приведение зданий муниципальных общеобразовательных учреждений в соответствие с требованиями действующего законодательства в области пожарной безопасности, строительных и санитарно – гигиенических  норм и правил</t>
  </si>
  <si>
    <t xml:space="preserve">Доля муниципальных общеобразовательных учреждений, здания которых находятся в аварийном состоянии или требуют капитального ремонта, в общем числе муниципальных общеобразовательных учреждений
</t>
  </si>
  <si>
    <t>Доля существующей потребности общеобразовательных учреждений в проведении отдельных видов ремонтных работ капитального  характера, в общей потребности в проведении данных видов работ</t>
  </si>
  <si>
    <t xml:space="preserve">Количество обучающихся по программам общего образования, участвующих в олимпиадах, конференциях, конкурсах, интенсивных школах и соревнованиях муниципального уровня     </t>
  </si>
  <si>
    <t>Охват учащихся мероприятиями оздоровительного отдыха</t>
  </si>
  <si>
    <t>Удельный вес молодёжи, проинформированной по вопросам противодействия терроризму и вовлечённой в социально – экономические проекты, из общего количества молодёжи в возрасте 14-30 лет, проживающей на территории муниципального района</t>
  </si>
  <si>
    <t xml:space="preserve">Отдельное мероприятие 3: Обеспечение софинансирования субсидии на поддержку деятельности муниципальных молодежных центров
</t>
  </si>
  <si>
    <t>2.16</t>
  </si>
  <si>
    <t>2.17</t>
  </si>
  <si>
    <t>4.20</t>
  </si>
  <si>
    <t>4.21</t>
  </si>
  <si>
    <t>4.22</t>
  </si>
  <si>
    <t>4.23</t>
  </si>
  <si>
    <t>4.24</t>
  </si>
  <si>
    <t>4.25</t>
  </si>
  <si>
    <t>4.26</t>
  </si>
  <si>
    <t>4.27</t>
  </si>
  <si>
    <t>4.28</t>
  </si>
  <si>
    <t>4.29</t>
  </si>
  <si>
    <t>4.30</t>
  </si>
  <si>
    <t>4.31</t>
  </si>
  <si>
    <t>4.32</t>
  </si>
  <si>
    <t>5</t>
  </si>
  <si>
    <t>5.41</t>
  </si>
  <si>
    <t>5.42</t>
  </si>
  <si>
    <t>5.43</t>
  </si>
  <si>
    <t>5.44</t>
  </si>
  <si>
    <t>5.45</t>
  </si>
  <si>
    <t>8.9</t>
  </si>
  <si>
    <t>9.12</t>
  </si>
  <si>
    <t>9.13</t>
  </si>
  <si>
    <t>8.10</t>
  </si>
  <si>
    <t>Высокая эффективность</t>
  </si>
  <si>
    <t>Средняя эффективность</t>
  </si>
  <si>
    <t>Низкая эффективность</t>
  </si>
  <si>
    <t xml:space="preserve">Программа неэффективная, необходим пересмотр программы </t>
  </si>
  <si>
    <t xml:space="preserve">Высокая эффективность, необходим пересмотр финансового обеспечения программы </t>
  </si>
  <si>
    <t xml:space="preserve">Средняя эффективность, необходима корректировка программы </t>
  </si>
  <si>
    <t xml:space="preserve">Низкая эффективность, необходима корректировка программы </t>
  </si>
  <si>
    <t xml:space="preserve">Программа неэффективная, необходима корректировка программы </t>
  </si>
  <si>
    <t>УПР &gt;= 1</t>
  </si>
  <si>
    <t>0,7 &lt;= УПР &lt; 1</t>
  </si>
  <si>
    <t>0,5 &lt;= УПР &lt; 0,7</t>
  </si>
  <si>
    <t>УПР &lt; 0,5</t>
  </si>
  <si>
    <t>КФО &lt; 0,7</t>
  </si>
  <si>
    <t>цп и пр</t>
  </si>
  <si>
    <t xml:space="preserve">цп </t>
  </si>
  <si>
    <t>пр</t>
  </si>
  <si>
    <t>Целевой показатель 1: 
Увеличение оборота малых и средних предприятий (с учетом микропредприятий), занимающихся обрабатывающим производством</t>
  </si>
  <si>
    <t>Целевой показатель 3:
Количество созданных рабочих мест (включая вновь зарегистрированных индивидуальных предпринимателей) в секторе малого и среднего предпринимательства при реализации программы</t>
  </si>
  <si>
    <t>Целевой показатель 4: 
Количество сохраненных рабочих мест  в секторе малого и среднего предпринимательства при реализации программы</t>
  </si>
  <si>
    <t>Целевой показатель 5: 
Объем привлеченных инвестиций в секторе малого и среднего предпринимательства при реализации программы</t>
  </si>
  <si>
    <t xml:space="preserve">Целевой показатель  2: 
Доля детей от 3 до 7 лет охваченных  дошкольным образованием от количества состоящих в очереди на получение места в дошкольных образовательных учреждениях от 3 до 7 лет  
</t>
  </si>
  <si>
    <t xml:space="preserve">Целевой показатель  4: 
Удельный вес численности обучающихся по программам общего образования, участвующих в олимпиадах, конференциях, конкурсах, интенсивных школах и соревнованиях различного уровня, в общей численности обучающихся по программам общего образования очной формы обучения
</t>
  </si>
  <si>
    <t xml:space="preserve">Целевой показатель  5:  
Доля детей школьного возраста, охваченных различными формами отдыха и оздоровления в летний период
</t>
  </si>
  <si>
    <t xml:space="preserve">Целевой показатель  6: 
Доля муниципальных образовательных организаций, в которых по результатам оценки   эффективности деятельности образовательных организаций, показатель эффективности качественного предоставления ими услуг, не менее 15 баллов
</t>
  </si>
  <si>
    <t>Целевой показатель: 
Доля лиц  из числа КМНС, фактически получивших меры социальной поддержки от общего числа КМНС, имеющих право на  меры социальной поддержки и обратившихся за их получением</t>
  </si>
  <si>
    <t>Целевой показатель 1: 
Доля населения, проживающего в населенных пунктах муниципального района, имеющих транспортное сообщение регулярными маршрутами воздушного и (или) внутреннего водного транспорта в общей численности населения муниципального района</t>
  </si>
  <si>
    <t>Целевой показатель 3: 
Доля протяженности автомобильных дорог общего пользования муниципального района, не отвечающих нормативным требованиям, в общей протяженности автомобильных дорог общего пользования муниципального района</t>
  </si>
  <si>
    <t>Целевой показатель1: 
Доля граждан муниципального района, систематически занимающихся физической культурой и спортом</t>
  </si>
  <si>
    <t xml:space="preserve">Целевой показатель 2: 
Доля граждан муниципального района, занимающихся зимними видами спорта, в общей численности систематически занимающихся физической культурой и спортом
</t>
  </si>
  <si>
    <t>Целевой показатель 1: 
Доля поддержанных социально-экономических проектов, реализуемых молодежью муниципального района, от общего числа разработанных молодежью муниципального района социально-экономических проектов</t>
  </si>
  <si>
    <t>Целевой показатель 2: 
Удельный вес граждан, проживающих в муниципальном районе, получающих безвозмездные услуги от участников молодежных социально-экономических проектов</t>
  </si>
  <si>
    <t xml:space="preserve">Целевой показатель 1: 
Доля молодых семей, улучшивших жилищные условия за счет полученных социальных выплат, из общего количества молодых семей, состоящих на учете нуждающихся в улучшении жилищных условий
</t>
  </si>
  <si>
    <t>Целевой показатель 2: 
Доля семей пенсионеров, получивших социальные выплаты для приобретения жилья на территории Российской Федерации, из общего количества семей пенсионеров, состоящих в очередности на получение социальных выплат в соответствии с федеральным законодательством</t>
  </si>
  <si>
    <t>Задача 1: Комплексное развитие транспортной отрасли муниципального района</t>
  </si>
  <si>
    <t>Задача 2: Обеспечение сохранности, модернизация и развитие сети автомобильных дорог муниципального района</t>
  </si>
  <si>
    <t>Отдельное мероприятие: Предоставление социальных выплат гражданам на приобретение жилья на территории Российской Федерации</t>
  </si>
  <si>
    <t>Задача 4:  Выявление и поддержка одаренных детей</t>
  </si>
  <si>
    <t xml:space="preserve">Задача 5: Обеспечение безопасного, качественного отдыха и оздоровления детей </t>
  </si>
  <si>
    <t>Задача 6: Организация деятельности  Управления образования и учреждений, обеспечивающих деятельность образовательных учреждений, направленных на эффективную реализацию отдельных мероприятий Программы</t>
  </si>
  <si>
    <t>Задача 3: Развитие дополнительного образования</t>
  </si>
  <si>
    <t>Задача 2: Развитие общего образования</t>
  </si>
  <si>
    <t>Задача 1: Развитие дошкольного образования</t>
  </si>
  <si>
    <t xml:space="preserve">Задача 2: Улучшение качества предоставления жилищно-коммунальных услуг    </t>
  </si>
  <si>
    <t xml:space="preserve">Охват учащихся мероприятиями организованного отдыха и занятости
</t>
  </si>
  <si>
    <t xml:space="preserve">Отдельное мероприятие 4: Обеспечение деятельности МКУ "Таймырский архив"
</t>
  </si>
  <si>
    <t>Целевой показатель 2: 
Доля выполненных МКУ "Таймырская транспортная компания" заявок на оказание транспортных услуг по отношению к общему числу поданных заявок</t>
  </si>
  <si>
    <t>Отдельное мероприятие 2: Обеспечение деятельности МАУ "Центр развития зимних видов спорта"</t>
  </si>
  <si>
    <t>Отдельное мероприятие 2: Обеспечение деятельности МКУ "Таймырский молодёжный центр"</t>
  </si>
  <si>
    <t xml:space="preserve">Муниципальная программа "Улучшение жилищных условий отдельных категорий граждан Таймырского Долгано-Ненецкого муниципального района" </t>
  </si>
  <si>
    <t>Количество молодых семей, улучшивших жилищные условия</t>
  </si>
  <si>
    <t xml:space="preserve">Целевой показатель  3: 
Охват детей в возрасте 5 - 18 лет программами дополнительного образования        
</t>
  </si>
  <si>
    <t xml:space="preserve">Целевой показатель 2:  
Количество субъектов малого и среднего предпринимательства, получивших муниципальную поддержку  </t>
  </si>
  <si>
    <t xml:space="preserve">Цель: Обеспечение условий для развития на территории Таймырского Долгано-Ненецкого муниципального района физической культуры и массового спорта  </t>
  </si>
  <si>
    <t>Целевой показатель: 
Уровень защищенности населения от чрезвычайных ситуаций природного и техногенного характера</t>
  </si>
  <si>
    <t xml:space="preserve">Цель:  Реализация на территории муниципального района единой политики в сфере градостроительной деятельности и жилищно-коммунального хозяйства
</t>
  </si>
  <si>
    <t>Задача: Сохранение условий жизнедеятельности КМНС</t>
  </si>
  <si>
    <t>Задача: Защита населения и территорий муниципального района от последствий чрезвычайных ситуаций природного и техногенного характера, гражданская оборона</t>
  </si>
  <si>
    <t>испол нение, %</t>
  </si>
  <si>
    <t>0,7 &lt;= КФО &lt; 1</t>
  </si>
  <si>
    <t>КФО &gt;= 1</t>
  </si>
  <si>
    <t xml:space="preserve">    </t>
  </si>
  <si>
    <t>Отдельное мероприятие 5: Обеспечение студентов из числа КМНС, в том числе студентов, окончивших учебные заведения в текущем году, относящихся к детям-сиротам, компенсацией расходов на оплату проезда к месту учебы и обратно один раз в год; осуществление выплаты дополнительной стипендии студентам из числа КМНС, обучающимся за пределами муниципального района; осуществление частичной оплаты за обучение студентов из числа КМНС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высших и средних учебных заведениях, расположенных за пределами муниципального района; обеспечение абитуриентов из числа КМНС, проживающих в сельских поселениях муниципального района, компенсацией расходов на проезд от места жительства до города Дудинки и обратно один раз в год; обеспечение абитуриентов бесплатным горячим питанием в городе Дудинке в период поступления в высшие учебные заведения и средние специальные учебные заведения РФ</t>
  </si>
  <si>
    <t xml:space="preserve">Обеспеченность детей дошкольного
возраста местами в муниципальных      
дошкольных  образовательных учреждениях
</t>
  </si>
  <si>
    <t xml:space="preserve">Муниципальная программа "Создание условий для сохранения традиционного образа жизни коренных малочисленных народов Таймырского Долгано-Ненецкого муниципального района и защиты их исконной среды обитания"
</t>
  </si>
  <si>
    <t>Количество выпусков приложений к газете муниципального района "Таймыр" на языках КМНС</t>
  </si>
  <si>
    <t xml:space="preserve">Муниципальная программа "Развитие малого и среднего предпринимательства в Таймырском Долгано-Ненецком муниципальном районе"
</t>
  </si>
  <si>
    <t xml:space="preserve">Муниципальная программа "Развитие образования Таймырского Долгано-Ненецкого муниципального района"
</t>
  </si>
  <si>
    <t>Муниципальная программа "Создание условий для безопасного и комфортного функционирования объектов муниципальной собственности и обеспечения населения и учреждений жилищно-коммунальными услугами и топливно-энергетическими ресурсами"</t>
  </si>
  <si>
    <t>Подпрограмма 1: Организация и создание условий для безопасного и комфортного функционирования объектов муниципальной собственности</t>
  </si>
  <si>
    <t>Подпрограмма 2: Создание условий для обеспечения населения и учреждений жилищно-коммунальными услугами и топливно-энергетическими ресурсами</t>
  </si>
  <si>
    <t>Целевой показатель 2:
Доля  отремонтированных зданий муниципальных организаций культуры</t>
  </si>
  <si>
    <t>Целевой показатель 1:
Доля населения, участвующего в платных культурно-массовых мероприятиях, проводимых на территории муниципального района</t>
  </si>
  <si>
    <t>Отдельное мероприятие 2: Предоставление субсидий субъектам малого и среднего предпринимательства на возмещение части затрат, связанных с приобретением оборудования в целях создания и (или) развития, и (или) модернизации производства товаров</t>
  </si>
  <si>
    <t>Целевой показатель 1: 
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</si>
  <si>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Задача 1: Улучшение состояния имущества, находящегося в муниципальной собственности, используемого для социально-экономического развития  Таймырского Долгано-Ненецкого муниципального района</t>
  </si>
  <si>
    <t>Количество достигнутых показателей результативности муниципальной программы</t>
  </si>
  <si>
    <t xml:space="preserve">Обеспеченность твердым топливом населения, проживающего в домах  с  печным отоплением      
</t>
  </si>
  <si>
    <t>Доля энергоснабжающих организаций, которым будет выплачена компенсация выпадающих доходов, связанных с применением  государственных регулируемых цен (тарифов) на  электрическую   энергию,   вырабатываемую  для  населения</t>
  </si>
  <si>
    <t>7.13</t>
  </si>
  <si>
    <t>Отдельное мероприятие 1: Предоставление компенсационных выплат в размере 4600 рублей, с учетом налога на доходы физических лиц, на человека в месяц оленеводам, промысловикам,  гражданам, состоящим в трудовых отношениях с  организациями или индивидуальными предпринимателями</t>
  </si>
  <si>
    <t xml:space="preserve">Доля лиц из числа КМНС,  фактически получивших  материальную помощь в целях уплаты налога на доходы физических лиц, получивших товарно-материальные ценности, подарки, призы в году, предшествующем текущему году, от общей численности КМНС,  имеющих право и обратившихся за получением материальной помощи в целях уплаты налога на доходы физических лиц, получивших товарно-материальные ценности, подарки, призы в году, предшествующем текущему году </t>
  </si>
  <si>
    <t>Доля лиц из числа КМНС,  ведущих  ТОЖ и (или) осуществляющих ВТХД, фактически получивших  социальные выплаты, связанные с изъятием особи волка из естественной среды его обитания, от общей численности КМНС, ведущих ТОЖ и (или) осуществляющих ВТХД, имеющих право и обратившихся за получением данных социальных выплат</t>
  </si>
  <si>
    <t>Доля лиц из числа КМНС, фактически  получивших  компенсацию расходов на оплату проезда к месту учебы и обратно один раз в год;  дополнительную стипендию; частичную оплату за обучение;  абитуриентов, проживающих в сельских поселениях муниципального района, получивших компенсацию расходов на проезд от места жительства до города Дудинки и обратно один раз в год, бесплатное горячее питание в городе Дудинке в период поступления в высшие учебные заведения и средние специальные учебные заведения РФ, от общего числа КМНС, имеющих право и обратившихся за получением компенсации расходов на оплату проезда к месту учебы и обратно один раз в год;  дополнительной стипендии; частичной оплаты за обучение;  абитуриенты, проживающие в сельских поселениях муниципального района  - на компенсацию расходов на проезд от места жительства до города Дудинки и обратно один раз в год, бесплатное горячее питание в городе Дудинке в период поступления в высшие учебные заведения и средние специальные учебные заведения РФ</t>
  </si>
  <si>
    <t>Отдельное мероприятие 6: Обеспечение детей из числа КМНС,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</si>
  <si>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Отдельное мероприятие 7: Безвозмездное обеспечение лиц из числа КМНС, ведущих ТОЖ и осуществляющих ТХД(оленеводство, рыболовство и промысловая охота), кочевым жильем в виде балка либо выплатой компенсации расходов на изготовление и оснащение кочевого жилья из расчета одной единицы кочевого жилья на семью один раз в пять лет</t>
  </si>
  <si>
    <t>Доля лиц из числа КМНС,  ведущих ТОЖ и  осуществляющих  ТХД (оленеводство, рыболовство, промысловая охота), фактически безвозмездно обеспеченных либо получивших компенсацию расходов на приобретение и доставку керосина для освещения кочевого жилья из расчета 150, но не более 200 килограммов на семью в год, от общей численности  лиц из числа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</si>
  <si>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Доля оленеводов, промысловиков, граждан, состоящих в трудовых отношениях с  организациями или индивидуальными предпринимателями, фактически получивших компенсационные выплаты в размере 4600 рублей, с учетом налога на доходы физических лиц, на человека в месяц от общей численности оленеводов, промысловиков, граждан, состоящих в трудовых отношениях с  организациями или индивидуальными предпринимателями, имеющих право и обратившихся за предоставлением данных компенсационных выплат</t>
  </si>
  <si>
    <t xml:space="preserve">Отдельное мероприятие 9:Безвозмездное обеспечение  лиц из числа КМНС, ведущих ТОЖ и  осуществляющих  ТХД  (оленеводство, рыболовство, промысловая охота),средствами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из расчета одной единицы средства связи на семью на пять лет, безвозмездное обеспечение проведения экспертизы и регистрации средств связи  в установленном порядке
</t>
  </si>
  <si>
    <t xml:space="preserve"> Доля лиц из числа КМНС, ведущих ТОЖ и осуществляющих ТХД (оленеводство, рыболовство, промысловая охота), фактически  безвозмездно обеспеченных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из расчета одной единицы средства связи на семью на пять лет, фактически безвозмездно обеспеченных проведением экспертизы и регистрации средств связи в установленном порядке, от  общей численности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</si>
  <si>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Доля женщин из числа КМНС,  получивших  комплекты для новорожденных в связи с рождением детей, от общей численности  женщин из числа КМНС, имеющих право и обратившихся за получением комплектов для новорожденных в связи с рождением детей</t>
  </si>
  <si>
    <t xml:space="preserve">Доля лиц из числа КМНС, занимающихся ВТХД - оленеводством, фактически получивших лекарственные и медицинские препараты (медицинские аптечки), от общей численности  КМНС, занимающихся  ВТХД – оленеводством,  имеющих право и обратившихся за   предоставлением лекарственных и медицинских препаратов (медицинские аптечки) </t>
  </si>
  <si>
    <t>Отдельное мероприятие 12: Проведение социально значимых мероприятий КМНС  (День оленевода,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ТОЖ и осуществления ТХД КМНС),), а также обеспечение участия проживающих на территории муниципального района лиц из числа КМНС в социально значимых мероприятиях коренных малочисленных народов межмуниципального, краевого, всероссийского уровня</t>
  </si>
  <si>
    <t>Невыполнение показателя обусловлено недостижением показателей результативности 6.17, 6.21</t>
  </si>
  <si>
    <r>
      <t xml:space="preserve">Численность молодежи в возрасте от 14 до 30 лет, систематически посещающей МКУ "Таймырский молодежный центр"                 </t>
    </r>
    <r>
      <rPr>
        <sz val="9"/>
        <color rgb="FF000000"/>
        <rFont val="Times New Roman"/>
        <family val="1"/>
        <charset val="204"/>
      </rPr>
      <t xml:space="preserve">     </t>
    </r>
  </si>
  <si>
    <t xml:space="preserve">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
</t>
  </si>
  <si>
    <t>Подпрограмма: "Обеспечение жильем молодых семей Таймырского Долгано-Ненецкого муниципального района" на 2014-2019 года</t>
  </si>
  <si>
    <t>Целевой показатель 1
Доля муниципальных учреждений, в которых проведен капитальный ремонт, по отношению к запланированным</t>
  </si>
  <si>
    <t>Целевой показатель 2
Доля вновь построенных объектов социальной и жилищной сферы, по отношению к запланированным</t>
  </si>
  <si>
    <t xml:space="preserve">Целевой показатель 3
Уровень обеспеченности учреждений социальной сферы и населения твердым топливом </t>
  </si>
  <si>
    <t xml:space="preserve">Целевой показатель 5
Доля достигнутых показателей результативности муниципальной программы </t>
  </si>
  <si>
    <t>Целевой показатель 6
Уровень исполнения расходов на реализацию государственных полномочий</t>
  </si>
  <si>
    <t>Количество вновь построенных объектов социальной и жилищной сферы</t>
  </si>
  <si>
    <t>Доля предприятий жилищно- коммунального комплекса, которым будет выплачена компенсация части платы граждан за коммунальные услуги</t>
  </si>
  <si>
    <t>Задача 3: Проведение мероприятий в области обращения с отходами на территории муниципальных образований Таймырского Долгано- Ненецкого муниципального района</t>
  </si>
  <si>
    <t>Отдельное мероприятие 1:Организация мероприятий по сбору, накоплению, размещению и обезвреживанию твердых коммунальных отходов на территории Таймырского Долгано- Ненецкого муниципального района</t>
  </si>
  <si>
    <t xml:space="preserve">Задача 4: Повышение эффективности исполнения функций органов местного самоуправления муниципального района в сфере градостроительной деятельности,  жилищно-коммунального хозяйства и снижения негативного воздействия отходов на окружающую среду и здоровье населения Таймырского Долгано- Ненецкого муниципального района </t>
  </si>
  <si>
    <t>Отдельное мероприятие 2: Обеспечение реализации муниципальной программы</t>
  </si>
  <si>
    <t>3.20</t>
  </si>
  <si>
    <t>3.21</t>
  </si>
  <si>
    <t>3.22</t>
  </si>
  <si>
    <t>3.23</t>
  </si>
  <si>
    <t>Объем привлеченных инвестиций в секторе малого и среднего предпринимательства при реализации программы</t>
  </si>
  <si>
    <t xml:space="preserve">Отдельное мероприятие 5: Предоставление образовательных услуг субъектам малого и среднего предпринимательства, а также гражданам (в том числе студентам и школьникам), желающим заняться предпринимательской деятельностью
</t>
  </si>
  <si>
    <t>5.17</t>
  </si>
  <si>
    <t>5.18</t>
  </si>
  <si>
    <t>5.27</t>
  </si>
  <si>
    <t>5.28</t>
  </si>
  <si>
    <t>5.39</t>
  </si>
  <si>
    <t>5.40</t>
  </si>
  <si>
    <t>Отдельное мероприятие программы 20: Софинансирование расходов на развитие инфраструктуры общеобразовательных учреждений</t>
  </si>
  <si>
    <t>Отдельное мероприятие программы 21: Софинансирование расходов на проведение мероприятий, направленных на обеспечение безопасного участия детей в дорожном движении</t>
  </si>
  <si>
    <t xml:space="preserve">Невыполнение показателя обусловлено:
- закрытием для проведения ремонтных работ ТМБДОУ "Детский сад комбинированного вида "Морозко" с 14.06.2016 по 01.09.2016; ТМКДОУ "Детский сад комбинированного вида "Льдинка" с 20.06.2016 по 28.11.2016;
- переносом сроков открытия ТМКДОУ  "Новорыбинский детский сад" с 22.08.2016 на 29.08.2016; ТМКДОУ  "Караульский детский сад" с 21.08.2016 на 12.09.2016; ТМКОУ " Жданиховская начальная школа-детский сад" с 21.08.2016 на 01.09.2016; ТМКДОУ "Волочанский детский сад" с 14.08.2016 на 22.08.2016; ТМКДОУ  "Сындасский детский сад" с 22.08.2016 на 29.08.2016
</t>
  </si>
  <si>
    <t>Невыполнение показателя обусловлено увеличением количества муниципальных дошкольных образовательных организаций, в которых необходимо провести капитальный ремонт (ТМКОУ "Хатангский детский сад "Солнышко"), в соответствии с  Решением Хатангского районного суда</t>
  </si>
  <si>
    <t>Невыполнение показателя обусловлено увеличением количества молодых семей, нуждающихся в улучшении жилищных условий (на 82 семьи)</t>
  </si>
  <si>
    <t>Сводный отчет о ходе реализации муниципальных программ Таймырского Долгано - Ненецкого муниципального района, включающий сводную оценку эффективности их  реализации, за 2016 год</t>
  </si>
  <si>
    <t xml:space="preserve">Муниципальная программа "Культура Таймыра"
</t>
  </si>
  <si>
    <t>не менее 4</t>
  </si>
  <si>
    <t xml:space="preserve">Невыполнение показателя обусловлено переносом сроков обучения из-за  неукомплектования группы </t>
  </si>
  <si>
    <t>Невыполнение показателя обусловлено гибелью жителей на водных объектах муниципального района при осуществлении  деятельности по добыче водных биоресурсов, а также несанкционированным выездом на лед</t>
  </si>
  <si>
    <t>Невыполнение показателя обусловлено недостижением показателя результативности 3.20</t>
  </si>
  <si>
    <t>Субсидия предоставлена КФХ Чуприну И.Е., который зарегистрировал предпринимательскую деятельность 12.01.2016. Учитывая, что данный субъект малого предпринимательства является вновь созданным, сохранить рабочие места и привлечь инвестиции возможности не имел</t>
  </si>
  <si>
    <t xml:space="preserve">Цель:  Создание в системе дошкольного, общего и дополнительного образования равных возможностей для современного качественного образования, позитивной социализации  и оздоровления детей </t>
  </si>
  <si>
    <t>Невыполнение показателя обусловлено тем, что мероприятие носит заявительный характер. Кроме того, расширились возможности получения аналогичной услуги в МФЦ г. Дудинка и на портале государственных услуг</t>
  </si>
  <si>
    <t>Количество транспортных средств МКУ "Таймырская транспортная компания", непосредственно участвующих в реализации заявок на оказание транспортных услуг</t>
  </si>
  <si>
    <t>Отдельное мероприятие 4: Организация и проведение мероприятий, направленных на профилактику экстремизма и терроризма среди молодежи муниципального  района</t>
  </si>
  <si>
    <t>Количество семей, выехавших за пределы муниципального района по Программе переселения</t>
  </si>
  <si>
    <t>Коэффициент финансового обеспечения программы (Кфо)</t>
  </si>
  <si>
    <t>Уровень достигнутых показателей результативности программы (УПР)</t>
  </si>
  <si>
    <t>Уровень достигну  тых целевых показателей (УПЦ)</t>
  </si>
  <si>
    <t xml:space="preserve">Вывод об оценке эффективности реализации программы ( в соответствии со шкалой оценки эффективности реализации программы)
</t>
  </si>
  <si>
    <t>Невыполнение показателя обусловлено проведением работ по укладке тротуарной плитки на главной площадке для проведения культурно-массовых мероприятий - набережной г. Дудинка, в связи с чем массовые мероприятия проводились на небольших площадках с меньшим количеством участников</t>
  </si>
  <si>
    <t>Невыполнение показателя обусловлено наличием  6 выпускников, не сдавших экзамен по математике</t>
  </si>
  <si>
    <t xml:space="preserve">Невыполнение показателя обусловлено недостижением показателя результативности 5.21, а также наличием 3 выпускников, не допущенных до сдачи ЕГЭ </t>
  </si>
  <si>
    <t>Задача 1: Оказание содействия в решении жилищной проблемы молодым семьям, признанным в установленном порядке нуждающимися в улучшении жилищных условий</t>
  </si>
  <si>
    <t>Невыполнение показателя обусловлено снижением количества запросов, связанных с процедурой приватизации квартир</t>
  </si>
  <si>
    <t>Целевой показатель 4
Доля населенных пунктов, обеспеченных санкционированными местами сбора, накопления, размещения и обезвреживания твердых коммунальных отходов</t>
  </si>
  <si>
    <t>Количество населенных пунктов, обеспеченных санкционированными местами сбора, накопления, размещения и обезвреживания твердых коммунальных отходов</t>
  </si>
  <si>
    <t>Подрядчик ООО "Биотехника", в нарушение муниципального контракта, не представил документы, подтверждающие качество комплексов по обезвреживанию отходов в снп. Носок и с. Караул, в связи с чем указанные комплексы не были введены в эксплуатацию</t>
  </si>
  <si>
    <t xml:space="preserve">Невыполнение показателя обусловлено увеличением количества детей - инвалидов,  детей - сирот и детей, оставшихся без попечения родителей за присмотр и уход которых не взимается плата (исключаются из общей численности детей, посещающих дошкольные учреждения)
</t>
  </si>
  <si>
    <t>Отдельное мероприятие 3: Предоставление финансовой поддержки на возмещение части затрат на оплату потребления электроэнергии, связанного с производством сельскохозяйственной продукции, на возмещение части затрат, связанных с реализацией мяса домашнего северного оленя,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t>
  </si>
  <si>
    <t xml:space="preserve"> Доля  фактически получивших  субсидии сельскохозяйственных организаций всех форм собственности и индивидуальных предпринимателей, осуществляющих производство сельскохозяйственной продукции,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сельскохозяйственных организаций всех форм собственности и индивидуальных предпринимателей, осуществляющих реализацию мяса домашнего северного оленя, на возмещение части затрат, связанных с реализацией мяса домашнего северного оленя по ставке субсидирования за единицу реализованной продукции; организаций всех форм собственности и индивидуальных предпринимателей, осуществляющих реализацию продукции объектов животного мира (мяса дикого северного оленя) и (или) водных биологических ресурсов и продукции их переработки, при условии, что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мира(мяса дикого северного оленя) и (или) водных биологических ресурсов, составляют представители КМНС, проживающих в муниципальном районе,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по ставкам субсидирования за единицу (килограмм) реализованной продукции в размере не более 3000,0 тыс. рублей на одного получателя в год,  имеющих право и обратившихся за получением данных субсидий </t>
  </si>
  <si>
    <t>Доля детей из числа КМНС,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фактически воспользовавшихся правом проезда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от общей численности данной категории детей из числа КМНС, имеющих право и нуждающихся в проезде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</si>
  <si>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Доля лиц из числа КМНС, ведущих ТОЖ и  осуществляющих ТХД (оленеводство, рыболовство, промысловая охота)  фактически безвозмездно обеспеченных кочевым жильем в виде балка или выплатой компенсации расходов на изготовление и оснащение кочевого жилья из расчета одной единицы кочевого жилья на семью один раз в пять лет, от общей численности  КМНС, ведущих ТОЖ и осуществляющих ТХД (оленеводство, рыболовство, промысловая охота), имеющих право и обратившихся за данной мерой социальной поддержки</t>
  </si>
  <si>
    <t>Отдельное мероприятие 8:Безвозмездное обеспечение либо компенсация расходов на приобретение и доставку  керосина для освещения кочевого жилья из расчета 150, но не более 200 килограммов на семью в год, лиц из числа КМНС, ведущих ТОЖ и  осуществляющих  ТХД  (оленеводство, рыболовство, промысловая охота)</t>
  </si>
  <si>
    <t>Невыполнение показателя обусловлено неисполнением поставщиком условий муниципального контракта по поставке 12  комплектов кочевого жилья для обеспечения 12 получателей, а также недостаточным финансированием для обеспечения кочевым жильем 2 получателей.</t>
  </si>
  <si>
    <t>Невыполнение показателя обусловлено тем, что средствами связи обеспечены 32 получателя (фактически приобретённые средства связи) из 55 получателей, подавших заявление, и не объявленными торгами на приобретение дополнительных средств связи в пределах доведенных лимитов в связи с невозможностью завершения конкурсных процедур, получения и оплаты товаров до окончания года</t>
  </si>
  <si>
    <t xml:space="preserve">Невыполнение показателя обусловлено повышением стоимости выпуска приложений к газете муниципального района "Таймыр" </t>
  </si>
  <si>
    <t xml:space="preserve">Невыполнение показателя обусловлено повышением стоимости 1 минуты телевещания </t>
  </si>
</sst>
</file>

<file path=xl/styles.xml><?xml version="1.0" encoding="utf-8"?>
<styleSheet xmlns="http://schemas.openxmlformats.org/spreadsheetml/2006/main">
  <numFmts count="8">
    <numFmt numFmtId="164" formatCode="0.000"/>
    <numFmt numFmtId="165" formatCode="0.00;[Red]0.00"/>
    <numFmt numFmtId="166" formatCode="#,##0.0"/>
    <numFmt numFmtId="167" formatCode="#,##0.00;[Red]#,##0.00"/>
    <numFmt numFmtId="168" formatCode="0.0"/>
    <numFmt numFmtId="169" formatCode="_(* #,##0.00_);_(* \(#,##0.00\);_(* &quot;-&quot;??_);_(@_)"/>
    <numFmt numFmtId="170" formatCode="0;[Red]0"/>
    <numFmt numFmtId="171" formatCode="#,##0;[Red]#,##0"/>
  </numFmts>
  <fonts count="16">
    <font>
      <sz val="10"/>
      <name val="Arial Cyr"/>
      <charset val="204"/>
    </font>
    <font>
      <sz val="11"/>
      <color theme="1"/>
      <name val="Calibri"/>
      <family val="2"/>
      <charset val="204"/>
      <scheme val="minor"/>
    </font>
    <font>
      <sz val="10"/>
      <name val="Arial"/>
      <family val="2"/>
      <charset val="204"/>
    </font>
    <font>
      <b/>
      <sz val="9"/>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b/>
      <sz val="12"/>
      <color rgb="FF0000FF"/>
      <name val="Times New Roman"/>
      <family val="1"/>
      <charset val="204"/>
    </font>
    <font>
      <b/>
      <sz val="10"/>
      <color rgb="FF0000FF"/>
      <name val="Times New Roman"/>
      <family val="1"/>
      <charset val="204"/>
    </font>
    <font>
      <b/>
      <sz val="9"/>
      <color rgb="FF0000FF"/>
      <name val="Times New Roman"/>
      <family val="1"/>
      <charset val="204"/>
    </font>
    <font>
      <sz val="10"/>
      <name val="Times New Roman"/>
      <family val="1"/>
      <charset val="204"/>
    </font>
    <font>
      <b/>
      <sz val="8"/>
      <name val="Times New Roman"/>
      <family val="1"/>
      <charset val="204"/>
    </font>
    <font>
      <b/>
      <sz val="10"/>
      <color rgb="FFFF0000"/>
      <name val="Times New Roman"/>
      <family val="1"/>
      <charset val="204"/>
    </font>
    <font>
      <b/>
      <sz val="9"/>
      <color rgb="FFFF0000"/>
      <name val="Times New Roman"/>
      <family val="1"/>
      <charset val="204"/>
    </font>
    <font>
      <b/>
      <sz val="10"/>
      <name val="Times New Roman"/>
      <family val="1"/>
      <charset val="204"/>
    </font>
    <font>
      <sz val="9"/>
      <color rgb="FF000000"/>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4FCD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2" fillId="0" borderId="0"/>
    <xf numFmtId="0" fontId="1" fillId="0" borderId="0"/>
    <xf numFmtId="0" fontId="1" fillId="0" borderId="0"/>
    <xf numFmtId="169" fontId="2" fillId="0" borderId="0" applyFont="0" applyFill="0" applyBorder="0" applyAlignment="0" applyProtection="0"/>
  </cellStyleXfs>
  <cellXfs count="288">
    <xf numFmtId="0" fontId="0" fillId="0" borderId="0" xfId="0"/>
    <xf numFmtId="4" fontId="3" fillId="4" borderId="2" xfId="0" applyNumberFormat="1" applyFont="1" applyFill="1" applyBorder="1" applyAlignment="1">
      <alignment vertical="top" wrapText="1"/>
    </xf>
    <xf numFmtId="4" fontId="3" fillId="4" borderId="2" xfId="0" applyNumberFormat="1" applyFont="1" applyFill="1" applyBorder="1" applyAlignment="1">
      <alignment horizontal="right" vertical="top" wrapText="1"/>
    </xf>
    <xf numFmtId="164" fontId="3" fillId="4" borderId="2" xfId="0" applyNumberFormat="1" applyFont="1" applyFill="1" applyBorder="1" applyAlignment="1">
      <alignment horizontal="right" vertical="top" wrapText="1"/>
    </xf>
    <xf numFmtId="0" fontId="3" fillId="4" borderId="2" xfId="0" applyFont="1" applyFill="1" applyBorder="1" applyAlignment="1">
      <alignment vertical="center" wrapText="1"/>
    </xf>
    <xf numFmtId="168" fontId="3" fillId="4" borderId="2" xfId="0" applyNumberFormat="1" applyFont="1" applyFill="1" applyBorder="1" applyAlignment="1">
      <alignment vertical="center" wrapText="1"/>
    </xf>
    <xf numFmtId="0" fontId="3" fillId="4" borderId="2" xfId="0" applyFont="1" applyFill="1" applyBorder="1" applyAlignment="1">
      <alignment horizontal="left" vertical="center" wrapText="1"/>
    </xf>
    <xf numFmtId="4" fontId="3" fillId="4"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xf>
    <xf numFmtId="0" fontId="5" fillId="3" borderId="2" xfId="0" applyNumberFormat="1" applyFont="1" applyFill="1" applyBorder="1" applyAlignment="1">
      <alignment vertical="top" wrapText="1"/>
    </xf>
    <xf numFmtId="4" fontId="5" fillId="0" borderId="2" xfId="0" applyNumberFormat="1" applyFont="1" applyBorder="1" applyAlignment="1">
      <alignment vertical="top" wrapText="1"/>
    </xf>
    <xf numFmtId="4" fontId="4" fillId="0" borderId="2" xfId="0" applyNumberFormat="1" applyFont="1" applyFill="1" applyBorder="1" applyAlignment="1">
      <alignment horizontal="right" vertical="top" wrapText="1"/>
    </xf>
    <xf numFmtId="164" fontId="4" fillId="0" borderId="2" xfId="0" applyNumberFormat="1" applyFont="1" applyFill="1" applyBorder="1" applyAlignment="1">
      <alignment horizontal="center" vertical="top" wrapText="1"/>
    </xf>
    <xf numFmtId="0" fontId="4" fillId="0" borderId="2" xfId="0" applyNumberFormat="1" applyFont="1" applyBorder="1" applyAlignment="1">
      <alignment horizontal="center" vertical="top" wrapText="1"/>
    </xf>
    <xf numFmtId="165" fontId="4" fillId="3" borderId="2" xfId="0" applyNumberFormat="1" applyFont="1" applyFill="1" applyBorder="1" applyAlignment="1">
      <alignment horizontal="right" vertical="top" wrapText="1"/>
    </xf>
    <xf numFmtId="165" fontId="4" fillId="0" borderId="2" xfId="0" applyNumberFormat="1" applyFont="1" applyBorder="1" applyAlignment="1">
      <alignment horizontal="right" vertical="top" wrapText="1"/>
    </xf>
    <xf numFmtId="168" fontId="4" fillId="0" borderId="2" xfId="0" applyNumberFormat="1" applyFont="1" applyBorder="1" applyAlignment="1">
      <alignment horizontal="right" vertical="top" wrapText="1"/>
    </xf>
    <xf numFmtId="0" fontId="4" fillId="0" borderId="2" xfId="0" applyNumberFormat="1" applyFont="1" applyBorder="1" applyAlignment="1">
      <alignment horizontal="left" vertical="top" wrapText="1"/>
    </xf>
    <xf numFmtId="0" fontId="4" fillId="3" borderId="2" xfId="0" applyNumberFormat="1" applyFont="1" applyFill="1" applyBorder="1" applyAlignment="1">
      <alignment vertical="top" wrapText="1"/>
    </xf>
    <xf numFmtId="4" fontId="4" fillId="0" borderId="2" xfId="0" applyNumberFormat="1" applyFont="1" applyFill="1" applyBorder="1" applyAlignment="1">
      <alignment vertical="top" wrapText="1"/>
    </xf>
    <xf numFmtId="165" fontId="4" fillId="0" borderId="2" xfId="0" applyNumberFormat="1" applyFont="1" applyFill="1" applyBorder="1" applyAlignment="1">
      <alignment horizontal="right" vertical="top" wrapText="1"/>
    </xf>
    <xf numFmtId="0" fontId="4" fillId="0" borderId="2" xfId="0" applyNumberFormat="1" applyFont="1" applyFill="1" applyBorder="1" applyAlignment="1">
      <alignment horizontal="left" vertical="top" wrapText="1"/>
    </xf>
    <xf numFmtId="4" fontId="3" fillId="0" borderId="2" xfId="0" applyNumberFormat="1" applyFont="1" applyFill="1" applyBorder="1" applyAlignment="1">
      <alignment vertical="top" wrapText="1"/>
    </xf>
    <xf numFmtId="4" fontId="4" fillId="0" borderId="2" xfId="0" applyNumberFormat="1" applyFont="1" applyBorder="1" applyAlignment="1">
      <alignment vertical="top" wrapText="1"/>
    </xf>
    <xf numFmtId="0" fontId="4" fillId="3" borderId="2" xfId="0" applyNumberFormat="1" applyFont="1" applyFill="1" applyBorder="1" applyAlignment="1">
      <alignment horizontal="right" vertical="top" wrapText="1"/>
    </xf>
    <xf numFmtId="170" fontId="4" fillId="3" borderId="2" xfId="0" applyNumberFormat="1" applyFont="1" applyFill="1" applyBorder="1" applyAlignment="1">
      <alignment horizontal="right" vertical="top" wrapText="1"/>
    </xf>
    <xf numFmtId="170" fontId="4" fillId="0" borderId="2" xfId="0" applyNumberFormat="1" applyFont="1" applyBorder="1" applyAlignment="1">
      <alignment horizontal="right" vertical="top" wrapText="1"/>
    </xf>
    <xf numFmtId="168" fontId="4" fillId="3" borderId="2" xfId="0" applyNumberFormat="1" applyFont="1" applyFill="1" applyBorder="1" applyAlignment="1">
      <alignment horizontal="left" vertical="top" wrapText="1"/>
    </xf>
    <xf numFmtId="168" fontId="4" fillId="0" borderId="2" xfId="0" applyNumberFormat="1" applyFont="1" applyFill="1" applyBorder="1" applyAlignment="1">
      <alignment horizontal="left" vertical="top" wrapText="1"/>
    </xf>
    <xf numFmtId="0" fontId="6" fillId="0" borderId="0" xfId="0" applyFont="1" applyAlignment="1">
      <alignment horizontal="center" vertical="top" wrapText="1"/>
    </xf>
    <xf numFmtId="0" fontId="6" fillId="5" borderId="0" xfId="0" applyFont="1" applyFill="1" applyAlignment="1">
      <alignment vertical="top" wrapText="1"/>
    </xf>
    <xf numFmtId="4" fontId="6" fillId="0" borderId="0" xfId="0" applyNumberFormat="1" applyFont="1" applyFill="1" applyAlignment="1">
      <alignment vertical="top" wrapText="1"/>
    </xf>
    <xf numFmtId="4" fontId="6" fillId="0" borderId="0" xfId="0" applyNumberFormat="1" applyFont="1" applyFill="1" applyAlignment="1">
      <alignment horizontal="right" vertical="top" wrapText="1"/>
    </xf>
    <xf numFmtId="164" fontId="6" fillId="0" borderId="0" xfId="0" applyNumberFormat="1" applyFont="1" applyFill="1" applyAlignment="1">
      <alignment horizontal="center" vertical="top" wrapText="1"/>
    </xf>
    <xf numFmtId="0" fontId="6" fillId="0" borderId="0" xfId="0" applyFont="1" applyAlignment="1">
      <alignment horizontal="right" vertical="top" wrapText="1"/>
    </xf>
    <xf numFmtId="0" fontId="6" fillId="0" borderId="0" xfId="0" applyFont="1" applyAlignment="1">
      <alignment wrapText="1"/>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7" fillId="0" borderId="8" xfId="0" applyFont="1" applyBorder="1" applyAlignment="1">
      <alignment horizontal="center" vertical="top" wrapText="1"/>
    </xf>
    <xf numFmtId="0" fontId="9" fillId="0" borderId="0" xfId="0" applyFont="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wrapText="1"/>
    </xf>
    <xf numFmtId="0" fontId="10" fillId="0" borderId="9" xfId="0" applyFont="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vertical="center" wrapText="1"/>
    </xf>
    <xf numFmtId="0" fontId="3" fillId="3" borderId="3" xfId="0" applyFont="1" applyFill="1" applyBorder="1" applyAlignment="1">
      <alignment horizontal="center" vertical="center" wrapText="1"/>
    </xf>
    <xf numFmtId="4" fontId="3" fillId="4" borderId="0" xfId="0" applyNumberFormat="1" applyFont="1" applyFill="1" applyBorder="1" applyAlignment="1">
      <alignment horizontal="center" vertical="top" wrapText="1"/>
    </xf>
    <xf numFmtId="0" fontId="6" fillId="4" borderId="0" xfId="0" applyFont="1" applyFill="1" applyAlignment="1">
      <alignment horizontal="center" vertical="center" wrapText="1"/>
    </xf>
    <xf numFmtId="0" fontId="5" fillId="3" borderId="2" xfId="0" applyFont="1" applyFill="1" applyBorder="1" applyAlignment="1">
      <alignment vertical="top" wrapText="1"/>
    </xf>
    <xf numFmtId="4" fontId="5" fillId="0" borderId="2" xfId="0" applyNumberFormat="1" applyFont="1" applyFill="1" applyBorder="1" applyAlignment="1">
      <alignment vertical="top" wrapText="1"/>
    </xf>
    <xf numFmtId="4" fontId="5" fillId="0" borderId="2" xfId="0" applyNumberFormat="1" applyFont="1" applyFill="1" applyBorder="1" applyAlignment="1">
      <alignment horizontal="right" vertical="top" wrapText="1"/>
    </xf>
    <xf numFmtId="164" fontId="5" fillId="0" borderId="2"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2" fontId="5" fillId="0" borderId="2"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 borderId="2" xfId="0" applyFont="1" applyFill="1" applyBorder="1" applyAlignment="1">
      <alignment horizontal="right" vertical="top" wrapText="1"/>
    </xf>
    <xf numFmtId="165" fontId="4" fillId="0" borderId="2" xfId="0" applyNumberFormat="1" applyFont="1" applyFill="1" applyBorder="1" applyAlignment="1">
      <alignment horizontal="right" vertical="top"/>
    </xf>
    <xf numFmtId="165" fontId="4" fillId="3" borderId="2" xfId="0" applyNumberFormat="1" applyFont="1" applyFill="1" applyBorder="1" applyAlignment="1">
      <alignment horizontal="right" vertical="top"/>
    </xf>
    <xf numFmtId="0" fontId="4" fillId="0" borderId="2" xfId="0" applyFont="1" applyFill="1" applyBorder="1" applyAlignment="1">
      <alignment horizontal="left"/>
    </xf>
    <xf numFmtId="0" fontId="4" fillId="0" borderId="0" xfId="0" applyFont="1" applyFill="1" applyBorder="1" applyAlignment="1">
      <alignment horizontal="left"/>
    </xf>
    <xf numFmtId="0" fontId="4" fillId="0" borderId="2" xfId="0" applyFont="1" applyFill="1" applyBorder="1" applyAlignment="1">
      <alignment horizontal="left" wrapText="1"/>
    </xf>
    <xf numFmtId="0" fontId="4" fillId="0" borderId="0" xfId="0" applyFont="1" applyFill="1" applyBorder="1" applyAlignment="1">
      <alignment horizontal="left" wrapText="1"/>
    </xf>
    <xf numFmtId="0" fontId="4" fillId="3" borderId="0" xfId="0" applyFont="1" applyFill="1" applyBorder="1" applyAlignment="1">
      <alignment horizontal="left" vertical="top" wrapText="1"/>
    </xf>
    <xf numFmtId="0" fontId="4" fillId="0" borderId="2" xfId="0" applyFont="1" applyFill="1" applyBorder="1" applyAlignment="1">
      <alignment horizontal="right" vertical="top"/>
    </xf>
    <xf numFmtId="2" fontId="4" fillId="0" borderId="2" xfId="0" applyNumberFormat="1" applyFont="1" applyFill="1" applyBorder="1" applyAlignment="1">
      <alignment horizontal="right" vertical="top"/>
    </xf>
    <xf numFmtId="0" fontId="6" fillId="3" borderId="2" xfId="0" applyFont="1" applyFill="1" applyBorder="1" applyAlignment="1">
      <alignment horizontal="left" vertical="top" wrapText="1"/>
    </xf>
    <xf numFmtId="0" fontId="12" fillId="0" borderId="0" xfId="0" applyFont="1" applyFill="1" applyBorder="1" applyAlignment="1">
      <alignment horizontal="left" vertical="top"/>
    </xf>
    <xf numFmtId="4" fontId="5" fillId="4" borderId="2" xfId="0" applyNumberFormat="1" applyFont="1" applyFill="1" applyBorder="1" applyAlignment="1">
      <alignment vertical="top" wrapText="1"/>
    </xf>
    <xf numFmtId="4" fontId="5" fillId="4" borderId="2" xfId="0" applyNumberFormat="1" applyFont="1" applyFill="1" applyBorder="1" applyAlignment="1">
      <alignment horizontal="right" vertical="top" wrapText="1"/>
    </xf>
    <xf numFmtId="164" fontId="5" fillId="4" borderId="2" xfId="0" applyNumberFormat="1" applyFont="1" applyFill="1" applyBorder="1" applyAlignment="1">
      <alignment horizontal="right" vertical="top" wrapText="1"/>
    </xf>
    <xf numFmtId="0" fontId="3" fillId="4" borderId="2" xfId="0" applyFont="1" applyFill="1" applyBorder="1" applyAlignment="1">
      <alignment vertical="center"/>
    </xf>
    <xf numFmtId="0" fontId="3" fillId="4" borderId="2" xfId="0" applyFont="1" applyFill="1" applyBorder="1" applyAlignment="1">
      <alignment horizontal="left" vertical="center"/>
    </xf>
    <xf numFmtId="4" fontId="13" fillId="4" borderId="0" xfId="0" applyNumberFormat="1" applyFont="1" applyFill="1" applyBorder="1" applyAlignment="1">
      <alignment horizontal="center" vertical="top" wrapText="1"/>
    </xf>
    <xf numFmtId="0" fontId="6" fillId="4" borderId="0" xfId="0" applyFont="1" applyFill="1" applyAlignment="1">
      <alignment wrapText="1"/>
    </xf>
    <xf numFmtId="0" fontId="3" fillId="0" borderId="2" xfId="0" applyFont="1" applyFill="1" applyBorder="1" applyAlignment="1">
      <alignment vertical="top" wrapText="1"/>
    </xf>
    <xf numFmtId="0" fontId="3" fillId="3"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Alignment="1">
      <alignment vertical="center" wrapText="1"/>
    </xf>
    <xf numFmtId="4" fontId="6" fillId="3" borderId="2" xfId="0" applyNumberFormat="1" applyFont="1" applyFill="1" applyBorder="1" applyAlignment="1">
      <alignment vertical="top" wrapText="1"/>
    </xf>
    <xf numFmtId="0" fontId="6" fillId="3" borderId="2" xfId="0" applyFont="1" applyFill="1" applyBorder="1" applyAlignment="1">
      <alignment horizontal="center" vertical="top" wrapText="1"/>
    </xf>
    <xf numFmtId="165" fontId="6" fillId="3" borderId="2" xfId="0" applyNumberFormat="1" applyFont="1" applyFill="1" applyBorder="1" applyAlignment="1">
      <alignment horizontal="right" vertical="top" wrapText="1"/>
    </xf>
    <xf numFmtId="0" fontId="6" fillId="3" borderId="2" xfId="0" applyFont="1" applyFill="1" applyBorder="1" applyAlignment="1">
      <alignment horizontal="left" vertical="center" wrapText="1"/>
    </xf>
    <xf numFmtId="0" fontId="6" fillId="3" borderId="0" xfId="0" applyFont="1" applyFill="1" applyBorder="1" applyAlignment="1">
      <alignment horizontal="left" vertical="center" wrapText="1"/>
    </xf>
    <xf numFmtId="165" fontId="6" fillId="0" borderId="2" xfId="0" applyNumberFormat="1" applyFont="1" applyFill="1" applyBorder="1" applyAlignment="1">
      <alignment horizontal="right" vertical="top" wrapText="1"/>
    </xf>
    <xf numFmtId="4" fontId="3" fillId="3" borderId="2" xfId="0" applyNumberFormat="1" applyFont="1" applyFill="1" applyBorder="1" applyAlignment="1">
      <alignment vertical="top" wrapText="1"/>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171" fontId="6" fillId="3" borderId="2" xfId="0" applyNumberFormat="1" applyFont="1" applyFill="1" applyBorder="1" applyAlignment="1">
      <alignment horizontal="right" vertical="top" wrapText="1"/>
    </xf>
    <xf numFmtId="166" fontId="6" fillId="3" borderId="2" xfId="0" applyNumberFormat="1" applyFont="1" applyFill="1" applyBorder="1" applyAlignment="1">
      <alignment horizontal="left" vertical="top" wrapText="1"/>
    </xf>
    <xf numFmtId="166" fontId="6" fillId="3" borderId="0" xfId="0" applyNumberFormat="1" applyFont="1" applyFill="1" applyBorder="1" applyAlignment="1">
      <alignment horizontal="left" vertical="top" wrapText="1"/>
    </xf>
    <xf numFmtId="2" fontId="6" fillId="3" borderId="2" xfId="0" applyNumberFormat="1" applyFont="1" applyFill="1" applyBorder="1" applyAlignment="1">
      <alignment horizontal="center" vertical="top" wrapText="1"/>
    </xf>
    <xf numFmtId="0" fontId="6" fillId="3" borderId="0" xfId="0" applyFont="1" applyFill="1" applyBorder="1" applyAlignment="1">
      <alignment horizontal="left" vertical="top" wrapText="1"/>
    </xf>
    <xf numFmtId="167" fontId="6" fillId="3"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0" fontId="6" fillId="3" borderId="2" xfId="0" applyFont="1" applyFill="1" applyBorder="1" applyAlignment="1">
      <alignment horizontal="left" wrapText="1"/>
    </xf>
    <xf numFmtId="0" fontId="6" fillId="3" borderId="0" xfId="0" applyFont="1" applyFill="1" applyBorder="1" applyAlignment="1">
      <alignment horizontal="left" wrapText="1"/>
    </xf>
    <xf numFmtId="3" fontId="6" fillId="3" borderId="2" xfId="0" applyNumberFormat="1" applyFont="1" applyFill="1" applyBorder="1" applyAlignment="1">
      <alignment horizontal="right" vertical="top" wrapText="1"/>
    </xf>
    <xf numFmtId="3" fontId="3" fillId="0" borderId="2" xfId="0" applyNumberFormat="1" applyFont="1" applyBorder="1" applyAlignment="1">
      <alignment vertical="top" wrapText="1"/>
    </xf>
    <xf numFmtId="0" fontId="6" fillId="4" borderId="2" xfId="0" applyFont="1" applyFill="1" applyBorder="1" applyAlignment="1">
      <alignment vertical="center" wrapText="1"/>
    </xf>
    <xf numFmtId="0" fontId="6" fillId="4" borderId="2" xfId="0" applyFont="1" applyFill="1" applyBorder="1" applyAlignment="1">
      <alignment horizontal="left" vertical="center" wrapText="1"/>
    </xf>
    <xf numFmtId="4" fontId="13" fillId="4" borderId="0" xfId="0" applyNumberFormat="1" applyFont="1" applyFill="1" applyBorder="1" applyAlignment="1">
      <alignment horizontal="center" vertical="center" wrapText="1"/>
    </xf>
    <xf numFmtId="4" fontId="3" fillId="0" borderId="2" xfId="0" applyNumberFormat="1" applyFont="1" applyBorder="1" applyAlignment="1">
      <alignment vertical="top" wrapText="1"/>
    </xf>
    <xf numFmtId="4" fontId="6" fillId="0" borderId="2" xfId="0" applyNumberFormat="1" applyFont="1" applyBorder="1" applyAlignment="1">
      <alignment vertical="top" wrapText="1"/>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6" fillId="0" borderId="2" xfId="0" applyFont="1" applyFill="1" applyBorder="1" applyAlignment="1">
      <alignment horizontal="center" vertical="top" wrapText="1"/>
    </xf>
    <xf numFmtId="0" fontId="12" fillId="3" borderId="0" xfId="0" applyFont="1" applyFill="1" applyBorder="1" applyAlignment="1">
      <alignment horizontal="left" vertical="center" wrapText="1"/>
    </xf>
    <xf numFmtId="165" fontId="6" fillId="0" borderId="2" xfId="0" applyNumberFormat="1" applyFont="1" applyBorder="1" applyAlignment="1">
      <alignment horizontal="right" vertical="top" wrapText="1"/>
    </xf>
    <xf numFmtId="170" fontId="6" fillId="3" borderId="2" xfId="0" applyNumberFormat="1" applyFont="1" applyFill="1" applyBorder="1" applyAlignment="1">
      <alignment horizontal="right" vertical="top" wrapText="1"/>
    </xf>
    <xf numFmtId="170" fontId="6" fillId="0" borderId="2" xfId="0" applyNumberFormat="1" applyFont="1" applyFill="1" applyBorder="1" applyAlignment="1">
      <alignment horizontal="right" vertical="top" wrapText="1"/>
    </xf>
    <xf numFmtId="0" fontId="6" fillId="0" borderId="0" xfId="0" applyFont="1" applyBorder="1" applyAlignment="1">
      <alignment horizontal="left" vertical="top" wrapText="1"/>
    </xf>
    <xf numFmtId="0" fontId="6" fillId="0" borderId="2" xfId="0" applyFont="1" applyBorder="1" applyAlignment="1">
      <alignment vertical="top"/>
    </xf>
    <xf numFmtId="0" fontId="6" fillId="3" borderId="2" xfId="0" applyFont="1" applyFill="1" applyBorder="1" applyAlignment="1">
      <alignment vertical="top"/>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0" xfId="0" applyFont="1" applyAlignment="1">
      <alignment horizontal="justify" vertical="center" wrapText="1"/>
    </xf>
    <xf numFmtId="4" fontId="3" fillId="4" borderId="0" xfId="0" applyNumberFormat="1" applyFont="1" applyFill="1" applyBorder="1" applyAlignment="1">
      <alignment horizontal="center" vertical="center" wrapText="1"/>
    </xf>
    <xf numFmtId="165" fontId="3" fillId="3" borderId="2" xfId="0" applyNumberFormat="1" applyFont="1" applyFill="1" applyBorder="1" applyAlignment="1">
      <alignment horizontal="right" vertical="top" wrapText="1"/>
    </xf>
    <xf numFmtId="4" fontId="6" fillId="0" borderId="2" xfId="0" applyNumberFormat="1" applyFont="1" applyFill="1" applyBorder="1" applyAlignment="1">
      <alignment horizontal="left" vertical="center" wrapText="1"/>
    </xf>
    <xf numFmtId="4" fontId="6" fillId="0" borderId="0" xfId="0"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2" fontId="6" fillId="0" borderId="0" xfId="0" applyNumberFormat="1" applyFont="1" applyAlignment="1">
      <alignment wrapText="1"/>
    </xf>
    <xf numFmtId="165" fontId="6" fillId="0" borderId="2" xfId="0" applyNumberFormat="1" applyFont="1" applyFill="1" applyBorder="1" applyAlignment="1">
      <alignment horizontal="left" vertical="top" wrapText="1"/>
    </xf>
    <xf numFmtId="4" fontId="6" fillId="0" borderId="0" xfId="0" applyNumberFormat="1" applyFont="1" applyAlignment="1">
      <alignment wrapText="1"/>
    </xf>
    <xf numFmtId="4" fontId="6" fillId="0" borderId="2" xfId="0" applyNumberFormat="1" applyFont="1" applyFill="1" applyBorder="1" applyAlignment="1">
      <alignment horizontal="right" vertical="top" wrapText="1"/>
    </xf>
    <xf numFmtId="4" fontId="6" fillId="3" borderId="2" xfId="0" applyNumberFormat="1" applyFont="1" applyFill="1" applyBorder="1" applyAlignment="1">
      <alignment horizontal="righ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13" fillId="0" borderId="0" xfId="0" applyFont="1" applyFill="1" applyBorder="1" applyAlignment="1">
      <alignment horizontal="left" vertical="center" wrapText="1"/>
    </xf>
    <xf numFmtId="0" fontId="6" fillId="3" borderId="2" xfId="0" applyNumberFormat="1" applyFont="1" applyFill="1" applyBorder="1" applyAlignment="1">
      <alignment horizontal="left" vertical="top" wrapText="1"/>
    </xf>
    <xf numFmtId="0" fontId="6" fillId="3" borderId="0" xfId="0" applyNumberFormat="1" applyFont="1" applyFill="1" applyBorder="1" applyAlignment="1">
      <alignment horizontal="left" vertical="top" wrapText="1"/>
    </xf>
    <xf numFmtId="4" fontId="6" fillId="0" borderId="2" xfId="1" applyNumberFormat="1" applyFont="1" applyFill="1" applyBorder="1" applyAlignment="1">
      <alignment vertical="top" wrapText="1"/>
    </xf>
    <xf numFmtId="0" fontId="6" fillId="0" borderId="2" xfId="1" applyFont="1" applyFill="1" applyBorder="1" applyAlignment="1">
      <alignment horizontal="center" vertical="top" wrapText="1"/>
    </xf>
    <xf numFmtId="0" fontId="3" fillId="0" borderId="2" xfId="0" applyFont="1" applyBorder="1" applyAlignment="1">
      <alignment vertical="top"/>
    </xf>
    <xf numFmtId="0" fontId="3" fillId="0" borderId="2" xfId="0" applyFont="1" applyBorder="1" applyAlignment="1">
      <alignment horizontal="left" vertical="top"/>
    </xf>
    <xf numFmtId="0" fontId="3" fillId="0" borderId="0" xfId="0" applyFont="1" applyBorder="1" applyAlignment="1">
      <alignment horizontal="left" vertical="top"/>
    </xf>
    <xf numFmtId="0" fontId="6" fillId="3" borderId="2" xfId="1" applyFont="1" applyFill="1" applyBorder="1" applyAlignment="1">
      <alignment horizontal="center" vertical="top" wrapText="1"/>
    </xf>
    <xf numFmtId="2"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3" fontId="6" fillId="0" borderId="2" xfId="0" applyNumberFormat="1" applyFont="1" applyFill="1" applyBorder="1" applyAlignment="1">
      <alignment horizontal="right" vertical="top" wrapText="1"/>
    </xf>
    <xf numFmtId="3" fontId="3" fillId="0" borderId="2" xfId="0" applyNumberFormat="1" applyFont="1" applyFill="1" applyBorder="1" applyAlignment="1">
      <alignment vertical="top"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165" fontId="3" fillId="0" borderId="2" xfId="0" applyNumberFormat="1" applyFont="1" applyFill="1" applyBorder="1" applyAlignment="1">
      <alignment horizontal="right" vertical="top" wrapText="1"/>
    </xf>
    <xf numFmtId="4" fontId="6" fillId="3" borderId="2" xfId="1" applyNumberFormat="1" applyFont="1" applyFill="1" applyBorder="1" applyAlignment="1">
      <alignment vertical="top" wrapText="1"/>
    </xf>
    <xf numFmtId="0" fontId="6" fillId="0" borderId="2" xfId="0" applyFont="1" applyBorder="1" applyAlignment="1">
      <alignment vertical="top" wrapText="1"/>
    </xf>
    <xf numFmtId="0" fontId="6" fillId="3" borderId="0" xfId="0" applyFont="1" applyFill="1" applyAlignment="1">
      <alignment wrapText="1"/>
    </xf>
    <xf numFmtId="4" fontId="3" fillId="4" borderId="2" xfId="0" applyNumberFormat="1" applyFont="1" applyFill="1" applyBorder="1" applyAlignment="1">
      <alignment horizontal="left" vertical="top" wrapText="1"/>
    </xf>
    <xf numFmtId="4" fontId="3" fillId="4" borderId="2" xfId="1" applyNumberFormat="1" applyFont="1" applyFill="1" applyBorder="1" applyAlignment="1">
      <alignment vertical="top" wrapText="1"/>
    </xf>
    <xf numFmtId="4" fontId="3" fillId="4" borderId="2" xfId="1" applyNumberFormat="1" applyFont="1" applyFill="1" applyBorder="1" applyAlignment="1">
      <alignment horizontal="right" vertical="top" wrapText="1"/>
    </xf>
    <xf numFmtId="164" fontId="3" fillId="4" borderId="2" xfId="1" applyNumberFormat="1" applyFont="1" applyFill="1" applyBorder="1" applyAlignment="1">
      <alignment horizontal="right" vertical="top"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6" fillId="3" borderId="2" xfId="0" applyFont="1" applyFill="1" applyBorder="1" applyAlignment="1">
      <alignment vertical="top" wrapText="1"/>
    </xf>
    <xf numFmtId="49" fontId="4" fillId="3" borderId="2" xfId="0" applyNumberFormat="1" applyFont="1" applyFill="1" applyBorder="1" applyAlignment="1">
      <alignment horizontal="center" vertical="top"/>
    </xf>
    <xf numFmtId="0" fontId="3" fillId="3" borderId="2" xfId="0" applyFont="1" applyFill="1" applyBorder="1" applyAlignment="1">
      <alignment vertical="center" wrapText="1"/>
    </xf>
    <xf numFmtId="4" fontId="3" fillId="3" borderId="2" xfId="0" applyNumberFormat="1" applyFont="1" applyFill="1" applyBorder="1" applyAlignment="1">
      <alignment vertical="center" wrapText="1"/>
    </xf>
    <xf numFmtId="4" fontId="4" fillId="3" borderId="2" xfId="0" applyNumberFormat="1" applyFont="1" applyFill="1" applyBorder="1" applyAlignment="1">
      <alignment horizontal="right" vertical="top" wrapText="1"/>
    </xf>
    <xf numFmtId="164" fontId="4" fillId="3" borderId="2" xfId="0" applyNumberFormat="1" applyFont="1" applyFill="1" applyBorder="1" applyAlignment="1">
      <alignment horizontal="center" vertical="top" wrapText="1"/>
    </xf>
    <xf numFmtId="0" fontId="3" fillId="3" borderId="2" xfId="0" applyFont="1" applyFill="1" applyBorder="1" applyAlignment="1">
      <alignment wrapText="1"/>
    </xf>
    <xf numFmtId="0" fontId="3" fillId="3" borderId="2" xfId="0" applyFont="1" applyFill="1" applyBorder="1" applyAlignment="1">
      <alignment horizontal="left" wrapText="1"/>
    </xf>
    <xf numFmtId="0" fontId="3" fillId="3" borderId="0" xfId="0" applyFont="1" applyFill="1" applyBorder="1" applyAlignment="1">
      <alignment horizontal="left" wrapText="1"/>
    </xf>
    <xf numFmtId="0" fontId="3" fillId="3" borderId="2" xfId="1" applyFont="1" applyFill="1" applyBorder="1" applyAlignment="1">
      <alignment vertical="top" wrapText="1"/>
    </xf>
    <xf numFmtId="0" fontId="3" fillId="0" borderId="2" xfId="0" applyFont="1" applyBorder="1" applyAlignment="1">
      <alignment horizontal="center" vertical="top" wrapText="1"/>
    </xf>
    <xf numFmtId="0" fontId="6" fillId="3" borderId="2" xfId="1"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2" xfId="0" applyFont="1" applyBorder="1" applyAlignment="1">
      <alignment horizontal="right" vertical="top" wrapText="1"/>
    </xf>
    <xf numFmtId="0" fontId="6" fillId="0" borderId="2" xfId="0" applyFont="1" applyBorder="1" applyAlignment="1">
      <alignment horizontal="center" vertical="center" wrapText="1"/>
    </xf>
    <xf numFmtId="2" fontId="6" fillId="0" borderId="2" xfId="0" applyNumberFormat="1" applyFont="1" applyBorder="1" applyAlignment="1">
      <alignment horizontal="right" vertical="top" wrapText="1"/>
    </xf>
    <xf numFmtId="0" fontId="4" fillId="0" borderId="0" xfId="0" applyNumberFormat="1" applyFont="1" applyBorder="1" applyAlignment="1">
      <alignment horizontal="left" vertical="top" wrapText="1"/>
    </xf>
    <xf numFmtId="0" fontId="4" fillId="0" borderId="0" xfId="0" applyNumberFormat="1" applyFont="1" applyFill="1" applyBorder="1" applyAlignment="1">
      <alignment horizontal="left" vertical="top" wrapText="1"/>
    </xf>
    <xf numFmtId="168" fontId="4" fillId="3" borderId="0" xfId="0" applyNumberFormat="1" applyFont="1" applyFill="1" applyBorder="1" applyAlignment="1">
      <alignment horizontal="left" vertical="top" wrapText="1"/>
    </xf>
    <xf numFmtId="168" fontId="4" fillId="0" borderId="0" xfId="0" applyNumberFormat="1" applyFont="1" applyFill="1" applyBorder="1" applyAlignment="1">
      <alignment horizontal="left" vertical="top" wrapText="1"/>
    </xf>
    <xf numFmtId="0" fontId="5" fillId="0" borderId="2" xfId="0" applyFont="1" applyBorder="1" applyAlignment="1">
      <alignment wrapText="1"/>
    </xf>
    <xf numFmtId="168" fontId="5" fillId="0" borderId="2" xfId="0" applyNumberFormat="1" applyFont="1" applyBorder="1" applyAlignment="1">
      <alignment wrapText="1"/>
    </xf>
    <xf numFmtId="0" fontId="5" fillId="0" borderId="2" xfId="0" applyFont="1" applyBorder="1" applyAlignment="1">
      <alignment horizontal="left" wrapText="1"/>
    </xf>
    <xf numFmtId="0" fontId="5" fillId="0" borderId="0" xfId="0" applyFont="1" applyBorder="1" applyAlignment="1">
      <alignment horizontal="left" wrapText="1"/>
    </xf>
    <xf numFmtId="0" fontId="4" fillId="0" borderId="2" xfId="0" applyFont="1" applyBorder="1" applyAlignment="1">
      <alignment horizontal="center" vertical="top" wrapText="1"/>
    </xf>
    <xf numFmtId="168" fontId="4" fillId="3" borderId="2" xfId="0" applyNumberFormat="1" applyFont="1" applyFill="1" applyBorder="1" applyAlignment="1">
      <alignment horizontal="right" vertical="top" wrapText="1"/>
    </xf>
    <xf numFmtId="164" fontId="4" fillId="0" borderId="1" xfId="0" applyNumberFormat="1" applyFont="1" applyFill="1" applyBorder="1" applyAlignment="1">
      <alignment horizontal="center" vertical="top" wrapText="1"/>
    </xf>
    <xf numFmtId="0" fontId="6" fillId="0" borderId="1" xfId="0" applyFont="1" applyBorder="1" applyAlignment="1"/>
    <xf numFmtId="168" fontId="6" fillId="0" borderId="1" xfId="0" applyNumberFormat="1" applyFont="1" applyBorder="1" applyAlignment="1"/>
    <xf numFmtId="0" fontId="6" fillId="0" borderId="1" xfId="0" applyFont="1" applyBorder="1" applyAlignment="1">
      <alignment horizontal="left"/>
    </xf>
    <xf numFmtId="0" fontId="6" fillId="0" borderId="2" xfId="0" applyFont="1" applyBorder="1" applyAlignment="1">
      <alignment horizontal="left"/>
    </xf>
    <xf numFmtId="0" fontId="6" fillId="0" borderId="0" xfId="0" applyFont="1" applyBorder="1" applyAlignment="1">
      <alignment horizontal="left"/>
    </xf>
    <xf numFmtId="0" fontId="4" fillId="0" borderId="2" xfId="0" applyFont="1" applyBorder="1" applyAlignment="1">
      <alignment vertical="top" wrapText="1"/>
    </xf>
    <xf numFmtId="168" fontId="6" fillId="0" borderId="2" xfId="0" applyNumberFormat="1" applyFont="1" applyBorder="1" applyAlignment="1">
      <alignment vertical="top" wrapText="1"/>
    </xf>
    <xf numFmtId="0" fontId="4" fillId="0" borderId="2" xfId="0" applyFont="1" applyBorder="1" applyAlignment="1">
      <alignment horizontal="left" wrapText="1"/>
    </xf>
    <xf numFmtId="0" fontId="4" fillId="0" borderId="0" xfId="0" applyFont="1" applyBorder="1" applyAlignment="1">
      <alignment horizontal="left" wrapText="1"/>
    </xf>
    <xf numFmtId="0" fontId="5" fillId="0" borderId="2" xfId="0" applyFont="1" applyBorder="1" applyAlignment="1">
      <alignment vertical="top" wrapText="1"/>
    </xf>
    <xf numFmtId="0" fontId="14" fillId="4" borderId="2" xfId="0" applyFont="1" applyFill="1" applyBorder="1" applyAlignment="1">
      <alignment vertical="center" wrapText="1"/>
    </xf>
    <xf numFmtId="168" fontId="14" fillId="4" borderId="2" xfId="0" applyNumberFormat="1" applyFont="1" applyFill="1" applyBorder="1" applyAlignment="1">
      <alignment vertical="center" wrapText="1"/>
    </xf>
    <xf numFmtId="0" fontId="14" fillId="4" borderId="2" xfId="0" applyFont="1" applyFill="1" applyBorder="1" applyAlignment="1">
      <alignment horizontal="left" vertical="center" wrapText="1"/>
    </xf>
    <xf numFmtId="0" fontId="3" fillId="4" borderId="0" xfId="0" applyFont="1" applyFill="1" applyAlignment="1">
      <alignment wrapText="1"/>
    </xf>
    <xf numFmtId="168" fontId="6" fillId="0" borderId="2" xfId="0" applyNumberFormat="1" applyFont="1" applyBorder="1" applyAlignment="1">
      <alignment horizontal="right" vertical="top" wrapText="1"/>
    </xf>
    <xf numFmtId="0" fontId="6" fillId="0" borderId="2" xfId="0" applyFont="1" applyBorder="1" applyAlignment="1">
      <alignment horizontal="left" wrapText="1"/>
    </xf>
    <xf numFmtId="0" fontId="6" fillId="0" borderId="0" xfId="0" applyFont="1" applyBorder="1" applyAlignment="1">
      <alignment horizontal="left" wrapText="1"/>
    </xf>
    <xf numFmtId="165" fontId="4" fillId="0" borderId="2" xfId="0" applyNumberFormat="1" applyFont="1" applyBorder="1" applyAlignment="1">
      <alignment horizontal="left" vertical="top" wrapText="1"/>
    </xf>
    <xf numFmtId="165" fontId="4" fillId="0" borderId="0" xfId="0" applyNumberFormat="1" applyFont="1" applyBorder="1" applyAlignment="1">
      <alignment horizontal="left" vertical="top" wrapText="1"/>
    </xf>
    <xf numFmtId="168" fontId="6" fillId="3" borderId="2" xfId="0" applyNumberFormat="1" applyFont="1" applyFill="1" applyBorder="1" applyAlignment="1">
      <alignment horizontal="right" vertical="top" wrapText="1"/>
    </xf>
    <xf numFmtId="165" fontId="6" fillId="3" borderId="2"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wrapText="1"/>
    </xf>
    <xf numFmtId="165" fontId="6" fillId="0" borderId="2" xfId="0" applyNumberFormat="1" applyFont="1" applyBorder="1" applyAlignment="1">
      <alignment horizontal="left" vertical="top" wrapText="1"/>
    </xf>
    <xf numFmtId="165" fontId="6" fillId="0" borderId="0" xfId="0" applyNumberFormat="1" applyFont="1" applyBorder="1" applyAlignment="1">
      <alignment horizontal="left" vertical="top" wrapText="1"/>
    </xf>
    <xf numFmtId="164" fontId="6" fillId="0" borderId="2" xfId="0" applyNumberFormat="1" applyFont="1" applyFill="1" applyBorder="1" applyAlignment="1">
      <alignment horizontal="center" vertical="top" wrapText="1"/>
    </xf>
    <xf numFmtId="4" fontId="3" fillId="2" borderId="2" xfId="0" applyNumberFormat="1" applyFont="1" applyFill="1" applyBorder="1" applyAlignment="1">
      <alignment vertical="top" wrapText="1"/>
    </xf>
    <xf numFmtId="4" fontId="3" fillId="2" borderId="2" xfId="0" applyNumberFormat="1" applyFont="1" applyFill="1" applyBorder="1" applyAlignment="1">
      <alignment horizontal="right" vertical="top" wrapText="1"/>
    </xf>
    <xf numFmtId="164" fontId="3"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right" vertical="top" wrapText="1"/>
    </xf>
    <xf numFmtId="168" fontId="6" fillId="2" borderId="2" xfId="0" applyNumberFormat="1" applyFont="1" applyFill="1" applyBorder="1" applyAlignment="1">
      <alignment horizontal="right" vertical="top" wrapText="1"/>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13" fillId="5" borderId="0" xfId="0" applyFont="1" applyFill="1" applyBorder="1" applyAlignment="1">
      <alignment horizontal="left" vertical="top" wrapText="1"/>
    </xf>
    <xf numFmtId="4" fontId="3" fillId="0" borderId="0" xfId="0" applyNumberFormat="1" applyFont="1" applyFill="1" applyBorder="1" applyAlignment="1">
      <alignment vertical="top" wrapText="1"/>
    </xf>
    <xf numFmtId="4" fontId="3" fillId="0" borderId="0" xfId="0" applyNumberFormat="1" applyFont="1" applyFill="1" applyBorder="1" applyAlignment="1">
      <alignment horizontal="right" vertical="top" wrapText="1"/>
    </xf>
    <xf numFmtId="164" fontId="3"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right" vertical="top" wrapText="1"/>
    </xf>
    <xf numFmtId="168" fontId="6" fillId="0" borderId="0" xfId="0" applyNumberFormat="1" applyFont="1" applyFill="1" applyBorder="1" applyAlignment="1">
      <alignment horizontal="right" vertical="top" wrapText="1"/>
    </xf>
    <xf numFmtId="0" fontId="6" fillId="0" borderId="0" xfId="0" applyFont="1" applyFill="1" applyBorder="1" applyAlignment="1">
      <alignment horizontal="left" wrapText="1"/>
    </xf>
    <xf numFmtId="0" fontId="6" fillId="0" borderId="0" xfId="0" applyFont="1" applyFill="1" applyAlignment="1">
      <alignment wrapText="1"/>
    </xf>
    <xf numFmtId="0" fontId="6" fillId="0" borderId="0" xfId="0" applyFont="1" applyAlignment="1">
      <alignment horizontal="left" vertical="center" wrapText="1"/>
    </xf>
    <xf numFmtId="0" fontId="6" fillId="3" borderId="2" xfId="0" applyFont="1" applyFill="1" applyBorder="1" applyAlignment="1">
      <alignment horizontal="right" vertical="top" wrapText="1"/>
    </xf>
    <xf numFmtId="0" fontId="6" fillId="0" borderId="0" xfId="0" applyFont="1" applyAlignment="1">
      <alignment horizontal="right" wrapText="1"/>
    </xf>
    <xf numFmtId="0" fontId="3" fillId="0" borderId="0" xfId="0" applyFont="1" applyAlignment="1">
      <alignment horizont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3" borderId="2" xfId="0" applyFont="1" applyFill="1" applyBorder="1" applyAlignment="1">
      <alignment vertical="top" wrapText="1"/>
    </xf>
    <xf numFmtId="0" fontId="5" fillId="3" borderId="1" xfId="0" applyFont="1" applyFill="1" applyBorder="1" applyAlignment="1">
      <alignment vertical="top" wrapText="1"/>
    </xf>
    <xf numFmtId="0" fontId="6" fillId="3" borderId="0" xfId="0" applyFont="1" applyFill="1" applyAlignment="1">
      <alignment horizontal="center" vertical="top" wrapText="1"/>
    </xf>
    <xf numFmtId="0" fontId="6" fillId="3" borderId="0" xfId="0" applyFont="1" applyFill="1" applyAlignment="1">
      <alignment vertical="top" wrapText="1"/>
    </xf>
    <xf numFmtId="4" fontId="6" fillId="3" borderId="0" xfId="0" applyNumberFormat="1" applyFont="1" applyFill="1" applyAlignment="1">
      <alignment vertical="top" wrapText="1"/>
    </xf>
    <xf numFmtId="4" fontId="6" fillId="3" borderId="0" xfId="0" applyNumberFormat="1" applyFont="1" applyFill="1" applyAlignment="1">
      <alignment horizontal="right" vertical="top" wrapText="1"/>
    </xf>
    <xf numFmtId="164" fontId="6" fillId="3" borderId="0" xfId="0" applyNumberFormat="1" applyFont="1" applyFill="1" applyAlignment="1">
      <alignment horizontal="center" vertical="top" wrapText="1"/>
    </xf>
    <xf numFmtId="0" fontId="6" fillId="3" borderId="0" xfId="0" applyFont="1" applyFill="1" applyAlignment="1">
      <alignment horizontal="right" vertical="top" wrapText="1"/>
    </xf>
    <xf numFmtId="0" fontId="6" fillId="3" borderId="0" xfId="0" applyFont="1" applyFill="1" applyAlignment="1">
      <alignment horizontal="left" wrapText="1"/>
    </xf>
    <xf numFmtId="0" fontId="3" fillId="4" borderId="2" xfId="0" applyFont="1" applyFill="1" applyBorder="1" applyAlignment="1">
      <alignment vertical="top" wrapText="1"/>
    </xf>
    <xf numFmtId="0" fontId="15" fillId="3" borderId="2"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5" fillId="4" borderId="3" xfId="0" applyFont="1" applyFill="1" applyBorder="1" applyAlignment="1">
      <alignment vertical="top" wrapText="1"/>
    </xf>
    <xf numFmtId="0" fontId="6" fillId="0" borderId="2" xfId="0" applyFont="1" applyFill="1" applyBorder="1" applyAlignment="1">
      <alignment vertical="top" wrapText="1"/>
    </xf>
    <xf numFmtId="0" fontId="6" fillId="0" borderId="2" xfId="0" applyNumberFormat="1" applyFont="1" applyFill="1" applyBorder="1" applyAlignment="1">
      <alignment vertical="top" wrapText="1"/>
    </xf>
    <xf numFmtId="0" fontId="6" fillId="0" borderId="2" xfId="1" applyFont="1" applyFill="1" applyBorder="1" applyAlignment="1">
      <alignment vertical="top" wrapText="1"/>
    </xf>
    <xf numFmtId="0" fontId="3" fillId="0" borderId="2" xfId="1" applyFont="1" applyFill="1" applyBorder="1" applyAlignment="1">
      <alignment vertical="top" wrapText="1"/>
    </xf>
    <xf numFmtId="0"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left" vertical="top" wrapText="1"/>
    </xf>
    <xf numFmtId="0" fontId="3" fillId="0" borderId="2" xfId="0" applyNumberFormat="1" applyFont="1" applyFill="1" applyBorder="1" applyAlignment="1">
      <alignment vertical="top" wrapText="1"/>
    </xf>
    <xf numFmtId="0" fontId="6" fillId="0" borderId="2" xfId="1" applyFont="1" applyFill="1" applyBorder="1" applyAlignment="1">
      <alignment horizontal="right" vertical="top" wrapText="1"/>
    </xf>
    <xf numFmtId="49" fontId="3" fillId="0" borderId="2" xfId="1" applyNumberFormat="1" applyFont="1" applyFill="1" applyBorder="1" applyAlignment="1">
      <alignment vertical="top" wrapText="1"/>
    </xf>
    <xf numFmtId="0" fontId="3" fillId="3" borderId="3" xfId="1" applyFont="1" applyFill="1" applyBorder="1" applyAlignment="1">
      <alignment vertical="top" wrapText="1"/>
    </xf>
    <xf numFmtId="168" fontId="4" fillId="0" borderId="2" xfId="0" applyNumberFormat="1" applyFont="1" applyFill="1" applyBorder="1" applyAlignment="1">
      <alignment horizontal="right" vertical="top" wrapText="1"/>
    </xf>
    <xf numFmtId="166" fontId="6" fillId="0" borderId="2" xfId="0" applyNumberFormat="1" applyFont="1" applyFill="1" applyBorder="1" applyAlignment="1">
      <alignment horizontal="left" vertical="top" wrapText="1"/>
    </xf>
    <xf numFmtId="0" fontId="5" fillId="4" borderId="2" xfId="0" applyFont="1" applyFill="1" applyBorder="1" applyAlignment="1">
      <alignment horizontal="center" vertical="top" wrapText="1"/>
    </xf>
    <xf numFmtId="49" fontId="5" fillId="4" borderId="2" xfId="0" applyNumberFormat="1" applyFont="1" applyFill="1" applyBorder="1" applyAlignment="1">
      <alignment horizontal="center" vertical="top" wrapText="1"/>
    </xf>
    <xf numFmtId="49" fontId="3" fillId="4" borderId="2" xfId="0" applyNumberFormat="1" applyFont="1" applyFill="1" applyBorder="1" applyAlignment="1">
      <alignment horizontal="center" vertical="top" wrapText="1"/>
    </xf>
    <xf numFmtId="49" fontId="6" fillId="4" borderId="2" xfId="1" applyNumberFormat="1" applyFont="1" applyFill="1" applyBorder="1" applyAlignment="1">
      <alignment horizontal="center" vertical="top"/>
    </xf>
    <xf numFmtId="0" fontId="5" fillId="4" borderId="2" xfId="0" applyFont="1" applyFill="1" applyBorder="1" applyAlignment="1">
      <alignment horizontal="center" vertical="top"/>
    </xf>
    <xf numFmtId="0" fontId="3" fillId="4" borderId="2" xfId="0" applyFont="1" applyFill="1" applyBorder="1" applyAlignment="1">
      <alignment horizontal="center" vertical="top" wrapText="1"/>
    </xf>
    <xf numFmtId="167" fontId="6" fillId="0" borderId="2" xfId="0" applyNumberFormat="1" applyFont="1" applyFill="1" applyBorder="1" applyAlignment="1">
      <alignment horizontal="right" vertical="top" wrapText="1"/>
    </xf>
    <xf numFmtId="4" fontId="5" fillId="0" borderId="1" xfId="0" applyNumberFormat="1" applyFont="1" applyFill="1" applyBorder="1" applyAlignment="1">
      <alignment vertical="top" wrapText="1"/>
    </xf>
    <xf numFmtId="4" fontId="10" fillId="0" borderId="2" xfId="0" applyNumberFormat="1" applyFont="1" applyFill="1" applyBorder="1" applyAlignment="1">
      <alignment vertical="top"/>
    </xf>
    <xf numFmtId="0" fontId="6" fillId="0" borderId="0" xfId="0" applyFont="1" applyFill="1" applyAlignment="1">
      <alignment horizontal="left" vertical="center" wrapText="1"/>
    </xf>
    <xf numFmtId="0" fontId="3" fillId="2" borderId="2"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3" borderId="0" xfId="0" applyFont="1" applyFill="1" applyAlignment="1">
      <alignment horizontal="right" wrapText="1"/>
    </xf>
    <xf numFmtId="0" fontId="3" fillId="3" borderId="0" xfId="0" applyFont="1" applyFill="1" applyAlignment="1">
      <alignment horizont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4" fontId="3" fillId="0" borderId="3" xfId="0" applyNumberFormat="1" applyFont="1" applyFill="1" applyBorder="1" applyAlignment="1">
      <alignment horizontal="center" vertical="top" wrapText="1"/>
    </xf>
    <xf numFmtId="4" fontId="3" fillId="0" borderId="4" xfId="0" applyNumberFormat="1" applyFont="1" applyFill="1" applyBorder="1" applyAlignment="1">
      <alignment horizontal="center" vertical="top" wrapText="1"/>
    </xf>
    <xf numFmtId="4" fontId="3" fillId="0" borderId="5" xfId="0" applyNumberFormat="1" applyFont="1" applyFill="1" applyBorder="1" applyAlignment="1">
      <alignment horizontal="center" vertical="top" wrapText="1"/>
    </xf>
    <xf numFmtId="164" fontId="11"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center" wrapText="1"/>
    </xf>
  </cellXfs>
  <cellStyles count="5">
    <cellStyle name="Обычный" xfId="0" builtinId="0"/>
    <cellStyle name="Обычный 2" xfId="1"/>
    <cellStyle name="Обычный 3" xfId="2"/>
    <cellStyle name="Обычный 4" xfId="3"/>
    <cellStyle name="Финансовый 2" xfId="4"/>
  </cellStyles>
  <dxfs count="0"/>
  <tableStyles count="0" defaultTableStyle="TableStyleMedium9" defaultPivotStyle="PivotStyleLight16"/>
  <colors>
    <mruColors>
      <color rgb="FFC4FCD3"/>
      <color rgb="FFA0FAB8"/>
      <color rgb="FFFACDA8"/>
      <color rgb="FF55E9FD"/>
      <color rgb="FF0000FF"/>
      <color rgb="FF5AF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U229"/>
  <sheetViews>
    <sheetView tabSelected="1" view="pageBreakPreview" zoomScale="90" zoomScaleSheetLayoutView="90" workbookViewId="0">
      <pane xSplit="1" ySplit="5" topLeftCell="B166" activePane="bottomRight" state="frozen"/>
      <selection pane="topRight" activeCell="B1" sqref="B1"/>
      <selection pane="bottomLeft" activeCell="A9" sqref="A9"/>
      <selection pane="bottomRight" activeCell="B167" sqref="B167"/>
    </sheetView>
  </sheetViews>
  <sheetFormatPr defaultColWidth="9.140625" defaultRowHeight="12" outlineLevelRow="1"/>
  <cols>
    <col min="1" max="1" width="5" style="29" customWidth="1"/>
    <col min="2" max="2" width="53.42578125" style="30" customWidth="1"/>
    <col min="3" max="3" width="13.42578125" style="31" customWidth="1"/>
    <col min="4" max="4" width="12.42578125" style="31" customWidth="1"/>
    <col min="5" max="5" width="8.85546875" style="32" customWidth="1"/>
    <col min="6" max="6" width="11.140625" style="33" customWidth="1"/>
    <col min="7" max="7" width="8.28515625" style="29" customWidth="1"/>
    <col min="8" max="8" width="8.5703125" style="34" customWidth="1"/>
    <col min="9" max="9" width="8.85546875" style="34" customWidth="1"/>
    <col min="10" max="10" width="8" style="34" customWidth="1"/>
    <col min="11" max="11" width="22" style="42" customWidth="1"/>
    <col min="12" max="12" width="12.140625" style="42" customWidth="1"/>
    <col min="13" max="13" width="14.5703125" style="42" customWidth="1"/>
    <col min="14" max="14" width="10.5703125" style="42" customWidth="1"/>
    <col min="15" max="15" width="16.85546875" style="42" customWidth="1"/>
    <col min="16" max="16" width="12.42578125" style="42" customWidth="1"/>
    <col min="17" max="17" width="13.7109375" style="35" customWidth="1"/>
    <col min="18" max="18" width="34.85546875" style="35" customWidth="1"/>
    <col min="19" max="19" width="17" style="35" customWidth="1"/>
    <col min="20" max="20" width="16.7109375" style="35" customWidth="1"/>
    <col min="21" max="21" width="27.42578125" style="35" customWidth="1"/>
    <col min="22" max="16384" width="9.140625" style="35"/>
  </cols>
  <sheetData>
    <row r="1" spans="1:21" ht="16.5" thickBot="1">
      <c r="A1" s="241"/>
      <c r="B1" s="242"/>
      <c r="C1" s="243"/>
      <c r="D1" s="243"/>
      <c r="E1" s="244"/>
      <c r="F1" s="245"/>
      <c r="G1" s="241"/>
      <c r="H1" s="246"/>
      <c r="I1" s="246"/>
      <c r="J1" s="246"/>
      <c r="K1" s="277"/>
      <c r="L1" s="277"/>
      <c r="M1" s="277"/>
      <c r="N1" s="277"/>
      <c r="O1" s="277"/>
      <c r="P1" s="235"/>
      <c r="R1" s="36" t="s">
        <v>333</v>
      </c>
      <c r="S1" s="37" t="s">
        <v>334</v>
      </c>
      <c r="T1" s="37" t="s">
        <v>335</v>
      </c>
      <c r="U1" s="38" t="s">
        <v>336</v>
      </c>
    </row>
    <row r="2" spans="1:21" ht="39" thickBot="1">
      <c r="A2" s="278" t="s">
        <v>449</v>
      </c>
      <c r="B2" s="278"/>
      <c r="C2" s="278"/>
      <c r="D2" s="278"/>
      <c r="E2" s="278"/>
      <c r="F2" s="278"/>
      <c r="G2" s="278"/>
      <c r="H2" s="278"/>
      <c r="I2" s="278"/>
      <c r="J2" s="278"/>
      <c r="K2" s="278"/>
      <c r="L2" s="278"/>
      <c r="M2" s="278"/>
      <c r="N2" s="278"/>
      <c r="O2" s="278"/>
      <c r="P2" s="236"/>
      <c r="Q2" s="39" t="s">
        <v>384</v>
      </c>
      <c r="R2" s="40" t="s">
        <v>325</v>
      </c>
      <c r="S2" s="41" t="s">
        <v>326</v>
      </c>
      <c r="T2" s="41" t="s">
        <v>327</v>
      </c>
      <c r="U2" s="41" t="s">
        <v>328</v>
      </c>
    </row>
    <row r="3" spans="1:21" ht="26.25" thickBot="1">
      <c r="A3" s="241"/>
      <c r="B3" s="242"/>
      <c r="C3" s="243"/>
      <c r="D3" s="243"/>
      <c r="E3" s="244"/>
      <c r="F3" s="245"/>
      <c r="G3" s="241"/>
      <c r="H3" s="246"/>
      <c r="I3" s="246"/>
      <c r="J3" s="246"/>
      <c r="K3" s="247"/>
      <c r="L3" s="247"/>
      <c r="M3" s="247"/>
      <c r="N3" s="247"/>
      <c r="O3" s="247"/>
      <c r="Q3" s="39" t="s">
        <v>383</v>
      </c>
      <c r="R3" s="43" t="s">
        <v>325</v>
      </c>
      <c r="S3" s="43" t="s">
        <v>325</v>
      </c>
      <c r="T3" s="43" t="s">
        <v>326</v>
      </c>
      <c r="U3" s="43" t="s">
        <v>327</v>
      </c>
    </row>
    <row r="4" spans="1:21" ht="64.5" thickBot="1">
      <c r="A4" s="279" t="s">
        <v>0</v>
      </c>
      <c r="B4" s="281" t="s">
        <v>1</v>
      </c>
      <c r="C4" s="282" t="s">
        <v>2</v>
      </c>
      <c r="D4" s="283"/>
      <c r="E4" s="284"/>
      <c r="F4" s="285" t="s">
        <v>461</v>
      </c>
      <c r="G4" s="286" t="s">
        <v>3</v>
      </c>
      <c r="H4" s="286"/>
      <c r="I4" s="286"/>
      <c r="J4" s="286"/>
      <c r="K4" s="286"/>
      <c r="L4" s="287" t="s">
        <v>462</v>
      </c>
      <c r="M4" s="287" t="s">
        <v>464</v>
      </c>
      <c r="N4" s="287" t="s">
        <v>463</v>
      </c>
      <c r="O4" s="287" t="s">
        <v>4</v>
      </c>
      <c r="P4" s="44"/>
      <c r="Q4" s="39" t="s">
        <v>337</v>
      </c>
      <c r="R4" s="43" t="s">
        <v>329</v>
      </c>
      <c r="S4" s="43" t="s">
        <v>330</v>
      </c>
      <c r="T4" s="43" t="s">
        <v>331</v>
      </c>
      <c r="U4" s="43" t="s">
        <v>332</v>
      </c>
    </row>
    <row r="5" spans="1:21" s="45" customFormat="1" ht="66" customHeight="1">
      <c r="A5" s="280"/>
      <c r="B5" s="281"/>
      <c r="C5" s="238" t="s">
        <v>5</v>
      </c>
      <c r="D5" s="238" t="s">
        <v>6</v>
      </c>
      <c r="E5" s="238" t="s">
        <v>7</v>
      </c>
      <c r="F5" s="285"/>
      <c r="G5" s="238" t="s">
        <v>8</v>
      </c>
      <c r="H5" s="238" t="s">
        <v>9</v>
      </c>
      <c r="I5" s="238" t="s">
        <v>10</v>
      </c>
      <c r="J5" s="238" t="s">
        <v>382</v>
      </c>
      <c r="K5" s="238" t="s">
        <v>11</v>
      </c>
      <c r="L5" s="287"/>
      <c r="M5" s="287"/>
      <c r="N5" s="287"/>
      <c r="O5" s="287"/>
      <c r="P5" s="44"/>
    </row>
    <row r="6" spans="1:21" s="45" customFormat="1">
      <c r="A6" s="237">
        <v>1</v>
      </c>
      <c r="B6" s="46">
        <v>2</v>
      </c>
      <c r="C6" s="238">
        <v>3</v>
      </c>
      <c r="D6" s="238">
        <v>4</v>
      </c>
      <c r="E6" s="238">
        <v>5</v>
      </c>
      <c r="F6" s="238">
        <v>6</v>
      </c>
      <c r="G6" s="238">
        <v>7</v>
      </c>
      <c r="H6" s="238">
        <v>8</v>
      </c>
      <c r="I6" s="238">
        <v>9</v>
      </c>
      <c r="J6" s="238">
        <v>10</v>
      </c>
      <c r="K6" s="238">
        <v>11</v>
      </c>
      <c r="L6" s="238">
        <v>12</v>
      </c>
      <c r="M6" s="238">
        <v>13</v>
      </c>
      <c r="N6" s="238">
        <v>14</v>
      </c>
      <c r="O6" s="238">
        <v>15</v>
      </c>
      <c r="P6" s="44"/>
    </row>
    <row r="7" spans="1:21" s="48" customFormat="1" ht="52.5" customHeight="1">
      <c r="A7" s="269">
        <v>1</v>
      </c>
      <c r="B7" s="6" t="s">
        <v>277</v>
      </c>
      <c r="C7" s="1">
        <f>C11+C13+C18</f>
        <v>126003.32</v>
      </c>
      <c r="D7" s="1">
        <f>D11+D13+D18</f>
        <v>121115.96</v>
      </c>
      <c r="E7" s="74">
        <f>D7/C7*100</f>
        <v>96.12</v>
      </c>
      <c r="F7" s="75">
        <f>D7/C7</f>
        <v>0.96099999999999997</v>
      </c>
      <c r="G7" s="4"/>
      <c r="H7" s="4"/>
      <c r="I7" s="4"/>
      <c r="J7" s="4"/>
      <c r="K7" s="6"/>
      <c r="L7" s="2">
        <f>AVERAGE(J12,J14,J15,J16,J17,J19)/100</f>
        <v>1.1200000000000001</v>
      </c>
      <c r="M7" s="7" t="str">
        <f>R3</f>
        <v>Высокая эффективность</v>
      </c>
      <c r="N7" s="2">
        <f>AVERAGE(J9)/100</f>
        <v>1</v>
      </c>
      <c r="O7" s="2">
        <f>N7/L7*100-100</f>
        <v>-10.71</v>
      </c>
      <c r="P7" s="47"/>
    </row>
    <row r="8" spans="1:21" ht="54.75" customHeight="1" outlineLevel="1">
      <c r="A8" s="8" t="s">
        <v>12</v>
      </c>
      <c r="B8" s="49" t="s">
        <v>13</v>
      </c>
      <c r="C8" s="50"/>
      <c r="D8" s="50"/>
      <c r="E8" s="51"/>
      <c r="F8" s="52"/>
      <c r="G8" s="53"/>
      <c r="H8" s="53"/>
      <c r="I8" s="53"/>
      <c r="J8" s="53"/>
      <c r="K8" s="54"/>
      <c r="L8" s="54"/>
      <c r="M8" s="54"/>
      <c r="N8" s="55"/>
      <c r="O8" s="54"/>
      <c r="P8" s="56"/>
    </row>
    <row r="9" spans="1:21" ht="39.75" customHeight="1" outlineLevel="1">
      <c r="A9" s="8" t="s">
        <v>14</v>
      </c>
      <c r="B9" s="57" t="s">
        <v>378</v>
      </c>
      <c r="C9" s="19"/>
      <c r="D9" s="19"/>
      <c r="E9" s="11"/>
      <c r="F9" s="12"/>
      <c r="G9" s="58" t="s">
        <v>15</v>
      </c>
      <c r="H9" s="20">
        <v>100</v>
      </c>
      <c r="I9" s="20">
        <v>100</v>
      </c>
      <c r="J9" s="20">
        <f>I9/H9*100</f>
        <v>100</v>
      </c>
      <c r="K9" s="59"/>
      <c r="L9" s="59"/>
      <c r="M9" s="59"/>
      <c r="N9" s="59"/>
      <c r="O9" s="59"/>
      <c r="P9" s="60"/>
    </row>
    <row r="10" spans="1:21" ht="54.75" customHeight="1" outlineLevel="1">
      <c r="A10" s="8" t="s">
        <v>16</v>
      </c>
      <c r="B10" s="49" t="s">
        <v>381</v>
      </c>
      <c r="C10" s="50"/>
      <c r="D10" s="50"/>
      <c r="E10" s="51"/>
      <c r="F10" s="52"/>
      <c r="G10" s="53"/>
      <c r="H10" s="53"/>
      <c r="I10" s="53"/>
      <c r="J10" s="53"/>
      <c r="K10" s="54"/>
      <c r="L10" s="54"/>
      <c r="M10" s="54"/>
      <c r="N10" s="54"/>
      <c r="O10" s="54"/>
      <c r="P10" s="56"/>
    </row>
    <row r="11" spans="1:21" ht="66" customHeight="1" outlineLevel="1">
      <c r="A11" s="8" t="s">
        <v>17</v>
      </c>
      <c r="B11" s="49" t="s">
        <v>18</v>
      </c>
      <c r="C11" s="11">
        <v>49212.84</v>
      </c>
      <c r="D11" s="11">
        <v>48961.16</v>
      </c>
      <c r="E11" s="11">
        <f>D11/C11*100</f>
        <v>99.49</v>
      </c>
      <c r="F11" s="12"/>
      <c r="G11" s="53"/>
      <c r="H11" s="53"/>
      <c r="I11" s="53"/>
      <c r="J11" s="53"/>
      <c r="K11" s="54"/>
      <c r="L11" s="54"/>
      <c r="M11" s="54"/>
      <c r="N11" s="54"/>
      <c r="O11" s="54"/>
      <c r="P11" s="56"/>
    </row>
    <row r="12" spans="1:21" ht="42.75" customHeight="1" outlineLevel="1">
      <c r="A12" s="8" t="s">
        <v>19</v>
      </c>
      <c r="B12" s="61" t="s">
        <v>20</v>
      </c>
      <c r="C12" s="11"/>
      <c r="D12" s="11"/>
      <c r="E12" s="11"/>
      <c r="F12" s="12"/>
      <c r="G12" s="58" t="s">
        <v>15</v>
      </c>
      <c r="H12" s="62">
        <v>66.900000000000006</v>
      </c>
      <c r="I12" s="63">
        <v>66.900000000000006</v>
      </c>
      <c r="J12" s="62">
        <f>I12/H12*100</f>
        <v>100</v>
      </c>
      <c r="K12" s="59"/>
      <c r="L12" s="59"/>
      <c r="M12" s="59"/>
      <c r="N12" s="59"/>
      <c r="O12" s="59"/>
      <c r="P12" s="60"/>
    </row>
    <row r="13" spans="1:21" ht="64.5" customHeight="1" outlineLevel="1">
      <c r="A13" s="8" t="s">
        <v>21</v>
      </c>
      <c r="B13" s="49" t="s">
        <v>22</v>
      </c>
      <c r="C13" s="11">
        <v>40284.879999999997</v>
      </c>
      <c r="D13" s="11">
        <v>37257.54</v>
      </c>
      <c r="E13" s="11">
        <f>D13/C13*100</f>
        <v>92.49</v>
      </c>
      <c r="F13" s="12"/>
      <c r="G13" s="53"/>
      <c r="H13" s="53"/>
      <c r="I13" s="53"/>
      <c r="J13" s="53"/>
      <c r="K13" s="54"/>
      <c r="L13" s="54"/>
      <c r="M13" s="54"/>
      <c r="N13" s="54"/>
      <c r="O13" s="54"/>
      <c r="P13" s="56"/>
    </row>
    <row r="14" spans="1:21" ht="24" outlineLevel="1">
      <c r="A14" s="8" t="s">
        <v>23</v>
      </c>
      <c r="B14" s="61" t="s">
        <v>24</v>
      </c>
      <c r="C14" s="19"/>
      <c r="D14" s="19"/>
      <c r="E14" s="11"/>
      <c r="F14" s="12"/>
      <c r="G14" s="58" t="s">
        <v>15</v>
      </c>
      <c r="H14" s="62">
        <v>99.7</v>
      </c>
      <c r="I14" s="62">
        <v>100</v>
      </c>
      <c r="J14" s="62">
        <f>I14/H14*100</f>
        <v>100.3</v>
      </c>
      <c r="K14" s="64"/>
      <c r="L14" s="64"/>
      <c r="M14" s="64"/>
      <c r="N14" s="64"/>
      <c r="O14" s="64"/>
      <c r="P14" s="65"/>
    </row>
    <row r="15" spans="1:21" ht="24" outlineLevel="1">
      <c r="A15" s="8" t="s">
        <v>25</v>
      </c>
      <c r="B15" s="61" t="s">
        <v>26</v>
      </c>
      <c r="C15" s="19"/>
      <c r="D15" s="19"/>
      <c r="E15" s="11"/>
      <c r="F15" s="12"/>
      <c r="G15" s="58" t="s">
        <v>15</v>
      </c>
      <c r="H15" s="62">
        <v>100</v>
      </c>
      <c r="I15" s="62">
        <v>100</v>
      </c>
      <c r="J15" s="62">
        <f>I15/H15*100</f>
        <v>100</v>
      </c>
      <c r="K15" s="66"/>
      <c r="L15" s="66"/>
      <c r="M15" s="66"/>
      <c r="N15" s="66"/>
      <c r="O15" s="66"/>
      <c r="P15" s="67"/>
    </row>
    <row r="16" spans="1:21" ht="48.75" customHeight="1" outlineLevel="1">
      <c r="A16" s="8" t="s">
        <v>27</v>
      </c>
      <c r="B16" s="61" t="s">
        <v>28</v>
      </c>
      <c r="C16" s="19"/>
      <c r="D16" s="19"/>
      <c r="E16" s="11"/>
      <c r="F16" s="12"/>
      <c r="G16" s="58" t="s">
        <v>15</v>
      </c>
      <c r="H16" s="62">
        <v>100</v>
      </c>
      <c r="I16" s="63">
        <v>95</v>
      </c>
      <c r="J16" s="62">
        <f>I16/H16*100</f>
        <v>95</v>
      </c>
      <c r="K16" s="57" t="s">
        <v>452</v>
      </c>
      <c r="L16" s="57"/>
      <c r="M16" s="57"/>
      <c r="N16" s="57"/>
      <c r="O16" s="57"/>
      <c r="P16" s="68"/>
    </row>
    <row r="17" spans="1:16" ht="39" customHeight="1" outlineLevel="1">
      <c r="A17" s="8" t="s">
        <v>29</v>
      </c>
      <c r="B17" s="61" t="s">
        <v>30</v>
      </c>
      <c r="C17" s="19"/>
      <c r="D17" s="19"/>
      <c r="E17" s="11"/>
      <c r="F17" s="12"/>
      <c r="G17" s="58" t="s">
        <v>15</v>
      </c>
      <c r="H17" s="62">
        <v>24.9</v>
      </c>
      <c r="I17" s="62">
        <v>50.6</v>
      </c>
      <c r="J17" s="62">
        <f>I17/H17*100</f>
        <v>203.21</v>
      </c>
      <c r="K17" s="66"/>
      <c r="L17" s="66"/>
      <c r="M17" s="66"/>
      <c r="N17" s="66"/>
      <c r="O17" s="66"/>
      <c r="P17" s="67"/>
    </row>
    <row r="18" spans="1:16" ht="51.75" customHeight="1" outlineLevel="1">
      <c r="A18" s="8" t="s">
        <v>31</v>
      </c>
      <c r="B18" s="49" t="s">
        <v>32</v>
      </c>
      <c r="C18" s="11">
        <v>36505.599999999999</v>
      </c>
      <c r="D18" s="11">
        <v>34897.26</v>
      </c>
      <c r="E18" s="11">
        <f>D18/C18*100</f>
        <v>95.59</v>
      </c>
      <c r="F18" s="12"/>
      <c r="G18" s="53"/>
      <c r="H18" s="53"/>
      <c r="I18" s="53"/>
      <c r="J18" s="53"/>
      <c r="K18" s="54"/>
      <c r="L18" s="54"/>
      <c r="M18" s="54"/>
      <c r="N18" s="54"/>
      <c r="O18" s="54"/>
      <c r="P18" s="56"/>
    </row>
    <row r="19" spans="1:16" ht="122.25" customHeight="1" outlineLevel="1">
      <c r="A19" s="8" t="s">
        <v>33</v>
      </c>
      <c r="B19" s="61" t="s">
        <v>34</v>
      </c>
      <c r="C19" s="19"/>
      <c r="D19" s="19"/>
      <c r="E19" s="11"/>
      <c r="F19" s="12"/>
      <c r="G19" s="58" t="s">
        <v>15</v>
      </c>
      <c r="H19" s="69">
        <v>0.03</v>
      </c>
      <c r="I19" s="69">
        <v>0.04</v>
      </c>
      <c r="J19" s="70">
        <f>H19/I19*100</f>
        <v>75</v>
      </c>
      <c r="K19" s="71" t="s">
        <v>453</v>
      </c>
      <c r="L19" s="64"/>
      <c r="M19" s="64"/>
      <c r="N19" s="64"/>
      <c r="O19" s="64"/>
      <c r="P19" s="72"/>
    </row>
    <row r="20" spans="1:16" s="79" customFormat="1" ht="24">
      <c r="A20" s="268">
        <v>2</v>
      </c>
      <c r="B20" s="6" t="s">
        <v>450</v>
      </c>
      <c r="C20" s="73">
        <f>C28+C30+C33+C36</f>
        <v>109566.93</v>
      </c>
      <c r="D20" s="73">
        <f>D28+D30+D33+D36</f>
        <v>109269.69</v>
      </c>
      <c r="E20" s="74">
        <f>D20/C20*100</f>
        <v>99.73</v>
      </c>
      <c r="F20" s="75">
        <f>D20/C20</f>
        <v>0.997</v>
      </c>
      <c r="G20" s="76"/>
      <c r="H20" s="76"/>
      <c r="I20" s="76"/>
      <c r="J20" s="76"/>
      <c r="K20" s="77"/>
      <c r="L20" s="2">
        <f>AVERAGE(J29,J31,J32,J34,J37)/100</f>
        <v>0.98</v>
      </c>
      <c r="M20" s="7" t="str">
        <f>R3</f>
        <v>Высокая эффективность</v>
      </c>
      <c r="N20" s="2">
        <f>AVERAGE(J22,J23,J24,J25,J26)/100</f>
        <v>1.01</v>
      </c>
      <c r="O20" s="2">
        <f>N20/L20*100-100</f>
        <v>3.06</v>
      </c>
      <c r="P20" s="78"/>
    </row>
    <row r="21" spans="1:16" s="84" customFormat="1" ht="52.5" customHeight="1" outlineLevel="1">
      <c r="A21" s="8" t="s">
        <v>35</v>
      </c>
      <c r="B21" s="80" t="s">
        <v>36</v>
      </c>
      <c r="C21" s="22"/>
      <c r="D21" s="22"/>
      <c r="E21" s="11"/>
      <c r="F21" s="12"/>
      <c r="G21" s="80"/>
      <c r="H21" s="81"/>
      <c r="I21" s="80"/>
      <c r="J21" s="80"/>
      <c r="K21" s="82"/>
      <c r="L21" s="82"/>
      <c r="M21" s="82"/>
      <c r="N21" s="82"/>
      <c r="O21" s="82"/>
      <c r="P21" s="83"/>
    </row>
    <row r="22" spans="1:16" ht="48" customHeight="1" outlineLevel="1">
      <c r="A22" s="8" t="s">
        <v>37</v>
      </c>
      <c r="B22" s="164" t="s">
        <v>396</v>
      </c>
      <c r="C22" s="85"/>
      <c r="D22" s="85"/>
      <c r="E22" s="11"/>
      <c r="F22" s="12"/>
      <c r="G22" s="86" t="s">
        <v>15</v>
      </c>
      <c r="H22" s="87">
        <v>62.55</v>
      </c>
      <c r="I22" s="87">
        <v>66.81</v>
      </c>
      <c r="J22" s="87">
        <f>I22/H22*100</f>
        <v>106.81</v>
      </c>
      <c r="K22" s="88"/>
      <c r="L22" s="88"/>
      <c r="M22" s="88"/>
      <c r="N22" s="88"/>
      <c r="O22" s="88"/>
      <c r="P22" s="89"/>
    </row>
    <row r="23" spans="1:16" ht="36.75" customHeight="1" outlineLevel="1">
      <c r="A23" s="8" t="s">
        <v>38</v>
      </c>
      <c r="B23" s="164" t="s">
        <v>395</v>
      </c>
      <c r="C23" s="85"/>
      <c r="D23" s="85"/>
      <c r="E23" s="11"/>
      <c r="F23" s="12"/>
      <c r="G23" s="86" t="s">
        <v>15</v>
      </c>
      <c r="H23" s="87">
        <v>29.63</v>
      </c>
      <c r="I23" s="87">
        <v>29.63</v>
      </c>
      <c r="J23" s="87">
        <f t="shared" ref="J23:J26" si="0">I23/H23*100</f>
        <v>100</v>
      </c>
      <c r="K23" s="88"/>
      <c r="L23" s="88"/>
      <c r="M23" s="88"/>
      <c r="N23" s="88"/>
      <c r="O23" s="88"/>
      <c r="P23" s="89"/>
    </row>
    <row r="24" spans="1:16" ht="65.25" customHeight="1" outlineLevel="1">
      <c r="A24" s="8" t="s">
        <v>40</v>
      </c>
      <c r="B24" s="164" t="s">
        <v>281</v>
      </c>
      <c r="C24" s="85"/>
      <c r="D24" s="85"/>
      <c r="E24" s="11"/>
      <c r="F24" s="12"/>
      <c r="G24" s="86" t="s">
        <v>15</v>
      </c>
      <c r="H24" s="87">
        <v>20</v>
      </c>
      <c r="I24" s="87">
        <v>20</v>
      </c>
      <c r="J24" s="87">
        <f t="shared" si="0"/>
        <v>100</v>
      </c>
      <c r="K24" s="88"/>
      <c r="L24" s="88"/>
      <c r="M24" s="88"/>
      <c r="N24" s="88"/>
      <c r="O24" s="88"/>
      <c r="P24" s="89"/>
    </row>
    <row r="25" spans="1:16" ht="51.75" customHeight="1" outlineLevel="1">
      <c r="A25" s="8" t="s">
        <v>42</v>
      </c>
      <c r="B25" s="164" t="s">
        <v>282</v>
      </c>
      <c r="C25" s="85"/>
      <c r="D25" s="85"/>
      <c r="E25" s="11"/>
      <c r="F25" s="12"/>
      <c r="G25" s="86" t="s">
        <v>15</v>
      </c>
      <c r="H25" s="87">
        <v>5.25</v>
      </c>
      <c r="I25" s="90">
        <v>5.25</v>
      </c>
      <c r="J25" s="87">
        <f t="shared" si="0"/>
        <v>100</v>
      </c>
      <c r="K25" s="88"/>
      <c r="L25" s="88"/>
      <c r="M25" s="88"/>
      <c r="N25" s="88"/>
      <c r="O25" s="88"/>
      <c r="P25" s="89"/>
    </row>
    <row r="26" spans="1:16" ht="48" outlineLevel="1">
      <c r="A26" s="8" t="s">
        <v>43</v>
      </c>
      <c r="B26" s="164" t="s">
        <v>283</v>
      </c>
      <c r="C26" s="85"/>
      <c r="D26" s="85"/>
      <c r="E26" s="11"/>
      <c r="F26" s="12"/>
      <c r="G26" s="86" t="s">
        <v>15</v>
      </c>
      <c r="H26" s="87">
        <v>100</v>
      </c>
      <c r="I26" s="87">
        <v>100</v>
      </c>
      <c r="J26" s="87">
        <f t="shared" si="0"/>
        <v>100</v>
      </c>
      <c r="K26" s="88"/>
      <c r="L26" s="88"/>
      <c r="M26" s="88"/>
      <c r="N26" s="88"/>
      <c r="O26" s="88"/>
      <c r="P26" s="89"/>
    </row>
    <row r="27" spans="1:16" s="84" customFormat="1" ht="37.5" customHeight="1" outlineLevel="1">
      <c r="A27" s="8" t="s">
        <v>45</v>
      </c>
      <c r="B27" s="81" t="s">
        <v>39</v>
      </c>
      <c r="C27" s="91"/>
      <c r="D27" s="91"/>
      <c r="E27" s="11"/>
      <c r="F27" s="12"/>
      <c r="G27" s="81"/>
      <c r="H27" s="81"/>
      <c r="I27" s="81"/>
      <c r="J27" s="81"/>
      <c r="K27" s="92"/>
      <c r="L27" s="92"/>
      <c r="M27" s="92"/>
      <c r="N27" s="92"/>
      <c r="O27" s="92"/>
      <c r="P27" s="93"/>
    </row>
    <row r="28" spans="1:16" s="84" customFormat="1" ht="29.25" customHeight="1" outlineLevel="1">
      <c r="A28" s="8" t="s">
        <v>46</v>
      </c>
      <c r="B28" s="81" t="s">
        <v>41</v>
      </c>
      <c r="C28" s="85">
        <v>5510.91</v>
      </c>
      <c r="D28" s="85">
        <v>5322.77</v>
      </c>
      <c r="E28" s="11">
        <f t="shared" ref="E28" si="1">D28/C28*100</f>
        <v>96.59</v>
      </c>
      <c r="F28" s="12"/>
      <c r="G28" s="94"/>
      <c r="H28" s="81"/>
      <c r="I28" s="94"/>
      <c r="J28" s="94"/>
      <c r="K28" s="95"/>
      <c r="L28" s="95"/>
      <c r="M28" s="95"/>
      <c r="N28" s="95"/>
      <c r="O28" s="95"/>
      <c r="P28" s="96"/>
    </row>
    <row r="29" spans="1:16" ht="154.5" customHeight="1" outlineLevel="1">
      <c r="A29" s="8" t="s">
        <v>47</v>
      </c>
      <c r="B29" s="234" t="s">
        <v>284</v>
      </c>
      <c r="C29" s="85"/>
      <c r="D29" s="85"/>
      <c r="E29" s="11"/>
      <c r="F29" s="12"/>
      <c r="G29" s="86" t="s">
        <v>192</v>
      </c>
      <c r="H29" s="97">
        <v>271084</v>
      </c>
      <c r="I29" s="97">
        <v>246655</v>
      </c>
      <c r="J29" s="87">
        <f>I29/H29*100</f>
        <v>90.99</v>
      </c>
      <c r="K29" s="263" t="s">
        <v>465</v>
      </c>
      <c r="L29" s="98"/>
      <c r="M29" s="98"/>
      <c r="N29" s="98"/>
      <c r="O29" s="98"/>
      <c r="P29" s="99"/>
    </row>
    <row r="30" spans="1:16" ht="60.75" customHeight="1" outlineLevel="1">
      <c r="A30" s="8" t="s">
        <v>49</v>
      </c>
      <c r="B30" s="81" t="s">
        <v>44</v>
      </c>
      <c r="C30" s="85">
        <v>3469.63</v>
      </c>
      <c r="D30" s="85">
        <v>3468.71</v>
      </c>
      <c r="E30" s="11">
        <f t="shared" ref="E30:E36" si="2">D30/C30*100</f>
        <v>99.97</v>
      </c>
      <c r="F30" s="12"/>
      <c r="G30" s="94"/>
      <c r="H30" s="81"/>
      <c r="I30" s="94"/>
      <c r="J30" s="87"/>
      <c r="K30" s="95"/>
      <c r="L30" s="95"/>
      <c r="M30" s="95"/>
      <c r="N30" s="95"/>
      <c r="O30" s="95"/>
      <c r="P30" s="96"/>
    </row>
    <row r="31" spans="1:16" ht="24" outlineLevel="1">
      <c r="A31" s="8" t="s">
        <v>50</v>
      </c>
      <c r="B31" s="234" t="s">
        <v>285</v>
      </c>
      <c r="C31" s="85"/>
      <c r="D31" s="85"/>
      <c r="E31" s="11"/>
      <c r="F31" s="12"/>
      <c r="G31" s="100" t="s">
        <v>220</v>
      </c>
      <c r="H31" s="97">
        <v>16</v>
      </c>
      <c r="I31" s="97">
        <v>16</v>
      </c>
      <c r="J31" s="87">
        <f t="shared" ref="J31:J37" si="3">I31/H31*100</f>
        <v>100</v>
      </c>
      <c r="K31" s="71"/>
      <c r="L31" s="71"/>
      <c r="M31" s="71"/>
      <c r="N31" s="71"/>
      <c r="O31" s="71"/>
      <c r="P31" s="101"/>
    </row>
    <row r="32" spans="1:16" ht="25.5" customHeight="1" outlineLevel="1">
      <c r="A32" s="8" t="s">
        <v>52</v>
      </c>
      <c r="B32" s="234" t="s">
        <v>286</v>
      </c>
      <c r="C32" s="85"/>
      <c r="D32" s="85"/>
      <c r="E32" s="11"/>
      <c r="F32" s="12"/>
      <c r="G32" s="100" t="s">
        <v>220</v>
      </c>
      <c r="H32" s="102">
        <v>4.88</v>
      </c>
      <c r="I32" s="270">
        <v>4.88</v>
      </c>
      <c r="J32" s="87">
        <f t="shared" si="3"/>
        <v>100</v>
      </c>
      <c r="K32" s="137"/>
      <c r="L32" s="71"/>
      <c r="M32" s="71"/>
      <c r="N32" s="71"/>
      <c r="O32" s="71"/>
      <c r="P32" s="101"/>
    </row>
    <row r="33" spans="1:16" ht="53.25" customHeight="1" outlineLevel="1">
      <c r="A33" s="8" t="s">
        <v>53</v>
      </c>
      <c r="B33" s="81" t="s">
        <v>48</v>
      </c>
      <c r="C33" s="103">
        <v>88234.25</v>
      </c>
      <c r="D33" s="31">
        <v>88225.38</v>
      </c>
      <c r="E33" s="11">
        <f t="shared" si="2"/>
        <v>99.99</v>
      </c>
      <c r="F33" s="12"/>
      <c r="G33" s="94"/>
      <c r="H33" s="81"/>
      <c r="I33" s="94"/>
      <c r="J33" s="87"/>
      <c r="K33" s="95"/>
      <c r="L33" s="95"/>
      <c r="M33" s="95"/>
      <c r="N33" s="95"/>
      <c r="O33" s="95"/>
      <c r="P33" s="96"/>
    </row>
    <row r="34" spans="1:16" ht="36" outlineLevel="1">
      <c r="A34" s="8" t="s">
        <v>54</v>
      </c>
      <c r="B34" s="234" t="s">
        <v>287</v>
      </c>
      <c r="C34" s="103"/>
      <c r="D34" s="85"/>
      <c r="E34" s="11"/>
      <c r="F34" s="12"/>
      <c r="G34" s="86" t="s">
        <v>15</v>
      </c>
      <c r="H34" s="102">
        <v>21.1</v>
      </c>
      <c r="I34" s="102">
        <v>21.65</v>
      </c>
      <c r="J34" s="87">
        <f t="shared" si="3"/>
        <v>102.61</v>
      </c>
      <c r="K34" s="104"/>
      <c r="L34" s="104"/>
      <c r="M34" s="104"/>
      <c r="N34" s="104"/>
      <c r="O34" s="104"/>
      <c r="P34" s="105"/>
    </row>
    <row r="35" spans="1:16" ht="24" outlineLevel="1">
      <c r="A35" s="8" t="s">
        <v>55</v>
      </c>
      <c r="B35" s="81" t="s">
        <v>51</v>
      </c>
      <c r="C35" s="22"/>
      <c r="D35" s="91"/>
      <c r="E35" s="11"/>
      <c r="F35" s="12"/>
      <c r="G35" s="81"/>
      <c r="H35" s="81"/>
      <c r="I35" s="81"/>
      <c r="J35" s="87"/>
      <c r="K35" s="92"/>
      <c r="L35" s="92"/>
      <c r="M35" s="92"/>
      <c r="N35" s="92"/>
      <c r="O35" s="92"/>
      <c r="P35" s="93"/>
    </row>
    <row r="36" spans="1:16" ht="28.5" customHeight="1" outlineLevel="1">
      <c r="A36" s="8" t="s">
        <v>300</v>
      </c>
      <c r="B36" s="81" t="s">
        <v>369</v>
      </c>
      <c r="C36" s="103">
        <v>12352.14</v>
      </c>
      <c r="D36" s="85">
        <v>12252.83</v>
      </c>
      <c r="E36" s="11">
        <f t="shared" si="2"/>
        <v>99.2</v>
      </c>
      <c r="F36" s="12"/>
      <c r="G36" s="94"/>
      <c r="H36" s="81"/>
      <c r="I36" s="94"/>
      <c r="J36" s="87"/>
      <c r="K36" s="95"/>
      <c r="L36" s="95"/>
      <c r="M36" s="95"/>
      <c r="N36" s="95"/>
      <c r="O36" s="95"/>
      <c r="P36" s="96"/>
    </row>
    <row r="37" spans="1:16" ht="59.25" customHeight="1" outlineLevel="1">
      <c r="A37" s="8" t="s">
        <v>301</v>
      </c>
      <c r="B37" s="234" t="s">
        <v>288</v>
      </c>
      <c r="C37" s="85"/>
      <c r="D37" s="85"/>
      <c r="E37" s="11"/>
      <c r="F37" s="12"/>
      <c r="G37" s="86" t="s">
        <v>56</v>
      </c>
      <c r="H37" s="106">
        <v>2822</v>
      </c>
      <c r="I37" s="106">
        <v>2753</v>
      </c>
      <c r="J37" s="87">
        <f t="shared" si="3"/>
        <v>97.55</v>
      </c>
      <c r="K37" s="263" t="s">
        <v>469</v>
      </c>
      <c r="L37" s="98"/>
      <c r="M37" s="98"/>
      <c r="N37" s="98"/>
      <c r="O37" s="98"/>
      <c r="P37" s="99"/>
    </row>
    <row r="38" spans="1:16" s="79" customFormat="1" ht="69.75" customHeight="1">
      <c r="A38" s="266" t="s">
        <v>57</v>
      </c>
      <c r="B38" s="248" t="s">
        <v>392</v>
      </c>
      <c r="C38" s="1">
        <f>C47+C51+C57+C60</f>
        <v>2112112.04</v>
      </c>
      <c r="D38" s="1">
        <f>D47+D51+D57+D60</f>
        <v>2034790.9</v>
      </c>
      <c r="E38" s="2">
        <f>D38/C38*100</f>
        <v>96.34</v>
      </c>
      <c r="F38" s="3">
        <f>D38/C38</f>
        <v>0.96299999999999997</v>
      </c>
      <c r="G38" s="108"/>
      <c r="H38" s="108"/>
      <c r="I38" s="108"/>
      <c r="J38" s="108"/>
      <c r="K38" s="109"/>
      <c r="L38" s="2">
        <f>AVERAGE(J48,J49,J52,J53,J54,J55,J58,J61)/100</f>
        <v>0.92</v>
      </c>
      <c r="M38" s="7" t="str">
        <f>S3</f>
        <v>Высокая эффективность</v>
      </c>
      <c r="N38" s="2">
        <f>AVERAGE(J40,J41,J42,J43,J44,J45)/100</f>
        <v>0.89</v>
      </c>
      <c r="O38" s="2">
        <f>N38/L38*100-100</f>
        <v>-3.26</v>
      </c>
      <c r="P38" s="110"/>
    </row>
    <row r="39" spans="1:16" ht="42" customHeight="1" outlineLevel="1">
      <c r="A39" s="8" t="s">
        <v>58</v>
      </c>
      <c r="B39" s="94" t="s">
        <v>379</v>
      </c>
      <c r="C39" s="111"/>
      <c r="D39" s="111"/>
      <c r="E39" s="11"/>
      <c r="F39" s="12"/>
      <c r="G39" s="94"/>
      <c r="H39" s="81"/>
      <c r="I39" s="94"/>
      <c r="J39" s="94"/>
      <c r="K39" s="95"/>
      <c r="L39" s="95"/>
      <c r="M39" s="95"/>
      <c r="N39" s="95"/>
      <c r="O39" s="95"/>
      <c r="P39" s="96"/>
    </row>
    <row r="40" spans="1:16" ht="42.75" customHeight="1" outlineLevel="1">
      <c r="A40" s="8" t="s">
        <v>59</v>
      </c>
      <c r="B40" s="250" t="s">
        <v>421</v>
      </c>
      <c r="C40" s="112"/>
      <c r="D40" s="112"/>
      <c r="E40" s="11"/>
      <c r="F40" s="12"/>
      <c r="G40" s="113" t="s">
        <v>15</v>
      </c>
      <c r="H40" s="87">
        <v>100</v>
      </c>
      <c r="I40" s="90">
        <v>150</v>
      </c>
      <c r="J40" s="87">
        <f>I40/H40*100</f>
        <v>150</v>
      </c>
      <c r="K40" s="114"/>
      <c r="L40" s="71"/>
      <c r="M40" s="71"/>
      <c r="N40" s="71"/>
      <c r="O40" s="71"/>
      <c r="P40" s="101"/>
    </row>
    <row r="41" spans="1:16" ht="39.75" customHeight="1" outlineLevel="1">
      <c r="A41" s="8" t="s">
        <v>60</v>
      </c>
      <c r="B41" s="250" t="s">
        <v>422</v>
      </c>
      <c r="C41" s="112"/>
      <c r="D41" s="112"/>
      <c r="E41" s="11"/>
      <c r="F41" s="12"/>
      <c r="G41" s="115" t="s">
        <v>15</v>
      </c>
      <c r="H41" s="90">
        <v>100</v>
      </c>
      <c r="I41" s="90">
        <v>100</v>
      </c>
      <c r="J41" s="90">
        <f>I41/H41*100</f>
        <v>100</v>
      </c>
      <c r="K41" s="71"/>
      <c r="L41" s="71"/>
      <c r="M41" s="71"/>
      <c r="N41" s="71"/>
      <c r="O41" s="71"/>
      <c r="P41" s="116"/>
    </row>
    <row r="42" spans="1:16" ht="41.25" customHeight="1" outlineLevel="1">
      <c r="A42" s="8" t="s">
        <v>61</v>
      </c>
      <c r="B42" s="249" t="s">
        <v>423</v>
      </c>
      <c r="C42" s="112"/>
      <c r="D42" s="112"/>
      <c r="E42" s="11"/>
      <c r="F42" s="12"/>
      <c r="G42" s="113" t="s">
        <v>15</v>
      </c>
      <c r="H42" s="87">
        <v>100</v>
      </c>
      <c r="I42" s="117">
        <v>100</v>
      </c>
      <c r="J42" s="117">
        <f t="shared" ref="J42:J45" si="4">I42/H42*100</f>
        <v>100</v>
      </c>
      <c r="K42" s="137"/>
      <c r="L42" s="71"/>
      <c r="M42" s="71"/>
      <c r="N42" s="71"/>
      <c r="O42" s="71"/>
      <c r="P42" s="101"/>
    </row>
    <row r="43" spans="1:16" ht="52.5" customHeight="1" outlineLevel="1">
      <c r="A43" s="8" t="s">
        <v>62</v>
      </c>
      <c r="B43" s="250" t="s">
        <v>470</v>
      </c>
      <c r="C43" s="112"/>
      <c r="D43" s="112"/>
      <c r="E43" s="11"/>
      <c r="F43" s="12"/>
      <c r="G43" s="113" t="s">
        <v>15</v>
      </c>
      <c r="H43" s="87">
        <v>9</v>
      </c>
      <c r="I43" s="117">
        <v>0</v>
      </c>
      <c r="J43" s="117">
        <f t="shared" si="4"/>
        <v>0</v>
      </c>
      <c r="K43" s="137" t="s">
        <v>454</v>
      </c>
      <c r="L43" s="71"/>
      <c r="M43" s="71"/>
      <c r="N43" s="71"/>
      <c r="O43" s="71"/>
      <c r="P43" s="101"/>
    </row>
    <row r="44" spans="1:16" ht="47.25" customHeight="1" outlineLevel="1">
      <c r="A44" s="8" t="s">
        <v>63</v>
      </c>
      <c r="B44" s="250" t="s">
        <v>424</v>
      </c>
      <c r="C44" s="112"/>
      <c r="D44" s="112"/>
      <c r="E44" s="11"/>
      <c r="F44" s="12"/>
      <c r="G44" s="113" t="s">
        <v>15</v>
      </c>
      <c r="H44" s="87">
        <v>100</v>
      </c>
      <c r="I44" s="90">
        <v>85.7</v>
      </c>
      <c r="J44" s="117">
        <f t="shared" si="4"/>
        <v>85.7</v>
      </c>
      <c r="K44" s="137" t="s">
        <v>454</v>
      </c>
      <c r="L44" s="71"/>
      <c r="M44" s="71"/>
      <c r="N44" s="71"/>
      <c r="O44" s="71"/>
      <c r="P44" s="101"/>
    </row>
    <row r="45" spans="1:16" ht="45" customHeight="1" outlineLevel="1">
      <c r="A45" s="8" t="s">
        <v>64</v>
      </c>
      <c r="B45" s="249" t="s">
        <v>425</v>
      </c>
      <c r="C45" s="112"/>
      <c r="D45" s="112"/>
      <c r="E45" s="11"/>
      <c r="F45" s="12"/>
      <c r="G45" s="113" t="s">
        <v>15</v>
      </c>
      <c r="H45" s="87">
        <v>95</v>
      </c>
      <c r="I45" s="117">
        <v>95.4</v>
      </c>
      <c r="J45" s="117">
        <f t="shared" si="4"/>
        <v>100.42</v>
      </c>
      <c r="K45" s="71"/>
      <c r="L45" s="92"/>
      <c r="M45" s="92"/>
      <c r="N45" s="92"/>
      <c r="O45" s="92"/>
      <c r="P45" s="93"/>
    </row>
    <row r="46" spans="1:16" ht="49.5" customHeight="1" outlineLevel="1">
      <c r="A46" s="8" t="s">
        <v>65</v>
      </c>
      <c r="B46" s="94" t="s">
        <v>399</v>
      </c>
      <c r="C46" s="111"/>
      <c r="D46" s="111"/>
      <c r="E46" s="11"/>
      <c r="F46" s="12"/>
      <c r="G46" s="94"/>
      <c r="H46" s="81"/>
      <c r="I46" s="94"/>
      <c r="J46" s="94"/>
      <c r="K46" s="92"/>
      <c r="L46" s="92"/>
      <c r="M46" s="92"/>
      <c r="N46" s="92"/>
      <c r="O46" s="92"/>
      <c r="P46" s="93"/>
    </row>
    <row r="47" spans="1:16" ht="45" customHeight="1" outlineLevel="1">
      <c r="A47" s="8" t="s">
        <v>66</v>
      </c>
      <c r="B47" s="94" t="s">
        <v>393</v>
      </c>
      <c r="C47" s="112">
        <v>275745.17</v>
      </c>
      <c r="D47" s="112">
        <v>237163.65</v>
      </c>
      <c r="E47" s="11">
        <f t="shared" ref="E47" si="5">D47/C47*100</f>
        <v>86.01</v>
      </c>
      <c r="F47" s="12"/>
      <c r="G47" s="94"/>
      <c r="H47" s="81"/>
      <c r="I47" s="94"/>
      <c r="J47" s="94"/>
      <c r="K47" s="92"/>
      <c r="L47" s="71"/>
      <c r="M47" s="71"/>
      <c r="N47" s="71"/>
      <c r="O47" s="71"/>
      <c r="P47" s="101"/>
    </row>
    <row r="48" spans="1:16" ht="26.25" customHeight="1" outlineLevel="1">
      <c r="A48" s="8" t="s">
        <v>67</v>
      </c>
      <c r="B48" s="177" t="s">
        <v>289</v>
      </c>
      <c r="C48" s="112"/>
      <c r="D48" s="112"/>
      <c r="E48" s="11"/>
      <c r="F48" s="12"/>
      <c r="G48" s="113" t="s">
        <v>220</v>
      </c>
      <c r="H48" s="118">
        <v>6</v>
      </c>
      <c r="I48" s="118">
        <v>9</v>
      </c>
      <c r="J48" s="117">
        <f>I48/H48*100</f>
        <v>150</v>
      </c>
      <c r="K48" s="137"/>
      <c r="L48" s="71"/>
      <c r="M48" s="71"/>
      <c r="N48" s="71"/>
      <c r="O48" s="71"/>
      <c r="P48" s="116"/>
    </row>
    <row r="49" spans="1:17" ht="24" outlineLevel="1">
      <c r="A49" s="8" t="s">
        <v>68</v>
      </c>
      <c r="B49" s="177" t="s">
        <v>426</v>
      </c>
      <c r="C49" s="112"/>
      <c r="D49" s="112"/>
      <c r="E49" s="11"/>
      <c r="F49" s="12"/>
      <c r="G49" s="115" t="s">
        <v>220</v>
      </c>
      <c r="H49" s="119">
        <v>1</v>
      </c>
      <c r="I49" s="119">
        <v>1</v>
      </c>
      <c r="J49" s="117">
        <f t="shared" ref="J49" si="6">I49/H49*100</f>
        <v>100</v>
      </c>
      <c r="K49" s="71"/>
      <c r="L49" s="95"/>
      <c r="M49" s="95"/>
      <c r="N49" s="95"/>
      <c r="O49" s="95"/>
      <c r="P49" s="96"/>
    </row>
    <row r="50" spans="1:17" ht="32.25" customHeight="1" outlineLevel="1">
      <c r="A50" s="8" t="s">
        <v>69</v>
      </c>
      <c r="B50" s="94" t="s">
        <v>367</v>
      </c>
      <c r="C50" s="111"/>
      <c r="D50" s="111"/>
      <c r="E50" s="11"/>
      <c r="F50" s="12"/>
      <c r="G50" s="94"/>
      <c r="H50" s="81"/>
      <c r="I50" s="94"/>
      <c r="J50" s="94"/>
      <c r="K50" s="95"/>
      <c r="L50" s="95"/>
      <c r="M50" s="95"/>
      <c r="N50" s="95"/>
      <c r="O50" s="95"/>
      <c r="P50" s="96"/>
    </row>
    <row r="51" spans="1:17" ht="46.5" customHeight="1" outlineLevel="1">
      <c r="A51" s="8" t="s">
        <v>70</v>
      </c>
      <c r="B51" s="94" t="s">
        <v>394</v>
      </c>
      <c r="C51" s="103">
        <v>1808860.42</v>
      </c>
      <c r="D51" s="112">
        <v>1774696.79</v>
      </c>
      <c r="E51" s="11">
        <f t="shared" ref="E51:E60" si="7">D51/C51*100</f>
        <v>98.11</v>
      </c>
      <c r="F51" s="12"/>
      <c r="G51" s="94"/>
      <c r="H51" s="81"/>
      <c r="I51" s="94"/>
      <c r="J51" s="94"/>
      <c r="K51" s="95"/>
      <c r="L51" s="114"/>
      <c r="M51" s="114"/>
      <c r="N51" s="114"/>
      <c r="O51" s="114"/>
      <c r="P51" s="120"/>
    </row>
    <row r="52" spans="1:17" ht="48" customHeight="1" outlineLevel="1">
      <c r="A52" s="8" t="s">
        <v>71</v>
      </c>
      <c r="B52" s="177" t="s">
        <v>402</v>
      </c>
      <c r="C52" s="112"/>
      <c r="D52" s="112"/>
      <c r="E52" s="11"/>
      <c r="F52" s="12"/>
      <c r="G52" s="113" t="s">
        <v>15</v>
      </c>
      <c r="H52" s="87">
        <v>100</v>
      </c>
      <c r="I52" s="117">
        <v>100</v>
      </c>
      <c r="J52" s="117">
        <f>I52/H52*100</f>
        <v>100</v>
      </c>
      <c r="K52" s="114"/>
      <c r="L52" s="114"/>
      <c r="M52" s="114"/>
      <c r="N52" s="114"/>
      <c r="O52" s="114"/>
      <c r="P52" s="120"/>
    </row>
    <row r="53" spans="1:17" ht="37.5" customHeight="1" outlineLevel="1">
      <c r="A53" s="8" t="s">
        <v>72</v>
      </c>
      <c r="B53" s="177" t="s">
        <v>427</v>
      </c>
      <c r="C53" s="112"/>
      <c r="D53" s="112"/>
      <c r="E53" s="11"/>
      <c r="F53" s="12"/>
      <c r="G53" s="113" t="s">
        <v>15</v>
      </c>
      <c r="H53" s="87">
        <v>100</v>
      </c>
      <c r="I53" s="117">
        <v>100</v>
      </c>
      <c r="J53" s="117">
        <f>I53/H53*100</f>
        <v>100</v>
      </c>
      <c r="K53" s="114"/>
      <c r="L53" s="114"/>
      <c r="M53" s="114"/>
      <c r="N53" s="114"/>
      <c r="O53" s="114"/>
      <c r="P53" s="120"/>
    </row>
    <row r="54" spans="1:17" ht="38.25" customHeight="1" outlineLevel="1">
      <c r="A54" s="8" t="s">
        <v>73</v>
      </c>
      <c r="B54" s="177" t="s">
        <v>401</v>
      </c>
      <c r="C54" s="112"/>
      <c r="D54" s="112"/>
      <c r="E54" s="11"/>
      <c r="F54" s="12"/>
      <c r="G54" s="113" t="s">
        <v>15</v>
      </c>
      <c r="H54" s="87">
        <v>100</v>
      </c>
      <c r="I54" s="117">
        <v>100</v>
      </c>
      <c r="J54" s="117">
        <f t="shared" ref="J54:J55" si="8">I54/H54*100</f>
        <v>100</v>
      </c>
      <c r="K54" s="137"/>
      <c r="L54" s="114"/>
      <c r="M54" s="114"/>
      <c r="N54" s="114"/>
      <c r="O54" s="114"/>
      <c r="P54" s="120"/>
    </row>
    <row r="55" spans="1:17" ht="29.25" customHeight="1" outlineLevel="1">
      <c r="A55" s="8" t="s">
        <v>74</v>
      </c>
      <c r="B55" s="177" t="s">
        <v>75</v>
      </c>
      <c r="C55" s="112"/>
      <c r="D55" s="112"/>
      <c r="E55" s="11"/>
      <c r="F55" s="12"/>
      <c r="G55" s="113" t="s">
        <v>15</v>
      </c>
      <c r="H55" s="87">
        <v>100</v>
      </c>
      <c r="I55" s="117">
        <v>100</v>
      </c>
      <c r="J55" s="117">
        <f t="shared" si="8"/>
        <v>100</v>
      </c>
      <c r="K55" s="114"/>
      <c r="L55" s="95"/>
      <c r="M55" s="95"/>
      <c r="N55" s="95"/>
      <c r="O55" s="95"/>
      <c r="P55" s="96"/>
    </row>
    <row r="56" spans="1:17" s="125" customFormat="1" ht="36" outlineLevel="1">
      <c r="A56" s="8" t="s">
        <v>76</v>
      </c>
      <c r="B56" s="94" t="s">
        <v>428</v>
      </c>
      <c r="C56" s="111"/>
      <c r="D56" s="111"/>
      <c r="E56" s="11"/>
      <c r="F56" s="12"/>
      <c r="G56" s="94"/>
      <c r="H56" s="81"/>
      <c r="I56" s="94"/>
      <c r="J56" s="94"/>
      <c r="K56" s="95"/>
      <c r="L56" s="123"/>
      <c r="M56" s="123"/>
      <c r="N56" s="123"/>
      <c r="O56" s="123"/>
      <c r="P56" s="124"/>
    </row>
    <row r="57" spans="1:17" ht="60.75" customHeight="1" outlineLevel="1">
      <c r="A57" s="8" t="s">
        <v>77</v>
      </c>
      <c r="B57" s="94" t="s">
        <v>429</v>
      </c>
      <c r="C57" s="112">
        <v>3461.99</v>
      </c>
      <c r="D57" s="112">
        <v>0</v>
      </c>
      <c r="E57" s="11"/>
      <c r="F57" s="12"/>
      <c r="G57" s="94"/>
      <c r="H57" s="81"/>
      <c r="I57" s="94"/>
      <c r="J57" s="94"/>
      <c r="K57" s="95"/>
      <c r="L57" s="114"/>
      <c r="M57" s="114"/>
      <c r="N57" s="114"/>
      <c r="O57" s="114"/>
      <c r="P57" s="120"/>
    </row>
    <row r="58" spans="1:17" ht="147" customHeight="1" outlineLevel="1">
      <c r="A58" s="8" t="s">
        <v>432</v>
      </c>
      <c r="B58" s="177" t="s">
        <v>471</v>
      </c>
      <c r="C58" s="111"/>
      <c r="D58" s="111"/>
      <c r="E58" s="11"/>
      <c r="F58" s="12"/>
      <c r="G58" s="113" t="s">
        <v>220</v>
      </c>
      <c r="H58" s="164">
        <v>2</v>
      </c>
      <c r="I58" s="156">
        <v>0</v>
      </c>
      <c r="J58" s="117">
        <f t="shared" ref="J58" si="9">I58/H58*100</f>
        <v>0</v>
      </c>
      <c r="K58" s="137" t="s">
        <v>472</v>
      </c>
      <c r="L58" s="114"/>
      <c r="M58" s="114"/>
      <c r="N58" s="114"/>
      <c r="O58" s="114"/>
      <c r="P58" s="120"/>
    </row>
    <row r="59" spans="1:17" ht="60.75" customHeight="1" outlineLevel="1">
      <c r="A59" s="8" t="s">
        <v>433</v>
      </c>
      <c r="B59" s="94" t="s">
        <v>430</v>
      </c>
      <c r="C59" s="111"/>
      <c r="D59" s="111"/>
      <c r="E59" s="11"/>
      <c r="F59" s="12"/>
      <c r="G59" s="113"/>
      <c r="H59" s="164"/>
      <c r="I59" s="156"/>
      <c r="J59" s="117"/>
      <c r="K59" s="137"/>
      <c r="L59" s="114"/>
      <c r="M59" s="114"/>
      <c r="N59" s="114"/>
      <c r="O59" s="114"/>
      <c r="P59" s="120"/>
    </row>
    <row r="60" spans="1:17" ht="30.75" customHeight="1" outlineLevel="1">
      <c r="A60" s="8" t="s">
        <v>434</v>
      </c>
      <c r="B60" s="94" t="s">
        <v>431</v>
      </c>
      <c r="C60" s="112">
        <v>24044.46</v>
      </c>
      <c r="D60" s="112">
        <v>22930.46</v>
      </c>
      <c r="E60" s="11">
        <f t="shared" si="7"/>
        <v>95.37</v>
      </c>
      <c r="F60" s="12"/>
      <c r="G60" s="121"/>
      <c r="H60" s="122"/>
      <c r="I60" s="121"/>
      <c r="J60" s="121"/>
      <c r="K60" s="123"/>
      <c r="L60" s="114"/>
      <c r="M60" s="114"/>
      <c r="N60" s="114"/>
      <c r="O60" s="114"/>
      <c r="P60" s="120"/>
    </row>
    <row r="61" spans="1:17" ht="53.25" customHeight="1" outlineLevel="1">
      <c r="A61" s="8" t="s">
        <v>435</v>
      </c>
      <c r="B61" s="177" t="s">
        <v>400</v>
      </c>
      <c r="C61" s="112"/>
      <c r="D61" s="112"/>
      <c r="E61" s="11"/>
      <c r="F61" s="12"/>
      <c r="G61" s="113" t="s">
        <v>220</v>
      </c>
      <c r="H61" s="118">
        <v>7</v>
      </c>
      <c r="I61" s="119">
        <v>6</v>
      </c>
      <c r="J61" s="117">
        <f>I61/H61*100</f>
        <v>85.71</v>
      </c>
      <c r="K61" s="137" t="s">
        <v>454</v>
      </c>
      <c r="L61" s="114"/>
      <c r="M61" s="114"/>
      <c r="N61" s="114"/>
      <c r="O61" s="114"/>
      <c r="P61" s="120"/>
    </row>
    <row r="62" spans="1:17" s="79" customFormat="1" ht="42" customHeight="1">
      <c r="A62" s="264">
        <v>4</v>
      </c>
      <c r="B62" s="251" t="s">
        <v>390</v>
      </c>
      <c r="C62" s="73">
        <f>C70+C76+C87+C81</f>
        <v>3575.48</v>
      </c>
      <c r="D62" s="73">
        <f>D70+D76+D87+D81</f>
        <v>3575.48</v>
      </c>
      <c r="E62" s="74">
        <f>D62/C62*100</f>
        <v>100</v>
      </c>
      <c r="F62" s="75">
        <f>D62/C62</f>
        <v>1</v>
      </c>
      <c r="G62" s="76"/>
      <c r="H62" s="76"/>
      <c r="I62" s="76"/>
      <c r="J62" s="76"/>
      <c r="K62" s="77"/>
      <c r="L62" s="2">
        <f>AVERAGE(J71,J72,J73,J74,J77,J78,J79,J82,J83,J88,J90,J92,J94,J84,J85)/100</f>
        <v>1.55</v>
      </c>
      <c r="M62" s="7" t="str">
        <f>R3</f>
        <v>Высокая эффективность</v>
      </c>
      <c r="N62" s="2">
        <f>AVERAGE(J64,J65,J66,J67,J68)/100</f>
        <v>1.9</v>
      </c>
      <c r="O62" s="2">
        <f>N62/L62*100-100</f>
        <v>22.58</v>
      </c>
      <c r="P62" s="110"/>
      <c r="Q62" s="126"/>
    </row>
    <row r="63" spans="1:17" ht="39.75" customHeight="1" outlineLevel="1">
      <c r="A63" s="8" t="s">
        <v>78</v>
      </c>
      <c r="B63" s="80" t="s">
        <v>98</v>
      </c>
      <c r="C63" s="22"/>
      <c r="D63" s="22"/>
      <c r="E63" s="11"/>
      <c r="F63" s="12"/>
      <c r="G63" s="80"/>
      <c r="H63" s="127"/>
      <c r="I63" s="80"/>
      <c r="J63" s="80"/>
      <c r="K63" s="82"/>
      <c r="L63" s="82"/>
      <c r="M63" s="82"/>
      <c r="N63" s="82"/>
      <c r="O63" s="82"/>
      <c r="P63" s="83"/>
    </row>
    <row r="64" spans="1:17" ht="48" outlineLevel="1">
      <c r="A64" s="8" t="s">
        <v>79</v>
      </c>
      <c r="B64" s="252" t="s">
        <v>341</v>
      </c>
      <c r="C64" s="103"/>
      <c r="D64" s="103"/>
      <c r="E64" s="11"/>
      <c r="F64" s="12"/>
      <c r="G64" s="115" t="s">
        <v>100</v>
      </c>
      <c r="H64" s="87">
        <v>252</v>
      </c>
      <c r="I64" s="90">
        <v>286.64</v>
      </c>
      <c r="J64" s="90">
        <f>I64/H64*100</f>
        <v>113.75</v>
      </c>
      <c r="K64" s="128"/>
      <c r="L64" s="128"/>
      <c r="M64" s="128"/>
      <c r="N64" s="128"/>
      <c r="O64" s="128"/>
      <c r="P64" s="129"/>
    </row>
    <row r="65" spans="1:20" ht="36" outlineLevel="1">
      <c r="A65" s="8" t="s">
        <v>80</v>
      </c>
      <c r="B65" s="252" t="s">
        <v>376</v>
      </c>
      <c r="C65" s="103"/>
      <c r="D65" s="103"/>
      <c r="E65" s="11" t="s">
        <v>385</v>
      </c>
      <c r="F65" s="12"/>
      <c r="G65" s="113" t="s">
        <v>220</v>
      </c>
      <c r="H65" s="118">
        <v>186</v>
      </c>
      <c r="I65" s="118">
        <v>215</v>
      </c>
      <c r="J65" s="90">
        <f t="shared" ref="J65:J68" si="10">I65/H65*100</f>
        <v>115.59</v>
      </c>
      <c r="K65" s="130"/>
      <c r="L65" s="130"/>
      <c r="M65" s="130"/>
      <c r="N65" s="130"/>
      <c r="O65" s="130"/>
      <c r="P65" s="131"/>
    </row>
    <row r="66" spans="1:20" ht="48" outlineLevel="1">
      <c r="A66" s="8" t="s">
        <v>81</v>
      </c>
      <c r="B66" s="252" t="s">
        <v>342</v>
      </c>
      <c r="C66" s="103"/>
      <c r="D66" s="103"/>
      <c r="E66" s="11"/>
      <c r="F66" s="12"/>
      <c r="G66" s="113" t="s">
        <v>220</v>
      </c>
      <c r="H66" s="118">
        <v>6</v>
      </c>
      <c r="I66" s="118">
        <v>16</v>
      </c>
      <c r="J66" s="90">
        <f t="shared" si="10"/>
        <v>266.67</v>
      </c>
      <c r="K66" s="130"/>
      <c r="L66" s="130"/>
      <c r="M66" s="130"/>
      <c r="N66" s="130"/>
      <c r="O66" s="130"/>
      <c r="P66" s="131"/>
    </row>
    <row r="67" spans="1:20" s="132" customFormat="1" ht="36" outlineLevel="1">
      <c r="A67" s="8" t="s">
        <v>82</v>
      </c>
      <c r="B67" s="252" t="s">
        <v>343</v>
      </c>
      <c r="C67" s="103"/>
      <c r="D67" s="103"/>
      <c r="E67" s="11"/>
      <c r="F67" s="12"/>
      <c r="G67" s="113" t="s">
        <v>220</v>
      </c>
      <c r="H67" s="119">
        <v>19</v>
      </c>
      <c r="I67" s="119">
        <v>52</v>
      </c>
      <c r="J67" s="90">
        <f t="shared" si="10"/>
        <v>273.68</v>
      </c>
      <c r="K67" s="130"/>
      <c r="L67" s="130"/>
      <c r="M67" s="130"/>
      <c r="N67" s="130"/>
      <c r="O67" s="130"/>
      <c r="P67" s="131"/>
      <c r="Q67" s="35"/>
      <c r="R67" s="35"/>
      <c r="S67" s="35"/>
      <c r="T67" s="35"/>
    </row>
    <row r="68" spans="1:20" s="132" customFormat="1" ht="45.75" customHeight="1" outlineLevel="1">
      <c r="A68" s="8" t="s">
        <v>83</v>
      </c>
      <c r="B68" s="252" t="s">
        <v>344</v>
      </c>
      <c r="C68" s="103"/>
      <c r="D68" s="103"/>
      <c r="E68" s="11"/>
      <c r="F68" s="12"/>
      <c r="G68" s="115" t="s">
        <v>100</v>
      </c>
      <c r="H68" s="87">
        <v>5.08</v>
      </c>
      <c r="I68" s="90">
        <v>9.1</v>
      </c>
      <c r="J68" s="90">
        <f t="shared" si="10"/>
        <v>179.13</v>
      </c>
      <c r="K68" s="133"/>
      <c r="L68" s="128"/>
      <c r="M68" s="128"/>
      <c r="N68" s="128"/>
      <c r="O68" s="128"/>
      <c r="P68" s="129"/>
      <c r="Q68" s="134"/>
      <c r="R68" s="35"/>
      <c r="S68" s="35"/>
      <c r="T68" s="35"/>
    </row>
    <row r="69" spans="1:20" s="132" customFormat="1" ht="48" outlineLevel="1">
      <c r="A69" s="8" t="s">
        <v>84</v>
      </c>
      <c r="B69" s="80" t="s">
        <v>106</v>
      </c>
      <c r="C69" s="22"/>
      <c r="D69" s="22"/>
      <c r="E69" s="11"/>
      <c r="F69" s="12"/>
      <c r="G69" s="80"/>
      <c r="H69" s="127"/>
      <c r="I69" s="80"/>
      <c r="J69" s="80"/>
      <c r="K69" s="82"/>
      <c r="L69" s="82"/>
      <c r="M69" s="82"/>
      <c r="N69" s="82"/>
      <c r="O69" s="82"/>
      <c r="P69" s="83"/>
      <c r="Q69" s="35"/>
      <c r="R69" s="35"/>
      <c r="S69" s="35"/>
      <c r="T69" s="35"/>
    </row>
    <row r="70" spans="1:20" s="132" customFormat="1" ht="66" customHeight="1" outlineLevel="1">
      <c r="A70" s="8" t="s">
        <v>85</v>
      </c>
      <c r="B70" s="80" t="s">
        <v>397</v>
      </c>
      <c r="C70" s="103">
        <v>3169.48</v>
      </c>
      <c r="D70" s="103">
        <v>3169.48</v>
      </c>
      <c r="E70" s="11">
        <f t="shared" ref="E70:E87" si="11">D70/C70*100</f>
        <v>100</v>
      </c>
      <c r="F70" s="12"/>
      <c r="G70" s="94"/>
      <c r="H70" s="87"/>
      <c r="I70" s="94"/>
      <c r="J70" s="94"/>
      <c r="K70" s="95"/>
      <c r="L70" s="95"/>
      <c r="M70" s="95"/>
      <c r="N70" s="95"/>
      <c r="O70" s="95"/>
      <c r="P70" s="96"/>
      <c r="Q70" s="35"/>
      <c r="R70" s="35"/>
      <c r="S70" s="35"/>
      <c r="T70" s="35"/>
    </row>
    <row r="71" spans="1:20" s="132" customFormat="1" ht="30.75" customHeight="1" outlineLevel="1">
      <c r="A71" s="8" t="s">
        <v>86</v>
      </c>
      <c r="B71" s="149" t="s">
        <v>109</v>
      </c>
      <c r="C71" s="103"/>
      <c r="D71" s="103"/>
      <c r="E71" s="11"/>
      <c r="F71" s="12"/>
      <c r="G71" s="113" t="s">
        <v>220</v>
      </c>
      <c r="H71" s="118">
        <v>3</v>
      </c>
      <c r="I71" s="118">
        <v>3</v>
      </c>
      <c r="J71" s="90">
        <f t="shared" ref="J71:J73" si="12">I71/H71*100</f>
        <v>100</v>
      </c>
      <c r="K71" s="130"/>
      <c r="L71" s="130"/>
      <c r="M71" s="130"/>
      <c r="N71" s="130"/>
      <c r="O71" s="130"/>
      <c r="P71" s="131"/>
      <c r="Q71" s="35"/>
      <c r="R71" s="35"/>
      <c r="S71" s="35"/>
      <c r="T71" s="35"/>
    </row>
    <row r="72" spans="1:20" s="132" customFormat="1" ht="52.5" customHeight="1" outlineLevel="1">
      <c r="A72" s="8" t="s">
        <v>87</v>
      </c>
      <c r="B72" s="149" t="s">
        <v>111</v>
      </c>
      <c r="C72" s="103"/>
      <c r="D72" s="103"/>
      <c r="E72" s="11"/>
      <c r="F72" s="12"/>
      <c r="G72" s="113" t="s">
        <v>220</v>
      </c>
      <c r="H72" s="118">
        <v>3</v>
      </c>
      <c r="I72" s="118">
        <v>12</v>
      </c>
      <c r="J72" s="90">
        <f t="shared" si="12"/>
        <v>400</v>
      </c>
      <c r="K72" s="130"/>
      <c r="L72" s="130"/>
      <c r="M72" s="130"/>
      <c r="N72" s="130"/>
      <c r="O72" s="130"/>
      <c r="P72" s="131"/>
      <c r="Q72" s="35"/>
      <c r="R72" s="35"/>
      <c r="S72" s="35"/>
      <c r="T72" s="35"/>
    </row>
    <row r="73" spans="1:20" s="132" customFormat="1" ht="37.5" customHeight="1" outlineLevel="1">
      <c r="A73" s="8" t="s">
        <v>88</v>
      </c>
      <c r="B73" s="149" t="s">
        <v>113</v>
      </c>
      <c r="C73" s="103"/>
      <c r="D73" s="103"/>
      <c r="E73" s="11"/>
      <c r="F73" s="12"/>
      <c r="G73" s="113" t="s">
        <v>220</v>
      </c>
      <c r="H73" s="118">
        <v>15</v>
      </c>
      <c r="I73" s="118">
        <v>52</v>
      </c>
      <c r="J73" s="90">
        <f t="shared" si="12"/>
        <v>346.67</v>
      </c>
      <c r="K73" s="130"/>
      <c r="L73" s="130"/>
      <c r="M73" s="130"/>
      <c r="N73" s="130"/>
      <c r="O73" s="130"/>
      <c r="P73" s="131"/>
      <c r="Q73" s="35"/>
      <c r="R73" s="35"/>
      <c r="S73" s="35"/>
      <c r="T73" s="35"/>
    </row>
    <row r="74" spans="1:20" s="132" customFormat="1" ht="32.25" customHeight="1" outlineLevel="1">
      <c r="A74" s="8" t="s">
        <v>89</v>
      </c>
      <c r="B74" s="149" t="s">
        <v>115</v>
      </c>
      <c r="C74" s="103"/>
      <c r="D74" s="103"/>
      <c r="E74" s="11"/>
      <c r="F74" s="12"/>
      <c r="G74" s="115" t="s">
        <v>100</v>
      </c>
      <c r="H74" s="87">
        <v>4.72</v>
      </c>
      <c r="I74" s="136">
        <v>8.74</v>
      </c>
      <c r="J74" s="90">
        <f>I74/H74*100</f>
        <v>185.17</v>
      </c>
      <c r="K74" s="137"/>
      <c r="L74" s="128"/>
      <c r="M74" s="128"/>
      <c r="N74" s="128"/>
      <c r="O74" s="128"/>
      <c r="P74" s="129"/>
      <c r="Q74" s="35"/>
      <c r="R74" s="35"/>
      <c r="S74" s="35"/>
      <c r="T74" s="35"/>
    </row>
    <row r="75" spans="1:20" s="132" customFormat="1" ht="31.5" customHeight="1" outlineLevel="1">
      <c r="A75" s="8" t="s">
        <v>90</v>
      </c>
      <c r="B75" s="80" t="s">
        <v>120</v>
      </c>
      <c r="C75" s="22"/>
      <c r="D75" s="22"/>
      <c r="E75" s="11"/>
      <c r="F75" s="12"/>
      <c r="G75" s="80"/>
      <c r="H75" s="127"/>
      <c r="I75" s="80"/>
      <c r="J75" s="80"/>
      <c r="K75" s="82"/>
      <c r="L75" s="95"/>
      <c r="M75" s="95"/>
      <c r="N75" s="95"/>
      <c r="O75" s="95"/>
      <c r="P75" s="96"/>
      <c r="Q75" s="35"/>
      <c r="R75" s="35"/>
      <c r="S75" s="35"/>
      <c r="T75" s="35"/>
    </row>
    <row r="76" spans="1:20" s="132" customFormat="1" ht="66" customHeight="1" outlineLevel="1">
      <c r="A76" s="8" t="s">
        <v>91</v>
      </c>
      <c r="B76" s="80" t="s">
        <v>122</v>
      </c>
      <c r="C76" s="103">
        <v>223.41</v>
      </c>
      <c r="D76" s="103">
        <v>223.41</v>
      </c>
      <c r="E76" s="11">
        <f t="shared" si="11"/>
        <v>100</v>
      </c>
      <c r="F76" s="12"/>
      <c r="G76" s="80"/>
      <c r="H76" s="127"/>
      <c r="I76" s="80"/>
      <c r="J76" s="80"/>
      <c r="K76" s="82"/>
      <c r="L76" s="130"/>
      <c r="M76" s="130"/>
      <c r="N76" s="130"/>
      <c r="O76" s="130"/>
      <c r="P76" s="131"/>
      <c r="Q76" s="35"/>
      <c r="R76" s="35"/>
      <c r="S76" s="35"/>
      <c r="T76" s="35"/>
    </row>
    <row r="77" spans="1:20" s="132" customFormat="1" ht="24" outlineLevel="1">
      <c r="A77" s="8" t="s">
        <v>92</v>
      </c>
      <c r="B77" s="149" t="s">
        <v>124</v>
      </c>
      <c r="C77" s="103"/>
      <c r="D77" s="103"/>
      <c r="E77" s="11"/>
      <c r="F77" s="12"/>
      <c r="G77" s="113" t="s">
        <v>220</v>
      </c>
      <c r="H77" s="118">
        <v>2</v>
      </c>
      <c r="I77" s="118">
        <v>3</v>
      </c>
      <c r="J77" s="90">
        <f t="shared" ref="J77:J79" si="13">I77/H77*100</f>
        <v>150</v>
      </c>
      <c r="K77" s="130"/>
      <c r="L77" s="130"/>
      <c r="M77" s="130"/>
      <c r="N77" s="130"/>
      <c r="O77" s="130"/>
      <c r="P77" s="131"/>
      <c r="Q77" s="35"/>
      <c r="R77" s="35"/>
      <c r="S77" s="35"/>
      <c r="T77" s="35"/>
    </row>
    <row r="78" spans="1:20" s="132" customFormat="1" ht="36" outlineLevel="1">
      <c r="A78" s="8" t="s">
        <v>93</v>
      </c>
      <c r="B78" s="149" t="s">
        <v>126</v>
      </c>
      <c r="C78" s="103"/>
      <c r="D78" s="103"/>
      <c r="E78" s="11"/>
      <c r="F78" s="12"/>
      <c r="G78" s="113" t="s">
        <v>220</v>
      </c>
      <c r="H78" s="118">
        <v>2</v>
      </c>
      <c r="I78" s="118">
        <v>3</v>
      </c>
      <c r="J78" s="90">
        <f t="shared" si="13"/>
        <v>150</v>
      </c>
      <c r="K78" s="130"/>
      <c r="L78" s="130"/>
      <c r="M78" s="130"/>
      <c r="N78" s="130"/>
      <c r="O78" s="130"/>
      <c r="P78" s="131"/>
      <c r="Q78" s="35"/>
      <c r="R78" s="35"/>
      <c r="S78" s="35"/>
      <c r="T78" s="35"/>
    </row>
    <row r="79" spans="1:20" s="132" customFormat="1" ht="32.25" customHeight="1" outlineLevel="1">
      <c r="A79" s="8" t="s">
        <v>94</v>
      </c>
      <c r="B79" s="149" t="s">
        <v>128</v>
      </c>
      <c r="C79" s="103"/>
      <c r="D79" s="103"/>
      <c r="E79" s="11"/>
      <c r="F79" s="12"/>
      <c r="G79" s="115" t="s">
        <v>100</v>
      </c>
      <c r="H79" s="87">
        <v>0.26</v>
      </c>
      <c r="I79" s="90">
        <v>0.36</v>
      </c>
      <c r="J79" s="90">
        <f t="shared" si="13"/>
        <v>138.46</v>
      </c>
      <c r="K79" s="128"/>
      <c r="L79" s="71"/>
      <c r="M79" s="71"/>
      <c r="N79" s="71"/>
      <c r="O79" s="71"/>
      <c r="P79" s="101"/>
      <c r="Q79" s="35"/>
      <c r="R79" s="35"/>
      <c r="S79" s="35"/>
      <c r="T79" s="35"/>
    </row>
    <row r="80" spans="1:20" s="132" customFormat="1" ht="36" outlineLevel="1">
      <c r="A80" s="8" t="s">
        <v>95</v>
      </c>
      <c r="B80" s="80" t="s">
        <v>130</v>
      </c>
      <c r="C80" s="22"/>
      <c r="D80" s="22"/>
      <c r="E80" s="11"/>
      <c r="F80" s="12"/>
      <c r="G80" s="80"/>
      <c r="H80" s="127"/>
      <c r="I80" s="80"/>
      <c r="J80" s="80"/>
      <c r="K80" s="82"/>
      <c r="L80" s="82"/>
      <c r="M80" s="82"/>
      <c r="N80" s="82"/>
      <c r="O80" s="82"/>
      <c r="P80" s="83"/>
      <c r="Q80" s="35"/>
      <c r="R80" s="35"/>
      <c r="S80" s="35"/>
      <c r="T80" s="35"/>
    </row>
    <row r="81" spans="1:20" s="132" customFormat="1" ht="84.75" customHeight="1" outlineLevel="1">
      <c r="A81" s="8" t="s">
        <v>96</v>
      </c>
      <c r="B81" s="80" t="s">
        <v>132</v>
      </c>
      <c r="C81" s="11">
        <v>82.59</v>
      </c>
      <c r="D81" s="11">
        <v>82.59</v>
      </c>
      <c r="E81" s="11">
        <f t="shared" si="11"/>
        <v>100</v>
      </c>
      <c r="F81" s="12"/>
      <c r="G81" s="94"/>
      <c r="H81" s="127"/>
      <c r="I81" s="94"/>
      <c r="J81" s="94"/>
      <c r="K81" s="95"/>
      <c r="L81" s="82"/>
      <c r="M81" s="82"/>
      <c r="N81" s="82"/>
      <c r="O81" s="82"/>
      <c r="P81" s="83"/>
      <c r="Q81" s="35"/>
      <c r="R81" s="35"/>
      <c r="S81" s="35"/>
      <c r="T81" s="35"/>
    </row>
    <row r="82" spans="1:20" s="132" customFormat="1" ht="24" outlineLevel="1">
      <c r="A82" s="8" t="s">
        <v>302</v>
      </c>
      <c r="B82" s="149" t="s">
        <v>109</v>
      </c>
      <c r="C82" s="103"/>
      <c r="D82" s="103"/>
      <c r="E82" s="11"/>
      <c r="F82" s="12"/>
      <c r="G82" s="113" t="s">
        <v>220</v>
      </c>
      <c r="H82" s="118">
        <v>1</v>
      </c>
      <c r="I82" s="118">
        <v>1</v>
      </c>
      <c r="J82" s="90">
        <f t="shared" ref="J82:J85" si="14">I82/H82*100</f>
        <v>100</v>
      </c>
      <c r="K82" s="130"/>
      <c r="L82" s="130"/>
      <c r="M82" s="130"/>
      <c r="N82" s="130"/>
      <c r="O82" s="130"/>
      <c r="P82" s="131"/>
      <c r="Q82" s="35"/>
      <c r="R82" s="35"/>
      <c r="S82" s="35"/>
      <c r="T82" s="35"/>
    </row>
    <row r="83" spans="1:20" s="132" customFormat="1" ht="36" outlineLevel="1">
      <c r="A83" s="8" t="s">
        <v>303</v>
      </c>
      <c r="B83" s="149" t="s">
        <v>111</v>
      </c>
      <c r="C83" s="103"/>
      <c r="D83" s="103"/>
      <c r="E83" s="11"/>
      <c r="F83" s="12"/>
      <c r="G83" s="113" t="s">
        <v>220</v>
      </c>
      <c r="H83" s="118">
        <v>1</v>
      </c>
      <c r="I83" s="118">
        <v>1</v>
      </c>
      <c r="J83" s="90">
        <f t="shared" si="14"/>
        <v>100</v>
      </c>
      <c r="K83" s="130"/>
      <c r="L83" s="130"/>
      <c r="M83" s="130"/>
      <c r="N83" s="130"/>
      <c r="O83" s="130"/>
      <c r="P83" s="131"/>
      <c r="Q83" s="35"/>
      <c r="R83" s="35"/>
      <c r="S83" s="35"/>
      <c r="T83" s="35"/>
    </row>
    <row r="84" spans="1:20" s="132" customFormat="1" ht="75" customHeight="1" outlineLevel="1">
      <c r="A84" s="8" t="s">
        <v>304</v>
      </c>
      <c r="B84" s="149" t="s">
        <v>113</v>
      </c>
      <c r="C84" s="103"/>
      <c r="D84" s="103"/>
      <c r="E84" s="11"/>
      <c r="F84" s="12"/>
      <c r="G84" s="113" t="s">
        <v>220</v>
      </c>
      <c r="H84" s="118">
        <v>4</v>
      </c>
      <c r="I84" s="118">
        <v>0</v>
      </c>
      <c r="J84" s="90">
        <f t="shared" si="14"/>
        <v>0</v>
      </c>
      <c r="K84" s="275" t="s">
        <v>455</v>
      </c>
      <c r="L84" s="128"/>
      <c r="M84" s="128"/>
      <c r="N84" s="128"/>
      <c r="O84" s="128"/>
      <c r="P84" s="129"/>
      <c r="Q84" s="35"/>
      <c r="R84" s="35"/>
      <c r="S84" s="35"/>
      <c r="T84" s="35"/>
    </row>
    <row r="85" spans="1:20" s="132" customFormat="1" ht="75.75" customHeight="1" outlineLevel="1">
      <c r="A85" s="8" t="s">
        <v>305</v>
      </c>
      <c r="B85" s="149" t="s">
        <v>436</v>
      </c>
      <c r="C85" s="103"/>
      <c r="D85" s="103"/>
      <c r="E85" s="11"/>
      <c r="F85" s="12"/>
      <c r="G85" s="115" t="s">
        <v>100</v>
      </c>
      <c r="H85" s="87">
        <v>0.1</v>
      </c>
      <c r="I85" s="118">
        <v>0</v>
      </c>
      <c r="J85" s="90">
        <f t="shared" si="14"/>
        <v>0</v>
      </c>
      <c r="K85" s="276"/>
      <c r="L85" s="82"/>
      <c r="M85" s="82"/>
      <c r="N85" s="82"/>
      <c r="O85" s="82"/>
      <c r="P85" s="83"/>
      <c r="Q85" s="35"/>
      <c r="R85" s="35"/>
      <c r="S85" s="35"/>
      <c r="T85" s="35"/>
    </row>
    <row r="86" spans="1:20" s="132" customFormat="1" ht="45" customHeight="1" outlineLevel="1">
      <c r="A86" s="8" t="s">
        <v>306</v>
      </c>
      <c r="B86" s="80" t="s">
        <v>136</v>
      </c>
      <c r="C86" s="22"/>
      <c r="D86" s="22"/>
      <c r="E86" s="11"/>
      <c r="F86" s="12"/>
      <c r="G86" s="80"/>
      <c r="H86" s="127"/>
      <c r="I86" s="80"/>
      <c r="J86" s="80"/>
      <c r="K86" s="82"/>
      <c r="L86" s="95"/>
      <c r="M86" s="95"/>
      <c r="N86" s="95"/>
      <c r="O86" s="95"/>
      <c r="P86" s="96"/>
      <c r="Q86" s="35"/>
      <c r="R86" s="35"/>
      <c r="S86" s="35"/>
      <c r="T86" s="35"/>
    </row>
    <row r="87" spans="1:20" s="132" customFormat="1" ht="54" customHeight="1" outlineLevel="1">
      <c r="A87" s="8" t="s">
        <v>307</v>
      </c>
      <c r="B87" s="80" t="s">
        <v>437</v>
      </c>
      <c r="C87" s="103">
        <v>100</v>
      </c>
      <c r="D87" s="103">
        <v>100</v>
      </c>
      <c r="E87" s="11">
        <f t="shared" si="11"/>
        <v>100</v>
      </c>
      <c r="F87" s="12"/>
      <c r="G87" s="94"/>
      <c r="H87" s="127"/>
      <c r="I87" s="94"/>
      <c r="J87" s="94"/>
      <c r="K87" s="95"/>
      <c r="L87" s="130"/>
      <c r="M87" s="130"/>
      <c r="N87" s="130"/>
      <c r="O87" s="130"/>
      <c r="P87" s="131"/>
      <c r="Q87" s="35"/>
      <c r="R87" s="35"/>
      <c r="S87" s="35"/>
      <c r="T87" s="35"/>
    </row>
    <row r="88" spans="1:20" s="132" customFormat="1" ht="27" customHeight="1" outlineLevel="1">
      <c r="A88" s="8" t="s">
        <v>308</v>
      </c>
      <c r="B88" s="149" t="s">
        <v>109</v>
      </c>
      <c r="C88" s="103"/>
      <c r="D88" s="103"/>
      <c r="E88" s="11"/>
      <c r="F88" s="12"/>
      <c r="G88" s="113" t="s">
        <v>220</v>
      </c>
      <c r="H88" s="118">
        <v>20</v>
      </c>
      <c r="I88" s="118">
        <v>55</v>
      </c>
      <c r="J88" s="90">
        <f>I88/H88*100</f>
        <v>275</v>
      </c>
      <c r="K88" s="130"/>
      <c r="L88" s="130"/>
      <c r="M88" s="130"/>
      <c r="N88" s="130"/>
      <c r="O88" s="130"/>
      <c r="P88" s="131"/>
      <c r="Q88" s="35"/>
      <c r="R88" s="35"/>
      <c r="S88" s="35"/>
      <c r="T88" s="35"/>
    </row>
    <row r="89" spans="1:20" s="132" customFormat="1" ht="56.25" customHeight="1" outlineLevel="1">
      <c r="A89" s="8" t="s">
        <v>309</v>
      </c>
      <c r="B89" s="80" t="s">
        <v>140</v>
      </c>
      <c r="C89" s="103">
        <v>0</v>
      </c>
      <c r="D89" s="103">
        <v>0</v>
      </c>
      <c r="E89" s="11"/>
      <c r="F89" s="12"/>
      <c r="G89" s="94"/>
      <c r="H89" s="118"/>
      <c r="I89" s="118"/>
      <c r="J89" s="94"/>
      <c r="K89" s="95"/>
      <c r="L89" s="82"/>
      <c r="M89" s="82"/>
      <c r="N89" s="82"/>
      <c r="O89" s="82"/>
      <c r="P89" s="83"/>
      <c r="Q89" s="35"/>
      <c r="R89" s="35"/>
      <c r="S89" s="35"/>
      <c r="T89" s="35"/>
    </row>
    <row r="90" spans="1:20" s="132" customFormat="1" ht="37.5" customHeight="1" outlineLevel="1">
      <c r="A90" s="8" t="s">
        <v>310</v>
      </c>
      <c r="B90" s="149" t="s">
        <v>142</v>
      </c>
      <c r="C90" s="103"/>
      <c r="D90" s="103"/>
      <c r="E90" s="11"/>
      <c r="F90" s="12"/>
      <c r="G90" s="113" t="s">
        <v>220</v>
      </c>
      <c r="H90" s="118">
        <v>4</v>
      </c>
      <c r="I90" s="118">
        <v>8</v>
      </c>
      <c r="J90" s="90">
        <f>I90/H90*100</f>
        <v>200</v>
      </c>
      <c r="K90" s="130"/>
      <c r="L90" s="95"/>
      <c r="M90" s="95"/>
      <c r="N90" s="95"/>
      <c r="O90" s="95"/>
      <c r="P90" s="96"/>
      <c r="Q90" s="35"/>
      <c r="R90" s="35"/>
      <c r="S90" s="35"/>
      <c r="T90" s="35"/>
    </row>
    <row r="91" spans="1:20" s="132" customFormat="1" ht="50.25" customHeight="1" outlineLevel="1">
      <c r="A91" s="8" t="s">
        <v>311</v>
      </c>
      <c r="B91" s="80" t="s">
        <v>144</v>
      </c>
      <c r="C91" s="103">
        <v>0</v>
      </c>
      <c r="D91" s="103">
        <v>0</v>
      </c>
      <c r="E91" s="11"/>
      <c r="F91" s="12"/>
      <c r="G91" s="94"/>
      <c r="H91" s="127"/>
      <c r="I91" s="94"/>
      <c r="J91" s="94"/>
      <c r="K91" s="95"/>
      <c r="L91" s="130"/>
      <c r="M91" s="130"/>
      <c r="N91" s="130"/>
      <c r="O91" s="130"/>
      <c r="P91" s="131"/>
      <c r="Q91" s="35"/>
      <c r="R91" s="35"/>
      <c r="S91" s="35"/>
      <c r="T91" s="35"/>
    </row>
    <row r="92" spans="1:20" s="132" customFormat="1" ht="119.25" customHeight="1" outlineLevel="1">
      <c r="A92" s="8" t="s">
        <v>312</v>
      </c>
      <c r="B92" s="149" t="s">
        <v>109</v>
      </c>
      <c r="C92" s="103"/>
      <c r="D92" s="103"/>
      <c r="E92" s="11"/>
      <c r="F92" s="12"/>
      <c r="G92" s="113" t="s">
        <v>220</v>
      </c>
      <c r="H92" s="118">
        <v>60</v>
      </c>
      <c r="I92" s="118">
        <v>40</v>
      </c>
      <c r="J92" s="90">
        <f>I92/H92*100</f>
        <v>66.67</v>
      </c>
      <c r="K92" s="130" t="s">
        <v>457</v>
      </c>
      <c r="L92" s="95"/>
      <c r="M92" s="95"/>
      <c r="N92" s="95"/>
      <c r="O92" s="95"/>
      <c r="P92" s="96"/>
      <c r="Q92" s="35"/>
      <c r="R92" s="35"/>
      <c r="S92" s="35"/>
      <c r="T92" s="35"/>
    </row>
    <row r="93" spans="1:20" s="132" customFormat="1" ht="66.75" customHeight="1" outlineLevel="1">
      <c r="A93" s="8" t="s">
        <v>313</v>
      </c>
      <c r="B93" s="80" t="s">
        <v>147</v>
      </c>
      <c r="C93" s="103">
        <v>0</v>
      </c>
      <c r="D93" s="103">
        <v>0</v>
      </c>
      <c r="E93" s="11"/>
      <c r="F93" s="12"/>
      <c r="G93" s="94"/>
      <c r="H93" s="127"/>
      <c r="I93" s="94"/>
      <c r="J93" s="90"/>
      <c r="K93" s="95"/>
      <c r="L93" s="130"/>
      <c r="M93" s="130"/>
      <c r="N93" s="130"/>
      <c r="O93" s="130"/>
      <c r="P93" s="131"/>
      <c r="Q93" s="35"/>
      <c r="R93" s="35"/>
      <c r="S93" s="35"/>
      <c r="T93" s="35"/>
    </row>
    <row r="94" spans="1:20" s="132" customFormat="1" ht="30" customHeight="1" outlineLevel="1">
      <c r="A94" s="8" t="s">
        <v>314</v>
      </c>
      <c r="B94" s="149" t="s">
        <v>109</v>
      </c>
      <c r="C94" s="103"/>
      <c r="D94" s="103"/>
      <c r="E94" s="11"/>
      <c r="F94" s="12"/>
      <c r="G94" s="113" t="s">
        <v>220</v>
      </c>
      <c r="H94" s="118">
        <v>100</v>
      </c>
      <c r="I94" s="118">
        <v>113</v>
      </c>
      <c r="J94" s="90">
        <f t="shared" ref="J94" si="15">I94/H94*100</f>
        <v>113</v>
      </c>
      <c r="K94" s="130"/>
      <c r="L94" s="95"/>
      <c r="M94" s="95"/>
      <c r="N94" s="95"/>
      <c r="O94" s="95"/>
      <c r="P94" s="96"/>
      <c r="Q94" s="35"/>
      <c r="R94" s="35"/>
      <c r="S94" s="35"/>
      <c r="T94" s="35"/>
    </row>
    <row r="95" spans="1:20" s="79" customFormat="1" ht="28.5" customHeight="1">
      <c r="A95" s="266" t="s">
        <v>315</v>
      </c>
      <c r="B95" s="6" t="s">
        <v>391</v>
      </c>
      <c r="C95" s="1">
        <f>C104+C107+C110+C112+C115+C117+C121+C123+C126+C128+C131+C135+C137+C139+C140</f>
        <v>2744366.58</v>
      </c>
      <c r="D95" s="1">
        <f>D104+D107+D110+D112+D115+D117+D121+D123+D126+D128+D131+D135+D137+D139+D140</f>
        <v>2726135.25</v>
      </c>
      <c r="E95" s="2">
        <f>D95/C95*100</f>
        <v>99.34</v>
      </c>
      <c r="F95" s="3">
        <f>D95/C95</f>
        <v>0.99299999999999999</v>
      </c>
      <c r="G95" s="108"/>
      <c r="H95" s="108"/>
      <c r="I95" s="108"/>
      <c r="J95" s="108"/>
      <c r="K95" s="109"/>
      <c r="L95" s="2">
        <f>AVERAGE(J105,J106,J108,J109,J111,J113,J116,J118,J119,J122,J124,J127,J129,J132,J133,J136,J138)/100</f>
        <v>1.04</v>
      </c>
      <c r="M95" s="7" t="str">
        <f>R3</f>
        <v>Высокая эффективность</v>
      </c>
      <c r="N95" s="2">
        <f>AVERAGE(J97,J98,J99,J100,J101,J102)/100</f>
        <v>1</v>
      </c>
      <c r="O95" s="2">
        <f>N95/L95*100-100</f>
        <v>-3.85</v>
      </c>
      <c r="P95" s="47"/>
    </row>
    <row r="96" spans="1:20" ht="48" outlineLevel="1">
      <c r="A96" s="8" t="s">
        <v>97</v>
      </c>
      <c r="B96" s="80" t="s">
        <v>456</v>
      </c>
      <c r="C96" s="22"/>
      <c r="D96" s="22"/>
      <c r="E96" s="11"/>
      <c r="F96" s="12"/>
      <c r="G96" s="80"/>
      <c r="H96" s="81"/>
      <c r="I96" s="80"/>
      <c r="J96" s="80"/>
      <c r="K96" s="82"/>
      <c r="L96" s="82"/>
      <c r="M96" s="82"/>
      <c r="N96" s="82"/>
      <c r="O96" s="82"/>
      <c r="P96" s="83"/>
    </row>
    <row r="97" spans="1:20" ht="82.5" customHeight="1" outlineLevel="1">
      <c r="A97" s="8" t="s">
        <v>99</v>
      </c>
      <c r="B97" s="252" t="s">
        <v>398</v>
      </c>
      <c r="C97" s="103"/>
      <c r="D97" s="103"/>
      <c r="E97" s="11"/>
      <c r="F97" s="12"/>
      <c r="G97" s="138" t="s">
        <v>15</v>
      </c>
      <c r="H97" s="90">
        <v>3.23</v>
      </c>
      <c r="I97" s="90">
        <v>3.8</v>
      </c>
      <c r="J97" s="90">
        <f>H97/I97*100</f>
        <v>85</v>
      </c>
      <c r="K97" s="130" t="s">
        <v>467</v>
      </c>
      <c r="L97" s="130"/>
      <c r="M97" s="130"/>
      <c r="N97" s="130"/>
      <c r="O97" s="130"/>
      <c r="P97" s="139"/>
    </row>
    <row r="98" spans="1:20" ht="57.75" customHeight="1" outlineLevel="1">
      <c r="A98" s="8" t="s">
        <v>101</v>
      </c>
      <c r="B98" s="252" t="s">
        <v>345</v>
      </c>
      <c r="C98" s="103"/>
      <c r="D98" s="103"/>
      <c r="E98" s="11"/>
      <c r="F98" s="12"/>
      <c r="G98" s="138" t="s">
        <v>15</v>
      </c>
      <c r="H98" s="90">
        <v>100</v>
      </c>
      <c r="I98" s="90">
        <v>100</v>
      </c>
      <c r="J98" s="90">
        <f t="shared" ref="J98:J102" si="16">I98/H98*100</f>
        <v>100</v>
      </c>
      <c r="K98" s="130"/>
      <c r="L98" s="130"/>
      <c r="M98" s="130"/>
      <c r="N98" s="130"/>
      <c r="O98" s="130"/>
      <c r="P98" s="131"/>
    </row>
    <row r="99" spans="1:20" ht="37.5" customHeight="1" outlineLevel="1">
      <c r="A99" s="8" t="s">
        <v>102</v>
      </c>
      <c r="B99" s="253" t="s">
        <v>375</v>
      </c>
      <c r="C99" s="103"/>
      <c r="D99" s="103"/>
      <c r="E99" s="11"/>
      <c r="F99" s="12"/>
      <c r="G99" s="138" t="s">
        <v>15</v>
      </c>
      <c r="H99" s="90">
        <v>60.88</v>
      </c>
      <c r="I99" s="87">
        <v>61.02</v>
      </c>
      <c r="J99" s="90">
        <f t="shared" si="16"/>
        <v>100.23</v>
      </c>
      <c r="K99" s="140"/>
      <c r="L99" s="140"/>
      <c r="M99" s="140"/>
      <c r="N99" s="140"/>
      <c r="O99" s="140"/>
      <c r="P99" s="141"/>
    </row>
    <row r="100" spans="1:20" ht="72.75" customHeight="1" outlineLevel="1">
      <c r="A100" s="8" t="s">
        <v>103</v>
      </c>
      <c r="B100" s="254" t="s">
        <v>346</v>
      </c>
      <c r="C100" s="142"/>
      <c r="D100" s="142"/>
      <c r="E100" s="11"/>
      <c r="F100" s="12"/>
      <c r="G100" s="138" t="s">
        <v>15</v>
      </c>
      <c r="H100" s="90">
        <v>80.23</v>
      </c>
      <c r="I100" s="90">
        <v>83.25</v>
      </c>
      <c r="J100" s="90">
        <f>I100/H100*100</f>
        <v>103.76</v>
      </c>
      <c r="K100" s="130"/>
      <c r="L100" s="130"/>
      <c r="M100" s="130"/>
      <c r="N100" s="130"/>
      <c r="O100" s="130"/>
      <c r="P100" s="131"/>
    </row>
    <row r="101" spans="1:20" ht="36.75" customHeight="1" outlineLevel="1">
      <c r="A101" s="8" t="s">
        <v>104</v>
      </c>
      <c r="B101" s="254" t="s">
        <v>347</v>
      </c>
      <c r="C101" s="142"/>
      <c r="D101" s="142"/>
      <c r="E101" s="11"/>
      <c r="F101" s="12"/>
      <c r="G101" s="138" t="s">
        <v>15</v>
      </c>
      <c r="H101" s="90">
        <v>34.950000000000003</v>
      </c>
      <c r="I101" s="90">
        <v>36.729999999999997</v>
      </c>
      <c r="J101" s="90">
        <f t="shared" si="16"/>
        <v>105.09</v>
      </c>
      <c r="K101" s="130"/>
      <c r="L101" s="130"/>
      <c r="M101" s="130"/>
      <c r="N101" s="130"/>
      <c r="O101" s="130"/>
      <c r="P101" s="131"/>
    </row>
    <row r="102" spans="1:20" ht="66.75" customHeight="1" outlineLevel="1">
      <c r="A102" s="8" t="s">
        <v>105</v>
      </c>
      <c r="B102" s="254" t="s">
        <v>348</v>
      </c>
      <c r="C102" s="142"/>
      <c r="D102" s="142"/>
      <c r="E102" s="11"/>
      <c r="F102" s="12"/>
      <c r="G102" s="138" t="s">
        <v>15</v>
      </c>
      <c r="H102" s="90">
        <v>56.1</v>
      </c>
      <c r="I102" s="90">
        <v>58.54</v>
      </c>
      <c r="J102" s="90">
        <f t="shared" si="16"/>
        <v>104.35</v>
      </c>
      <c r="K102" s="130"/>
      <c r="L102" s="130"/>
      <c r="M102" s="130"/>
      <c r="N102" s="130"/>
      <c r="O102" s="130"/>
      <c r="P102" s="131"/>
    </row>
    <row r="103" spans="1:20" ht="16.5" customHeight="1" outlineLevel="1">
      <c r="A103" s="8" t="s">
        <v>107</v>
      </c>
      <c r="B103" s="80" t="s">
        <v>366</v>
      </c>
      <c r="C103" s="22"/>
      <c r="D103" s="22"/>
      <c r="E103" s="11"/>
      <c r="F103" s="12"/>
      <c r="G103" s="80"/>
      <c r="H103" s="80"/>
      <c r="I103" s="80"/>
      <c r="J103" s="80"/>
      <c r="K103" s="82"/>
      <c r="L103" s="82"/>
      <c r="M103" s="82"/>
      <c r="N103" s="82"/>
      <c r="O103" s="82"/>
      <c r="P103" s="83"/>
    </row>
    <row r="104" spans="1:20" ht="36" outlineLevel="1">
      <c r="A104" s="8" t="s">
        <v>108</v>
      </c>
      <c r="B104" s="255" t="s">
        <v>159</v>
      </c>
      <c r="C104" s="142">
        <v>635516.75</v>
      </c>
      <c r="D104" s="142">
        <v>633316.67000000004</v>
      </c>
      <c r="E104" s="11">
        <f t="shared" ref="E104:E117" si="17">D104/C104*100</f>
        <v>99.65</v>
      </c>
      <c r="F104" s="12"/>
      <c r="G104" s="94"/>
      <c r="H104" s="80"/>
      <c r="I104" s="94"/>
      <c r="J104" s="94"/>
      <c r="K104" s="95"/>
      <c r="L104" s="95"/>
      <c r="M104" s="95"/>
      <c r="N104" s="95"/>
      <c r="O104" s="95"/>
      <c r="P104" s="96"/>
    </row>
    <row r="105" spans="1:20" ht="36" customHeight="1" outlineLevel="1">
      <c r="A105" s="8" t="s">
        <v>110</v>
      </c>
      <c r="B105" s="149" t="s">
        <v>387</v>
      </c>
      <c r="C105" s="103"/>
      <c r="D105" s="103"/>
      <c r="E105" s="11"/>
      <c r="F105" s="12"/>
      <c r="G105" s="143" t="s">
        <v>15</v>
      </c>
      <c r="H105" s="90">
        <v>86.14</v>
      </c>
      <c r="I105" s="90">
        <v>89.29</v>
      </c>
      <c r="J105" s="90">
        <f>I105/H105*100</f>
        <v>103.66</v>
      </c>
      <c r="K105" s="130"/>
      <c r="L105" s="130"/>
      <c r="M105" s="130"/>
      <c r="N105" s="130"/>
      <c r="O105" s="130"/>
      <c r="P105" s="131"/>
    </row>
    <row r="106" spans="1:20" ht="333" customHeight="1" outlineLevel="1">
      <c r="A106" s="8" t="s">
        <v>112</v>
      </c>
      <c r="B106" s="149" t="s">
        <v>162</v>
      </c>
      <c r="C106" s="103"/>
      <c r="D106" s="103"/>
      <c r="E106" s="11"/>
      <c r="F106" s="12"/>
      <c r="G106" s="143" t="s">
        <v>15</v>
      </c>
      <c r="H106" s="90">
        <v>0.66</v>
      </c>
      <c r="I106" s="87">
        <v>0.63</v>
      </c>
      <c r="J106" s="90">
        <f>I106/H106*100</f>
        <v>95.45</v>
      </c>
      <c r="K106" s="130" t="s">
        <v>446</v>
      </c>
      <c r="L106" s="88"/>
      <c r="M106" s="88"/>
      <c r="N106" s="88"/>
      <c r="O106" s="88"/>
      <c r="P106" s="89"/>
    </row>
    <row r="107" spans="1:20" ht="60" outlineLevel="1">
      <c r="A107" s="8" t="s">
        <v>114</v>
      </c>
      <c r="B107" s="255" t="s">
        <v>290</v>
      </c>
      <c r="C107" s="103">
        <v>11687.05</v>
      </c>
      <c r="D107" s="103">
        <v>11687.01</v>
      </c>
      <c r="E107" s="11">
        <f t="shared" si="17"/>
        <v>100</v>
      </c>
      <c r="F107" s="12"/>
      <c r="G107" s="144"/>
      <c r="H107" s="90"/>
      <c r="I107" s="144"/>
      <c r="J107" s="144"/>
      <c r="K107" s="145"/>
      <c r="L107" s="145"/>
      <c r="M107" s="145"/>
      <c r="N107" s="145"/>
      <c r="O107" s="145"/>
      <c r="P107" s="146"/>
    </row>
    <row r="108" spans="1:20" ht="153" customHeight="1" outlineLevel="1">
      <c r="A108" s="8" t="s">
        <v>116</v>
      </c>
      <c r="B108" s="256" t="s">
        <v>291</v>
      </c>
      <c r="C108" s="85"/>
      <c r="D108" s="85"/>
      <c r="E108" s="11"/>
      <c r="F108" s="12"/>
      <c r="G108" s="147" t="s">
        <v>15</v>
      </c>
      <c r="H108" s="90">
        <v>12.5</v>
      </c>
      <c r="I108" s="87">
        <v>18.75</v>
      </c>
      <c r="J108" s="90">
        <f>H108/I108*100</f>
        <v>66.67</v>
      </c>
      <c r="K108" s="257" t="s">
        <v>447</v>
      </c>
      <c r="L108" s="140"/>
      <c r="M108" s="140"/>
      <c r="N108" s="140"/>
      <c r="O108" s="140"/>
      <c r="P108" s="141"/>
    </row>
    <row r="109" spans="1:20" ht="48" outlineLevel="1">
      <c r="A109" s="8" t="s">
        <v>117</v>
      </c>
      <c r="B109" s="256" t="s">
        <v>292</v>
      </c>
      <c r="C109" s="85"/>
      <c r="D109" s="85"/>
      <c r="E109" s="11"/>
      <c r="F109" s="12"/>
      <c r="G109" s="147" t="s">
        <v>15</v>
      </c>
      <c r="H109" s="90">
        <v>41.46</v>
      </c>
      <c r="I109" s="87">
        <v>41.46</v>
      </c>
      <c r="J109" s="90">
        <f>H109/I109*100</f>
        <v>100</v>
      </c>
      <c r="K109" s="140"/>
      <c r="L109" s="140"/>
      <c r="M109" s="140"/>
      <c r="N109" s="140"/>
      <c r="O109" s="140"/>
      <c r="P109" s="141"/>
    </row>
    <row r="110" spans="1:20" ht="72" outlineLevel="1">
      <c r="A110" s="8" t="s">
        <v>118</v>
      </c>
      <c r="B110" s="258" t="s">
        <v>166</v>
      </c>
      <c r="C110" s="103">
        <v>2704.7</v>
      </c>
      <c r="D110" s="103">
        <v>2541.5</v>
      </c>
      <c r="E110" s="11">
        <f t="shared" si="17"/>
        <v>93.97</v>
      </c>
      <c r="F110" s="12"/>
      <c r="G110" s="144"/>
      <c r="H110" s="90"/>
      <c r="I110" s="144"/>
      <c r="J110" s="144"/>
      <c r="K110" s="145"/>
      <c r="L110" s="145"/>
      <c r="M110" s="145"/>
      <c r="N110" s="145"/>
      <c r="O110" s="145"/>
      <c r="P110" s="146"/>
    </row>
    <row r="111" spans="1:20" s="132" customFormat="1" ht="84" outlineLevel="1">
      <c r="A111" s="8" t="s">
        <v>119</v>
      </c>
      <c r="B111" s="256" t="s">
        <v>168</v>
      </c>
      <c r="C111" s="103"/>
      <c r="D111" s="103"/>
      <c r="E111" s="11"/>
      <c r="F111" s="12"/>
      <c r="G111" s="143" t="s">
        <v>15</v>
      </c>
      <c r="H111" s="90">
        <v>40.22</v>
      </c>
      <c r="I111" s="90">
        <v>46.79</v>
      </c>
      <c r="J111" s="90">
        <f>I111/H111*100</f>
        <v>116.34</v>
      </c>
      <c r="K111" s="130"/>
      <c r="L111" s="130"/>
      <c r="M111" s="130"/>
      <c r="N111" s="130"/>
      <c r="O111" s="130"/>
      <c r="P111" s="131"/>
      <c r="Q111" s="35"/>
      <c r="R111" s="35"/>
      <c r="S111" s="35"/>
      <c r="T111" s="35"/>
    </row>
    <row r="112" spans="1:20" s="132" customFormat="1" ht="48" outlineLevel="1">
      <c r="A112" s="8" t="s">
        <v>438</v>
      </c>
      <c r="B112" s="258" t="s">
        <v>172</v>
      </c>
      <c r="C112" s="103">
        <v>9598.4</v>
      </c>
      <c r="D112" s="103">
        <v>9212</v>
      </c>
      <c r="E112" s="11">
        <f t="shared" si="17"/>
        <v>95.97</v>
      </c>
      <c r="F112" s="12"/>
      <c r="G112" s="144"/>
      <c r="H112" s="90"/>
      <c r="I112" s="144"/>
      <c r="J112" s="144"/>
      <c r="K112" s="145"/>
      <c r="L112" s="145"/>
      <c r="M112" s="145"/>
      <c r="N112" s="145"/>
      <c r="O112" s="145"/>
      <c r="P112" s="146"/>
      <c r="Q112" s="35"/>
      <c r="R112" s="35"/>
      <c r="S112" s="35"/>
      <c r="T112" s="35"/>
    </row>
    <row r="113" spans="1:20" s="132" customFormat="1" ht="147.75" customHeight="1" outlineLevel="1">
      <c r="A113" s="8" t="s">
        <v>439</v>
      </c>
      <c r="B113" s="256" t="s">
        <v>174</v>
      </c>
      <c r="C113" s="103"/>
      <c r="D113" s="103"/>
      <c r="E113" s="11"/>
      <c r="F113" s="12"/>
      <c r="G113" s="143" t="s">
        <v>15</v>
      </c>
      <c r="H113" s="90">
        <v>98.53</v>
      </c>
      <c r="I113" s="90">
        <v>98.01</v>
      </c>
      <c r="J113" s="90">
        <f>I113/H113*100</f>
        <v>99.47</v>
      </c>
      <c r="K113" s="130" t="s">
        <v>473</v>
      </c>
      <c r="L113" s="130"/>
      <c r="M113" s="130"/>
      <c r="N113" s="130"/>
      <c r="O113" s="130"/>
      <c r="P113" s="131"/>
      <c r="Q113" s="35"/>
      <c r="R113" s="35"/>
      <c r="S113" s="35"/>
      <c r="T113" s="35"/>
    </row>
    <row r="114" spans="1:20" s="132" customFormat="1" outlineLevel="1">
      <c r="A114" s="8" t="s">
        <v>121</v>
      </c>
      <c r="B114" s="80" t="s">
        <v>365</v>
      </c>
      <c r="C114" s="103"/>
      <c r="D114" s="103"/>
      <c r="E114" s="11"/>
      <c r="F114" s="12"/>
      <c r="G114" s="80"/>
      <c r="H114" s="80"/>
      <c r="I114" s="80"/>
      <c r="J114" s="80"/>
      <c r="K114" s="82"/>
      <c r="L114" s="82"/>
      <c r="M114" s="82"/>
      <c r="N114" s="82"/>
      <c r="O114" s="82"/>
      <c r="P114" s="83"/>
      <c r="Q114" s="35"/>
      <c r="R114" s="35"/>
      <c r="S114" s="35"/>
      <c r="T114" s="35"/>
    </row>
    <row r="115" spans="1:20" s="132" customFormat="1" ht="36" outlineLevel="1">
      <c r="A115" s="8" t="s">
        <v>123</v>
      </c>
      <c r="B115" s="255" t="s">
        <v>177</v>
      </c>
      <c r="C115" s="142">
        <v>1548049.06</v>
      </c>
      <c r="D115" s="142">
        <v>1545158.36</v>
      </c>
      <c r="E115" s="11">
        <f t="shared" si="17"/>
        <v>99.81</v>
      </c>
      <c r="F115" s="12"/>
      <c r="G115" s="94"/>
      <c r="H115" s="80"/>
      <c r="I115" s="94"/>
      <c r="J115" s="94"/>
      <c r="K115" s="95"/>
      <c r="L115" s="95"/>
      <c r="M115" s="95"/>
      <c r="N115" s="95"/>
      <c r="O115" s="95"/>
      <c r="P115" s="96"/>
      <c r="Q115" s="35"/>
      <c r="R115" s="35"/>
      <c r="S115" s="35"/>
      <c r="T115" s="35"/>
    </row>
    <row r="116" spans="1:20" s="132" customFormat="1" ht="61.5" customHeight="1" outlineLevel="1">
      <c r="A116" s="8" t="s">
        <v>125</v>
      </c>
      <c r="B116" s="259" t="s">
        <v>179</v>
      </c>
      <c r="C116" s="142"/>
      <c r="D116" s="142"/>
      <c r="E116" s="11"/>
      <c r="F116" s="12"/>
      <c r="G116" s="143" t="s">
        <v>15</v>
      </c>
      <c r="H116" s="148">
        <v>98.36</v>
      </c>
      <c r="I116" s="90">
        <v>97.44</v>
      </c>
      <c r="J116" s="90">
        <f>I116/H116*100</f>
        <v>99.06</v>
      </c>
      <c r="K116" s="130" t="s">
        <v>466</v>
      </c>
      <c r="L116" s="130"/>
      <c r="M116" s="130"/>
      <c r="N116" s="130"/>
      <c r="O116" s="130"/>
      <c r="P116" s="131"/>
      <c r="Q116" s="35"/>
      <c r="R116" s="35"/>
      <c r="S116" s="35"/>
      <c r="T116" s="35"/>
    </row>
    <row r="117" spans="1:20" s="132" customFormat="1" ht="60" outlineLevel="1">
      <c r="A117" s="8" t="s">
        <v>127</v>
      </c>
      <c r="B117" s="255" t="s">
        <v>293</v>
      </c>
      <c r="C117" s="142">
        <v>94416.7</v>
      </c>
      <c r="D117" s="142">
        <v>85360.62</v>
      </c>
      <c r="E117" s="11">
        <f t="shared" si="17"/>
        <v>90.41</v>
      </c>
      <c r="F117" s="12"/>
      <c r="G117" s="144"/>
      <c r="H117" s="148"/>
      <c r="I117" s="144"/>
      <c r="J117" s="144"/>
      <c r="K117" s="145"/>
      <c r="L117" s="145"/>
      <c r="M117" s="145"/>
      <c r="N117" s="145"/>
      <c r="O117" s="145"/>
      <c r="P117" s="146"/>
      <c r="Q117" s="35"/>
      <c r="R117" s="35"/>
      <c r="S117" s="35"/>
      <c r="T117" s="35"/>
    </row>
    <row r="118" spans="1:20" s="132" customFormat="1" ht="54.75" customHeight="1" outlineLevel="1">
      <c r="A118" s="8" t="s">
        <v>129</v>
      </c>
      <c r="B118" s="149" t="s">
        <v>294</v>
      </c>
      <c r="C118" s="103"/>
      <c r="D118" s="103"/>
      <c r="E118" s="11"/>
      <c r="F118" s="12"/>
      <c r="G118" s="143" t="s">
        <v>15</v>
      </c>
      <c r="H118" s="148">
        <v>11.11</v>
      </c>
      <c r="I118" s="90">
        <v>7.41</v>
      </c>
      <c r="J118" s="90">
        <f>H118/I118*100</f>
        <v>149.93</v>
      </c>
      <c r="K118" s="130"/>
      <c r="L118" s="130"/>
      <c r="M118" s="130"/>
      <c r="N118" s="130"/>
      <c r="O118" s="130"/>
      <c r="P118" s="131"/>
      <c r="Q118" s="35"/>
      <c r="R118" s="35"/>
      <c r="S118" s="35"/>
      <c r="T118" s="35"/>
    </row>
    <row r="119" spans="1:20" s="132" customFormat="1" ht="51.75" customHeight="1" outlineLevel="1">
      <c r="A119" s="8" t="s">
        <v>131</v>
      </c>
      <c r="B119" s="149" t="s">
        <v>295</v>
      </c>
      <c r="C119" s="103"/>
      <c r="D119" s="103"/>
      <c r="E119" s="11"/>
      <c r="F119" s="12"/>
      <c r="G119" s="143" t="s">
        <v>15</v>
      </c>
      <c r="H119" s="148">
        <v>43.79</v>
      </c>
      <c r="I119" s="90">
        <v>43.79</v>
      </c>
      <c r="J119" s="90">
        <f>H119/I119*100</f>
        <v>100</v>
      </c>
      <c r="K119" s="130"/>
      <c r="L119" s="130"/>
      <c r="M119" s="130"/>
      <c r="N119" s="130"/>
      <c r="O119" s="130"/>
      <c r="P119" s="131"/>
      <c r="Q119" s="35"/>
      <c r="R119" s="35"/>
      <c r="S119" s="35"/>
      <c r="T119" s="35"/>
    </row>
    <row r="120" spans="1:20" s="132" customFormat="1" outlineLevel="1">
      <c r="A120" s="8" t="s">
        <v>133</v>
      </c>
      <c r="B120" s="80" t="s">
        <v>364</v>
      </c>
      <c r="C120" s="22"/>
      <c r="D120" s="22"/>
      <c r="E120" s="11"/>
      <c r="F120" s="12"/>
      <c r="G120" s="80"/>
      <c r="H120" s="80"/>
      <c r="I120" s="80"/>
      <c r="J120" s="80"/>
      <c r="K120" s="82"/>
      <c r="L120" s="82"/>
      <c r="M120" s="82"/>
      <c r="N120" s="82"/>
      <c r="O120" s="82"/>
      <c r="P120" s="83"/>
      <c r="Q120" s="35"/>
      <c r="R120" s="35"/>
      <c r="S120" s="35"/>
      <c r="T120" s="35"/>
    </row>
    <row r="121" spans="1:20" s="132" customFormat="1" ht="24" outlineLevel="1">
      <c r="A121" s="8" t="s">
        <v>134</v>
      </c>
      <c r="B121" s="255" t="s">
        <v>185</v>
      </c>
      <c r="C121" s="142">
        <v>13433.96</v>
      </c>
      <c r="D121" s="142">
        <v>13433.96</v>
      </c>
      <c r="E121" s="11">
        <f t="shared" ref="E121:E140" si="18">D121/C121*100</f>
        <v>100</v>
      </c>
      <c r="F121" s="12"/>
      <c r="G121" s="143"/>
      <c r="H121" s="90"/>
      <c r="I121" s="149"/>
      <c r="J121" s="149"/>
      <c r="K121" s="130"/>
      <c r="L121" s="130"/>
      <c r="M121" s="130"/>
      <c r="N121" s="130"/>
      <c r="O121" s="130"/>
      <c r="P121" s="131"/>
      <c r="Q121" s="35"/>
      <c r="R121" s="35"/>
      <c r="S121" s="35"/>
      <c r="T121" s="35"/>
    </row>
    <row r="122" spans="1:20" s="132" customFormat="1" ht="36" outlineLevel="1">
      <c r="A122" s="8" t="s">
        <v>440</v>
      </c>
      <c r="B122" s="259" t="s">
        <v>187</v>
      </c>
      <c r="C122" s="142"/>
      <c r="D122" s="142"/>
      <c r="E122" s="11"/>
      <c r="F122" s="12"/>
      <c r="G122" s="138" t="s">
        <v>15</v>
      </c>
      <c r="H122" s="90">
        <v>80</v>
      </c>
      <c r="I122" s="90">
        <v>79.78</v>
      </c>
      <c r="J122" s="90">
        <f>I122/H122*100</f>
        <v>99.73</v>
      </c>
      <c r="K122" s="130"/>
      <c r="L122" s="130"/>
      <c r="M122" s="130"/>
      <c r="N122" s="130"/>
      <c r="O122" s="130"/>
      <c r="P122" s="131"/>
      <c r="Q122" s="35"/>
      <c r="R122" s="35"/>
      <c r="S122" s="35"/>
      <c r="T122" s="35"/>
    </row>
    <row r="123" spans="1:20" s="132" customFormat="1" ht="60" outlineLevel="1">
      <c r="A123" s="8" t="s">
        <v>441</v>
      </c>
      <c r="B123" s="255" t="s">
        <v>189</v>
      </c>
      <c r="C123" s="142">
        <v>134180.57999999999</v>
      </c>
      <c r="D123" s="142">
        <v>133646.93</v>
      </c>
      <c r="E123" s="11">
        <f t="shared" si="18"/>
        <v>99.6</v>
      </c>
      <c r="F123" s="12"/>
      <c r="G123" s="144"/>
      <c r="H123" s="90"/>
      <c r="I123" s="144"/>
      <c r="J123" s="144"/>
      <c r="K123" s="145"/>
      <c r="L123" s="145"/>
      <c r="M123" s="145"/>
      <c r="N123" s="145"/>
      <c r="O123" s="145"/>
      <c r="P123" s="146"/>
      <c r="Q123" s="35"/>
      <c r="R123" s="35"/>
      <c r="S123" s="35"/>
      <c r="T123" s="35"/>
    </row>
    <row r="124" spans="1:20" s="132" customFormat="1" ht="24" outlineLevel="1">
      <c r="A124" s="8" t="s">
        <v>135</v>
      </c>
      <c r="B124" s="259" t="s">
        <v>191</v>
      </c>
      <c r="C124" s="142"/>
      <c r="D124" s="142"/>
      <c r="E124" s="11"/>
      <c r="F124" s="12"/>
      <c r="G124" s="138" t="s">
        <v>192</v>
      </c>
      <c r="H124" s="150">
        <v>4150</v>
      </c>
      <c r="I124" s="106">
        <v>4160</v>
      </c>
      <c r="J124" s="87">
        <f>I124/H124*100</f>
        <v>100.24</v>
      </c>
      <c r="K124" s="88"/>
      <c r="L124" s="88"/>
      <c r="M124" s="88"/>
      <c r="N124" s="88"/>
      <c r="O124" s="88"/>
      <c r="P124" s="89"/>
      <c r="Q124" s="35"/>
      <c r="R124" s="35"/>
      <c r="S124" s="35"/>
      <c r="T124" s="35"/>
    </row>
    <row r="125" spans="1:20" s="132" customFormat="1" outlineLevel="1">
      <c r="A125" s="8" t="s">
        <v>137</v>
      </c>
      <c r="B125" s="80" t="s">
        <v>361</v>
      </c>
      <c r="C125" s="22"/>
      <c r="D125" s="22"/>
      <c r="E125" s="11"/>
      <c r="F125" s="12"/>
      <c r="G125" s="80"/>
      <c r="H125" s="151"/>
      <c r="I125" s="151"/>
      <c r="J125" s="80"/>
      <c r="K125" s="82"/>
      <c r="L125" s="82"/>
      <c r="M125" s="82"/>
      <c r="N125" s="82"/>
      <c r="O125" s="82"/>
      <c r="P125" s="83"/>
      <c r="Q125" s="35"/>
      <c r="R125" s="35"/>
      <c r="S125" s="35"/>
      <c r="T125" s="35"/>
    </row>
    <row r="126" spans="1:20" s="132" customFormat="1" ht="36" outlineLevel="1">
      <c r="A126" s="8" t="s">
        <v>138</v>
      </c>
      <c r="B126" s="260" t="s">
        <v>194</v>
      </c>
      <c r="C126" s="142">
        <v>2952.37</v>
      </c>
      <c r="D126" s="142">
        <v>2952.37</v>
      </c>
      <c r="E126" s="11">
        <f t="shared" si="18"/>
        <v>100</v>
      </c>
      <c r="F126" s="12"/>
      <c r="G126" s="94"/>
      <c r="H126" s="150"/>
      <c r="I126" s="107"/>
      <c r="J126" s="94"/>
      <c r="K126" s="95"/>
      <c r="L126" s="95"/>
      <c r="M126" s="95"/>
      <c r="N126" s="95"/>
      <c r="O126" s="95"/>
      <c r="P126" s="96"/>
      <c r="Q126" s="35"/>
      <c r="R126" s="35"/>
      <c r="S126" s="35"/>
      <c r="T126" s="35"/>
    </row>
    <row r="127" spans="1:20" s="132" customFormat="1" ht="36" outlineLevel="1">
      <c r="A127" s="8" t="s">
        <v>139</v>
      </c>
      <c r="B127" s="259" t="s">
        <v>296</v>
      </c>
      <c r="C127" s="142"/>
      <c r="D127" s="142"/>
      <c r="E127" s="11"/>
      <c r="F127" s="12"/>
      <c r="G127" s="138" t="s">
        <v>192</v>
      </c>
      <c r="H127" s="150">
        <v>3762</v>
      </c>
      <c r="I127" s="150">
        <v>3980</v>
      </c>
      <c r="J127" s="90">
        <f>I127/H127*100</f>
        <v>105.79</v>
      </c>
      <c r="K127" s="152"/>
      <c r="L127" s="152"/>
      <c r="M127" s="152"/>
      <c r="N127" s="152"/>
      <c r="O127" s="152"/>
      <c r="P127" s="153"/>
      <c r="Q127" s="35"/>
      <c r="R127" s="35"/>
      <c r="S127" s="35"/>
      <c r="T127" s="35"/>
    </row>
    <row r="128" spans="1:20" s="132" customFormat="1" ht="24" outlineLevel="1">
      <c r="A128" s="8" t="s">
        <v>141</v>
      </c>
      <c r="B128" s="255" t="s">
        <v>195</v>
      </c>
      <c r="C128" s="142">
        <v>765.12</v>
      </c>
      <c r="D128" s="142">
        <v>765.12</v>
      </c>
      <c r="E128" s="11">
        <f t="shared" si="18"/>
        <v>100</v>
      </c>
      <c r="F128" s="12"/>
      <c r="G128" s="144"/>
      <c r="H128" s="90"/>
      <c r="I128" s="144"/>
      <c r="J128" s="144"/>
      <c r="K128" s="145"/>
      <c r="L128" s="145"/>
      <c r="M128" s="145"/>
      <c r="N128" s="145"/>
      <c r="O128" s="145"/>
      <c r="P128" s="146"/>
      <c r="Q128" s="35"/>
      <c r="R128" s="35"/>
      <c r="S128" s="35"/>
      <c r="T128" s="35"/>
    </row>
    <row r="129" spans="1:20" s="132" customFormat="1" ht="36" outlineLevel="1">
      <c r="A129" s="8" t="s">
        <v>143</v>
      </c>
      <c r="B129" s="259" t="s">
        <v>196</v>
      </c>
      <c r="C129" s="142"/>
      <c r="D129" s="142"/>
      <c r="E129" s="11"/>
      <c r="F129" s="12"/>
      <c r="G129" s="138" t="s">
        <v>15</v>
      </c>
      <c r="H129" s="90">
        <v>0.36</v>
      </c>
      <c r="I129" s="149">
        <v>0.46</v>
      </c>
      <c r="J129" s="90">
        <f>I129/H129*100</f>
        <v>127.78</v>
      </c>
      <c r="K129" s="130"/>
      <c r="L129" s="130"/>
      <c r="M129" s="130"/>
      <c r="N129" s="130"/>
      <c r="O129" s="130"/>
      <c r="P129" s="131"/>
      <c r="Q129" s="35"/>
      <c r="R129" s="35"/>
      <c r="S129" s="35"/>
      <c r="T129" s="35"/>
    </row>
    <row r="130" spans="1:20" s="132" customFormat="1" ht="24" outlineLevel="1">
      <c r="A130" s="8" t="s">
        <v>145</v>
      </c>
      <c r="B130" s="80" t="s">
        <v>362</v>
      </c>
      <c r="C130" s="22"/>
      <c r="D130" s="22"/>
      <c r="E130" s="11"/>
      <c r="F130" s="12"/>
      <c r="G130" s="80"/>
      <c r="H130" s="154"/>
      <c r="I130" s="80"/>
      <c r="J130" s="80"/>
      <c r="K130" s="82"/>
      <c r="L130" s="82"/>
      <c r="M130" s="82"/>
      <c r="N130" s="82"/>
      <c r="O130" s="82"/>
      <c r="P130" s="83"/>
    </row>
    <row r="131" spans="1:20" s="132" customFormat="1" ht="24" outlineLevel="1">
      <c r="A131" s="8" t="s">
        <v>146</v>
      </c>
      <c r="B131" s="255" t="s">
        <v>197</v>
      </c>
      <c r="C131" s="142">
        <v>64801.89</v>
      </c>
      <c r="D131" s="155">
        <v>64801.89</v>
      </c>
      <c r="E131" s="11">
        <f t="shared" si="18"/>
        <v>100</v>
      </c>
      <c r="F131" s="12"/>
      <c r="G131" s="94"/>
      <c r="H131" s="90"/>
      <c r="I131" s="94"/>
      <c r="J131" s="94"/>
      <c r="K131" s="95"/>
      <c r="L131" s="95"/>
      <c r="M131" s="95"/>
      <c r="N131" s="95"/>
      <c r="O131" s="95"/>
      <c r="P131" s="96"/>
    </row>
    <row r="132" spans="1:20" s="132" customFormat="1" outlineLevel="1">
      <c r="A132" s="8" t="s">
        <v>148</v>
      </c>
      <c r="B132" s="259" t="s">
        <v>297</v>
      </c>
      <c r="C132" s="142"/>
      <c r="D132" s="142"/>
      <c r="E132" s="11"/>
      <c r="F132" s="12"/>
      <c r="G132" s="138" t="s">
        <v>15</v>
      </c>
      <c r="H132" s="90">
        <v>20.91</v>
      </c>
      <c r="I132" s="90">
        <v>21.97</v>
      </c>
      <c r="J132" s="90">
        <f>I132/H132*100</f>
        <v>105.07</v>
      </c>
      <c r="K132" s="130"/>
      <c r="L132" s="130"/>
      <c r="M132" s="130"/>
      <c r="N132" s="130"/>
      <c r="O132" s="130"/>
      <c r="P132" s="131"/>
    </row>
    <row r="133" spans="1:20" s="132" customFormat="1" ht="26.25" customHeight="1" outlineLevel="1">
      <c r="A133" s="8" t="s">
        <v>149</v>
      </c>
      <c r="B133" s="259" t="s">
        <v>368</v>
      </c>
      <c r="C133" s="142"/>
      <c r="D133" s="142"/>
      <c r="E133" s="11"/>
      <c r="F133" s="12"/>
      <c r="G133" s="138" t="s">
        <v>15</v>
      </c>
      <c r="H133" s="90">
        <v>14.05</v>
      </c>
      <c r="I133" s="90">
        <v>14.76</v>
      </c>
      <c r="J133" s="90">
        <f>I133/H133*100</f>
        <v>105.05</v>
      </c>
      <c r="K133" s="130"/>
      <c r="L133" s="130"/>
      <c r="M133" s="130"/>
      <c r="N133" s="130"/>
      <c r="O133" s="130"/>
      <c r="P133" s="131"/>
    </row>
    <row r="134" spans="1:20" s="132" customFormat="1" ht="48" outlineLevel="1">
      <c r="A134" s="8" t="s">
        <v>442</v>
      </c>
      <c r="B134" s="80" t="s">
        <v>363</v>
      </c>
      <c r="C134" s="22"/>
      <c r="D134" s="22"/>
      <c r="E134" s="11"/>
      <c r="F134" s="12"/>
      <c r="G134" s="80"/>
      <c r="H134" s="154"/>
      <c r="I134" s="80"/>
      <c r="J134" s="80"/>
      <c r="K134" s="82"/>
      <c r="L134" s="82"/>
      <c r="M134" s="82"/>
      <c r="N134" s="82"/>
      <c r="O134" s="82"/>
      <c r="P134" s="83"/>
    </row>
    <row r="135" spans="1:20" s="132" customFormat="1" ht="24" outlineLevel="1">
      <c r="A135" s="8" t="s">
        <v>443</v>
      </c>
      <c r="B135" s="255" t="s">
        <v>198</v>
      </c>
      <c r="C135" s="142">
        <v>181838.04</v>
      </c>
      <c r="D135" s="142">
        <v>179013.6</v>
      </c>
      <c r="E135" s="11">
        <f t="shared" si="18"/>
        <v>98.45</v>
      </c>
      <c r="F135" s="12"/>
      <c r="G135" s="156"/>
      <c r="H135" s="90"/>
      <c r="I135" s="156"/>
      <c r="J135" s="156"/>
      <c r="K135" s="114"/>
      <c r="L135" s="114"/>
      <c r="M135" s="114"/>
      <c r="N135" s="114"/>
      <c r="O135" s="114"/>
      <c r="P135" s="120"/>
    </row>
    <row r="136" spans="1:20" s="132" customFormat="1" ht="48" outlineLevel="1">
      <c r="A136" s="8" t="s">
        <v>316</v>
      </c>
      <c r="B136" s="259" t="s">
        <v>199</v>
      </c>
      <c r="C136" s="142"/>
      <c r="D136" s="142"/>
      <c r="E136" s="11"/>
      <c r="F136" s="12"/>
      <c r="G136" s="143" t="s">
        <v>15</v>
      </c>
      <c r="H136" s="90">
        <v>100</v>
      </c>
      <c r="I136" s="90">
        <v>100</v>
      </c>
      <c r="J136" s="90">
        <f>I136/H136*100</f>
        <v>100</v>
      </c>
      <c r="K136" s="130"/>
      <c r="L136" s="130"/>
      <c r="M136" s="130"/>
      <c r="N136" s="130"/>
      <c r="O136" s="130"/>
      <c r="P136" s="131"/>
    </row>
    <row r="137" spans="1:20" s="132" customFormat="1" ht="24" outlineLevel="1">
      <c r="A137" s="8" t="s">
        <v>317</v>
      </c>
      <c r="B137" s="80" t="s">
        <v>200</v>
      </c>
      <c r="C137" s="103">
        <v>44150.81</v>
      </c>
      <c r="D137" s="103">
        <v>43974.07</v>
      </c>
      <c r="E137" s="11">
        <f t="shared" si="18"/>
        <v>99.6</v>
      </c>
      <c r="F137" s="12"/>
      <c r="G137" s="144"/>
      <c r="H137" s="90"/>
      <c r="I137" s="144"/>
      <c r="J137" s="144"/>
      <c r="K137" s="145"/>
      <c r="L137" s="145"/>
      <c r="M137" s="145"/>
      <c r="N137" s="145"/>
      <c r="O137" s="145"/>
      <c r="P137" s="146"/>
    </row>
    <row r="138" spans="1:20" s="157" customFormat="1" ht="48" outlineLevel="1">
      <c r="A138" s="8" t="s">
        <v>318</v>
      </c>
      <c r="B138" s="259" t="s">
        <v>201</v>
      </c>
      <c r="C138" s="155"/>
      <c r="D138" s="155"/>
      <c r="E138" s="11"/>
      <c r="F138" s="12"/>
      <c r="G138" s="147" t="s">
        <v>15</v>
      </c>
      <c r="H138" s="90">
        <v>100</v>
      </c>
      <c r="I138" s="87">
        <v>100</v>
      </c>
      <c r="J138" s="87">
        <f>I138/H138*100</f>
        <v>100</v>
      </c>
      <c r="K138" s="88"/>
      <c r="L138" s="88"/>
      <c r="M138" s="88"/>
      <c r="N138" s="88"/>
      <c r="O138" s="88"/>
      <c r="P138" s="89"/>
    </row>
    <row r="139" spans="1:20" s="157" customFormat="1" ht="36" outlineLevel="1">
      <c r="A139" s="8" t="s">
        <v>319</v>
      </c>
      <c r="B139" s="261" t="s">
        <v>444</v>
      </c>
      <c r="C139" s="103">
        <v>269.14999999999998</v>
      </c>
      <c r="D139" s="103">
        <v>269.14999999999998</v>
      </c>
      <c r="E139" s="11">
        <f t="shared" si="18"/>
        <v>100</v>
      </c>
      <c r="F139" s="12"/>
      <c r="G139" s="147"/>
      <c r="H139" s="90"/>
      <c r="I139" s="87"/>
      <c r="J139" s="87"/>
      <c r="K139" s="88"/>
      <c r="L139" s="88"/>
      <c r="M139" s="88"/>
      <c r="N139" s="88"/>
      <c r="O139" s="88"/>
      <c r="P139" s="89"/>
    </row>
    <row r="140" spans="1:20" s="157" customFormat="1" ht="51.75" customHeight="1" outlineLevel="1">
      <c r="A140" s="8" t="s">
        <v>320</v>
      </c>
      <c r="B140" s="261" t="s">
        <v>445</v>
      </c>
      <c r="C140" s="103">
        <v>2</v>
      </c>
      <c r="D140" s="103">
        <v>2</v>
      </c>
      <c r="E140" s="11">
        <f t="shared" si="18"/>
        <v>100</v>
      </c>
      <c r="F140" s="12"/>
      <c r="G140" s="147"/>
      <c r="H140" s="90"/>
      <c r="I140" s="87"/>
      <c r="J140" s="87"/>
      <c r="K140" s="88"/>
      <c r="L140" s="88"/>
      <c r="M140" s="88"/>
      <c r="N140" s="88"/>
      <c r="O140" s="88"/>
      <c r="P140" s="89"/>
    </row>
    <row r="141" spans="1:20" s="79" customFormat="1" ht="66.75" customHeight="1">
      <c r="A141" s="267" t="s">
        <v>150</v>
      </c>
      <c r="B141" s="158" t="s">
        <v>388</v>
      </c>
      <c r="C141" s="159">
        <f>C145+C147+C149+C153+C157+C159+C161+C163+C165+C167+C169+C151+C155</f>
        <v>188983.6</v>
      </c>
      <c r="D141" s="159">
        <f>D145+D147+D149+D153+D157+D159+D161+D163+D165+D167+D169+D151+D155</f>
        <v>181024.15</v>
      </c>
      <c r="E141" s="160">
        <f>D141/C141*100</f>
        <v>95.79</v>
      </c>
      <c r="F141" s="161">
        <f>D141/C141</f>
        <v>0.95799999999999996</v>
      </c>
      <c r="G141" s="108"/>
      <c r="H141" s="108"/>
      <c r="I141" s="108"/>
      <c r="J141" s="108"/>
      <c r="K141" s="7"/>
      <c r="L141" s="2">
        <f>AVERAGE(J146,J148,J150,J152,J154,J156,J158,J160,J162,J164,J166,J168,J170,J171)/100</f>
        <v>0.84</v>
      </c>
      <c r="M141" s="7" t="str">
        <f>S3</f>
        <v>Высокая эффективность</v>
      </c>
      <c r="N141" s="2">
        <f>AVERAGE(J143)/100</f>
        <v>0.93</v>
      </c>
      <c r="O141" s="2">
        <f>N141/L141*100-100</f>
        <v>10.71</v>
      </c>
      <c r="P141" s="110"/>
    </row>
    <row r="142" spans="1:20" ht="50.25" customHeight="1" outlineLevel="1">
      <c r="A142" s="8" t="s">
        <v>151</v>
      </c>
      <c r="B142" s="81" t="s">
        <v>204</v>
      </c>
      <c r="C142" s="22"/>
      <c r="D142" s="22"/>
      <c r="E142" s="11"/>
      <c r="F142" s="12"/>
      <c r="G142" s="113"/>
      <c r="H142" s="87"/>
      <c r="I142" s="117"/>
      <c r="J142" s="117"/>
      <c r="K142" s="162"/>
      <c r="L142" s="162"/>
      <c r="M142" s="162"/>
      <c r="N142" s="162"/>
      <c r="O142" s="162"/>
      <c r="P142" s="163"/>
    </row>
    <row r="143" spans="1:20" ht="55.5" customHeight="1" outlineLevel="1">
      <c r="A143" s="8" t="s">
        <v>152</v>
      </c>
      <c r="B143" s="164" t="s">
        <v>349</v>
      </c>
      <c r="C143" s="103"/>
      <c r="D143" s="85"/>
      <c r="E143" s="11"/>
      <c r="F143" s="12"/>
      <c r="G143" s="86" t="s">
        <v>15</v>
      </c>
      <c r="H143" s="87">
        <v>100</v>
      </c>
      <c r="I143" s="87">
        <v>93.37</v>
      </c>
      <c r="J143" s="117">
        <f>I143/H143*100</f>
        <v>93.37</v>
      </c>
      <c r="K143" s="88" t="s">
        <v>417</v>
      </c>
      <c r="L143" s="88"/>
      <c r="M143" s="88"/>
      <c r="N143" s="88"/>
      <c r="O143" s="88"/>
      <c r="P143" s="89"/>
    </row>
    <row r="144" spans="1:20" s="157" customFormat="1" ht="16.5" customHeight="1" outlineLevel="1">
      <c r="A144" s="165" t="s">
        <v>153</v>
      </c>
      <c r="B144" s="166" t="s">
        <v>380</v>
      </c>
      <c r="C144" s="167"/>
      <c r="D144" s="167"/>
      <c r="E144" s="168"/>
      <c r="F144" s="169"/>
      <c r="G144" s="170"/>
      <c r="H144" s="87"/>
      <c r="I144" s="170"/>
      <c r="J144" s="170"/>
      <c r="K144" s="171"/>
      <c r="L144" s="171"/>
      <c r="M144" s="171"/>
      <c r="N144" s="171"/>
      <c r="O144" s="171"/>
      <c r="P144" s="172"/>
    </row>
    <row r="145" spans="1:16" ht="77.25" customHeight="1" outlineLevel="1">
      <c r="A145" s="8" t="s">
        <v>154</v>
      </c>
      <c r="B145" s="173" t="s">
        <v>404</v>
      </c>
      <c r="C145" s="142">
        <v>101164.4</v>
      </c>
      <c r="D145" s="142">
        <v>99211</v>
      </c>
      <c r="E145" s="11">
        <f>D145/C145*100</f>
        <v>98.07</v>
      </c>
      <c r="F145" s="12"/>
      <c r="G145" s="174"/>
      <c r="H145" s="87"/>
      <c r="I145" s="117"/>
      <c r="J145" s="117"/>
      <c r="K145" s="114"/>
      <c r="L145" s="114"/>
      <c r="M145" s="114"/>
      <c r="N145" s="114"/>
      <c r="O145" s="114"/>
      <c r="P145" s="120"/>
    </row>
    <row r="146" spans="1:16" ht="107.25" customHeight="1" outlineLevel="1">
      <c r="A146" s="8" t="s">
        <v>155</v>
      </c>
      <c r="B146" s="175" t="s">
        <v>411</v>
      </c>
      <c r="C146" s="142"/>
      <c r="D146" s="142"/>
      <c r="E146" s="11"/>
      <c r="F146" s="12"/>
      <c r="G146" s="113" t="s">
        <v>15</v>
      </c>
      <c r="H146" s="87">
        <v>100</v>
      </c>
      <c r="I146" s="117">
        <v>100</v>
      </c>
      <c r="J146" s="117">
        <f>I146/H146*100</f>
        <v>100</v>
      </c>
      <c r="K146" s="114"/>
      <c r="L146" s="114"/>
      <c r="M146" s="114"/>
      <c r="N146" s="114"/>
      <c r="O146" s="114"/>
      <c r="P146" s="120"/>
    </row>
    <row r="147" spans="1:16" ht="63" customHeight="1" outlineLevel="1">
      <c r="A147" s="8" t="s">
        <v>156</v>
      </c>
      <c r="B147" s="173" t="s">
        <v>210</v>
      </c>
      <c r="C147" s="142">
        <v>1110.3</v>
      </c>
      <c r="D147" s="142">
        <v>1038.31</v>
      </c>
      <c r="E147" s="11">
        <f>D147/C147*100</f>
        <v>93.52</v>
      </c>
      <c r="F147" s="12"/>
      <c r="G147" s="113"/>
      <c r="H147" s="87"/>
      <c r="I147" s="117"/>
      <c r="J147" s="117"/>
      <c r="K147" s="114"/>
      <c r="L147" s="114"/>
      <c r="M147" s="114"/>
      <c r="N147" s="114"/>
      <c r="O147" s="114"/>
      <c r="P147" s="120"/>
    </row>
    <row r="148" spans="1:16" ht="105.75" customHeight="1" outlineLevel="1">
      <c r="A148" s="8" t="s">
        <v>157</v>
      </c>
      <c r="B148" s="175" t="s">
        <v>405</v>
      </c>
      <c r="C148" s="142"/>
      <c r="D148" s="142"/>
      <c r="E148" s="11"/>
      <c r="F148" s="12"/>
      <c r="G148" s="113" t="s">
        <v>15</v>
      </c>
      <c r="H148" s="87">
        <v>100</v>
      </c>
      <c r="I148" s="117">
        <v>100</v>
      </c>
      <c r="J148" s="117">
        <f>I148/H148*100</f>
        <v>100</v>
      </c>
      <c r="K148" s="114"/>
      <c r="L148" s="114"/>
      <c r="M148" s="114"/>
      <c r="N148" s="114"/>
      <c r="O148" s="114"/>
      <c r="P148" s="120"/>
    </row>
    <row r="149" spans="1:16" ht="102" customHeight="1" outlineLevel="1">
      <c r="A149" s="8" t="s">
        <v>158</v>
      </c>
      <c r="B149" s="173" t="s">
        <v>474</v>
      </c>
      <c r="C149" s="142">
        <v>40271.5</v>
      </c>
      <c r="D149" s="142">
        <v>40268.75</v>
      </c>
      <c r="E149" s="11">
        <f>D149/C149*100</f>
        <v>99.99</v>
      </c>
      <c r="F149" s="12"/>
      <c r="G149" s="113"/>
      <c r="H149" s="87"/>
      <c r="I149" s="117"/>
      <c r="J149" s="117"/>
      <c r="K149" s="114"/>
      <c r="L149" s="114"/>
      <c r="M149" s="114"/>
      <c r="N149" s="114"/>
      <c r="O149" s="114"/>
      <c r="P149" s="120"/>
    </row>
    <row r="150" spans="1:16" ht="333.75" customHeight="1" outlineLevel="1">
      <c r="A150" s="8" t="s">
        <v>160</v>
      </c>
      <c r="B150" s="175" t="s">
        <v>475</v>
      </c>
      <c r="C150" s="142"/>
      <c r="D150" s="142"/>
      <c r="E150" s="11"/>
      <c r="F150" s="12"/>
      <c r="G150" s="113" t="s">
        <v>15</v>
      </c>
      <c r="H150" s="87">
        <v>100</v>
      </c>
      <c r="I150" s="117">
        <v>100</v>
      </c>
      <c r="J150" s="117">
        <f>I150/H150*100</f>
        <v>100</v>
      </c>
      <c r="K150" s="114"/>
      <c r="L150" s="114"/>
      <c r="M150" s="114"/>
      <c r="N150" s="114"/>
      <c r="O150" s="114"/>
      <c r="P150" s="120"/>
    </row>
    <row r="151" spans="1:16" ht="42" customHeight="1" outlineLevel="1">
      <c r="A151" s="8" t="s">
        <v>161</v>
      </c>
      <c r="B151" s="173" t="s">
        <v>214</v>
      </c>
      <c r="C151" s="142">
        <v>1322</v>
      </c>
      <c r="D151" s="142">
        <v>1045.51</v>
      </c>
      <c r="E151" s="11">
        <f>D151/C151*100</f>
        <v>79.09</v>
      </c>
      <c r="F151" s="12"/>
      <c r="G151" s="113"/>
      <c r="H151" s="87"/>
      <c r="I151" s="117"/>
      <c r="J151" s="117"/>
      <c r="K151" s="114"/>
      <c r="L151" s="114"/>
      <c r="M151" s="114"/>
      <c r="N151" s="114"/>
      <c r="O151" s="114"/>
      <c r="P151" s="120"/>
    </row>
    <row r="152" spans="1:16" ht="73.5" customHeight="1" outlineLevel="1">
      <c r="A152" s="8" t="s">
        <v>163</v>
      </c>
      <c r="B152" s="175" t="s">
        <v>406</v>
      </c>
      <c r="C152" s="142"/>
      <c r="D152" s="142"/>
      <c r="E152" s="11"/>
      <c r="F152" s="12"/>
      <c r="G152" s="113" t="s">
        <v>15</v>
      </c>
      <c r="H152" s="87">
        <v>100</v>
      </c>
      <c r="I152" s="117">
        <v>100</v>
      </c>
      <c r="J152" s="117">
        <f>I152/H152*100</f>
        <v>100</v>
      </c>
      <c r="K152" s="114"/>
      <c r="L152" s="114"/>
      <c r="M152" s="114"/>
      <c r="N152" s="114"/>
      <c r="O152" s="114"/>
      <c r="P152" s="120"/>
    </row>
    <row r="153" spans="1:16" ht="228" customHeight="1" outlineLevel="1">
      <c r="A153" s="8" t="s">
        <v>164</v>
      </c>
      <c r="B153" s="173" t="s">
        <v>386</v>
      </c>
      <c r="C153" s="142">
        <v>1861.6</v>
      </c>
      <c r="D153" s="142">
        <v>1472.08</v>
      </c>
      <c r="E153" s="11">
        <f>D153/C153*100</f>
        <v>79.08</v>
      </c>
      <c r="F153" s="12"/>
      <c r="G153" s="113"/>
      <c r="H153" s="87"/>
      <c r="I153" s="117"/>
      <c r="J153" s="117"/>
      <c r="K153" s="114"/>
      <c r="L153" s="114"/>
      <c r="M153" s="114"/>
      <c r="N153" s="114"/>
      <c r="O153" s="114"/>
      <c r="P153" s="120"/>
    </row>
    <row r="154" spans="1:16" s="132" customFormat="1" ht="199.5" customHeight="1" outlineLevel="1">
      <c r="A154" s="8" t="s">
        <v>165</v>
      </c>
      <c r="B154" s="175" t="s">
        <v>407</v>
      </c>
      <c r="C154" s="142"/>
      <c r="D154" s="142"/>
      <c r="E154" s="11"/>
      <c r="F154" s="12"/>
      <c r="G154" s="113" t="s">
        <v>15</v>
      </c>
      <c r="H154" s="87">
        <v>100</v>
      </c>
      <c r="I154" s="117">
        <v>100</v>
      </c>
      <c r="J154" s="117">
        <f>I154/H154*100</f>
        <v>100</v>
      </c>
      <c r="K154" s="114"/>
      <c r="L154" s="114"/>
      <c r="M154" s="114"/>
      <c r="N154" s="114"/>
      <c r="O154" s="114"/>
      <c r="P154" s="120"/>
    </row>
    <row r="155" spans="1:16" s="132" customFormat="1" ht="110.25" customHeight="1" outlineLevel="1">
      <c r="A155" s="8" t="s">
        <v>167</v>
      </c>
      <c r="B155" s="173" t="s">
        <v>408</v>
      </c>
      <c r="C155" s="142">
        <v>9521.5</v>
      </c>
      <c r="D155" s="142">
        <v>6737.74</v>
      </c>
      <c r="E155" s="11">
        <f>D155/C155*100</f>
        <v>70.760000000000005</v>
      </c>
      <c r="F155" s="12"/>
      <c r="G155" s="113"/>
      <c r="H155" s="87"/>
      <c r="I155" s="117"/>
      <c r="J155" s="117"/>
      <c r="K155" s="114"/>
      <c r="L155" s="114"/>
      <c r="M155" s="114"/>
      <c r="N155" s="114"/>
      <c r="O155" s="114"/>
      <c r="P155" s="120"/>
    </row>
    <row r="156" spans="1:16" s="132" customFormat="1" ht="170.25" customHeight="1" outlineLevel="1">
      <c r="A156" s="8" t="s">
        <v>169</v>
      </c>
      <c r="B156" s="175" t="s">
        <v>476</v>
      </c>
      <c r="C156" s="142"/>
      <c r="D156" s="142"/>
      <c r="E156" s="11"/>
      <c r="F156" s="12"/>
      <c r="G156" s="115" t="s">
        <v>15</v>
      </c>
      <c r="H156" s="87">
        <v>100</v>
      </c>
      <c r="I156" s="90">
        <v>100</v>
      </c>
      <c r="J156" s="117">
        <f>I156/H156*100</f>
        <v>100</v>
      </c>
      <c r="K156" s="137"/>
      <c r="L156" s="137"/>
      <c r="M156" s="137"/>
      <c r="N156" s="137"/>
      <c r="O156" s="137"/>
      <c r="P156" s="176"/>
    </row>
    <row r="157" spans="1:16" s="132" customFormat="1" ht="72.75" customHeight="1" outlineLevel="1">
      <c r="A157" s="8" t="s">
        <v>170</v>
      </c>
      <c r="B157" s="173" t="s">
        <v>409</v>
      </c>
      <c r="C157" s="142">
        <v>7155.9</v>
      </c>
      <c r="D157" s="142">
        <v>5043.2700000000004</v>
      </c>
      <c r="E157" s="11">
        <f>D157/C157*100</f>
        <v>70.48</v>
      </c>
      <c r="F157" s="12"/>
      <c r="G157" s="113"/>
      <c r="H157" s="87"/>
      <c r="I157" s="117"/>
      <c r="J157" s="117"/>
      <c r="K157" s="114"/>
      <c r="L157" s="114"/>
      <c r="M157" s="114"/>
      <c r="N157" s="114"/>
      <c r="O157" s="114"/>
      <c r="P157" s="120"/>
    </row>
    <row r="158" spans="1:16" s="132" customFormat="1" ht="155.25" customHeight="1" outlineLevel="1">
      <c r="A158" s="8" t="s">
        <v>171</v>
      </c>
      <c r="B158" s="175" t="s">
        <v>477</v>
      </c>
      <c r="C158" s="142"/>
      <c r="D158" s="142"/>
      <c r="E158" s="11"/>
      <c r="F158" s="12"/>
      <c r="G158" s="113" t="s">
        <v>15</v>
      </c>
      <c r="H158" s="87">
        <v>100</v>
      </c>
      <c r="I158" s="117">
        <v>68.89</v>
      </c>
      <c r="J158" s="117">
        <f>I158/H158*100</f>
        <v>68.89</v>
      </c>
      <c r="K158" s="137" t="s">
        <v>479</v>
      </c>
      <c r="L158" s="114"/>
      <c r="M158" s="114"/>
      <c r="N158" s="114"/>
      <c r="O158" s="114"/>
      <c r="P158" s="120"/>
    </row>
    <row r="159" spans="1:16" s="132" customFormat="1" ht="78" customHeight="1" outlineLevel="1">
      <c r="A159" s="8" t="s">
        <v>173</v>
      </c>
      <c r="B159" s="173" t="s">
        <v>478</v>
      </c>
      <c r="C159" s="142">
        <v>11367.6</v>
      </c>
      <c r="D159" s="142">
        <v>11367.53</v>
      </c>
      <c r="E159" s="11">
        <f>D159/C159*100</f>
        <v>100</v>
      </c>
      <c r="F159" s="12"/>
      <c r="G159" s="113"/>
      <c r="H159" s="87"/>
      <c r="I159" s="117"/>
      <c r="J159" s="117"/>
      <c r="K159" s="114"/>
      <c r="L159" s="114"/>
      <c r="M159" s="114"/>
      <c r="N159" s="114"/>
      <c r="O159" s="114"/>
      <c r="P159" s="120"/>
    </row>
    <row r="160" spans="1:16" s="132" customFormat="1" ht="102" customHeight="1" outlineLevel="1">
      <c r="A160" s="8" t="s">
        <v>175</v>
      </c>
      <c r="B160" s="175" t="s">
        <v>410</v>
      </c>
      <c r="C160" s="142"/>
      <c r="D160" s="142"/>
      <c r="E160" s="11"/>
      <c r="F160" s="12"/>
      <c r="G160" s="113" t="s">
        <v>15</v>
      </c>
      <c r="H160" s="87">
        <v>100</v>
      </c>
      <c r="I160" s="87">
        <v>100</v>
      </c>
      <c r="J160" s="87">
        <f>I160/H160*100</f>
        <v>100</v>
      </c>
      <c r="K160" s="71"/>
      <c r="L160" s="71"/>
      <c r="M160" s="71"/>
      <c r="N160" s="71"/>
      <c r="O160" s="71"/>
      <c r="P160" s="101"/>
    </row>
    <row r="161" spans="1:16" s="132" customFormat="1" ht="133.5" customHeight="1" outlineLevel="1">
      <c r="A161" s="8" t="s">
        <v>176</v>
      </c>
      <c r="B161" s="173" t="s">
        <v>412</v>
      </c>
      <c r="C161" s="142">
        <v>4254</v>
      </c>
      <c r="D161" s="142">
        <v>4008.96</v>
      </c>
      <c r="E161" s="11">
        <f>D161/C161*100</f>
        <v>94.24</v>
      </c>
      <c r="F161" s="12"/>
      <c r="G161" s="113"/>
      <c r="H161" s="87"/>
      <c r="I161" s="117"/>
      <c r="J161" s="117"/>
      <c r="K161" s="114"/>
      <c r="L161" s="114"/>
      <c r="M161" s="114"/>
      <c r="N161" s="114"/>
      <c r="O161" s="114"/>
      <c r="P161" s="120"/>
    </row>
    <row r="162" spans="1:16" s="132" customFormat="1" ht="225" customHeight="1" outlineLevel="1">
      <c r="A162" s="8" t="s">
        <v>178</v>
      </c>
      <c r="B162" s="175" t="s">
        <v>413</v>
      </c>
      <c r="C162" s="142"/>
      <c r="D162" s="142"/>
      <c r="E162" s="11"/>
      <c r="F162" s="12"/>
      <c r="G162" s="113" t="s">
        <v>15</v>
      </c>
      <c r="H162" s="87">
        <v>100</v>
      </c>
      <c r="I162" s="117">
        <v>58.18</v>
      </c>
      <c r="J162" s="117">
        <f>I162/H162*100</f>
        <v>58.18</v>
      </c>
      <c r="K162" s="137" t="s">
        <v>480</v>
      </c>
      <c r="L162" s="114"/>
      <c r="M162" s="114"/>
      <c r="N162" s="114"/>
      <c r="O162" s="114"/>
      <c r="P162" s="120"/>
    </row>
    <row r="163" spans="1:16" s="132" customFormat="1" ht="121.5" customHeight="1" outlineLevel="1">
      <c r="A163" s="8" t="s">
        <v>180</v>
      </c>
      <c r="B163" s="173" t="s">
        <v>217</v>
      </c>
      <c r="C163" s="142">
        <v>945.9</v>
      </c>
      <c r="D163" s="142">
        <v>931.01</v>
      </c>
      <c r="E163" s="11">
        <f>D163/C163*100</f>
        <v>98.43</v>
      </c>
      <c r="F163" s="12"/>
      <c r="G163" s="113"/>
      <c r="H163" s="87"/>
      <c r="I163" s="117"/>
      <c r="J163" s="117"/>
      <c r="K163" s="114"/>
      <c r="L163" s="114"/>
      <c r="M163" s="114"/>
      <c r="N163" s="114"/>
      <c r="O163" s="114"/>
      <c r="P163" s="120"/>
    </row>
    <row r="164" spans="1:16" s="132" customFormat="1" ht="54.75" customHeight="1" outlineLevel="1">
      <c r="A164" s="8" t="s">
        <v>181</v>
      </c>
      <c r="B164" s="175" t="s">
        <v>414</v>
      </c>
      <c r="C164" s="142"/>
      <c r="D164" s="142"/>
      <c r="E164" s="11"/>
      <c r="F164" s="12"/>
      <c r="G164" s="113" t="s">
        <v>15</v>
      </c>
      <c r="H164" s="87">
        <v>100</v>
      </c>
      <c r="I164" s="117">
        <v>100</v>
      </c>
      <c r="J164" s="117">
        <f>I164/H164*100</f>
        <v>100</v>
      </c>
      <c r="K164" s="137"/>
      <c r="L164" s="137"/>
      <c r="M164" s="137"/>
      <c r="N164" s="137"/>
      <c r="O164" s="137"/>
      <c r="P164" s="176"/>
    </row>
    <row r="165" spans="1:16" s="132" customFormat="1" ht="48" outlineLevel="1">
      <c r="A165" s="8" t="s">
        <v>182</v>
      </c>
      <c r="B165" s="173" t="s">
        <v>218</v>
      </c>
      <c r="C165" s="142">
        <v>1636</v>
      </c>
      <c r="D165" s="142">
        <v>1625.99</v>
      </c>
      <c r="E165" s="11">
        <f>D165/C165*100</f>
        <v>99.39</v>
      </c>
      <c r="F165" s="12"/>
      <c r="G165" s="113"/>
      <c r="H165" s="87"/>
      <c r="I165" s="117"/>
      <c r="J165" s="117"/>
      <c r="K165" s="114"/>
      <c r="L165" s="114"/>
      <c r="M165" s="114"/>
      <c r="N165" s="114"/>
      <c r="O165" s="114"/>
      <c r="P165" s="120"/>
    </row>
    <row r="166" spans="1:16" s="132" customFormat="1" ht="79.5" customHeight="1" outlineLevel="1">
      <c r="A166" s="8" t="s">
        <v>183</v>
      </c>
      <c r="B166" s="175" t="s">
        <v>415</v>
      </c>
      <c r="C166" s="142"/>
      <c r="D166" s="142"/>
      <c r="E166" s="11"/>
      <c r="F166" s="12"/>
      <c r="G166" s="113" t="s">
        <v>15</v>
      </c>
      <c r="H166" s="87">
        <v>100</v>
      </c>
      <c r="I166" s="117">
        <v>100</v>
      </c>
      <c r="J166" s="117">
        <f>I166/H166*100</f>
        <v>100</v>
      </c>
      <c r="K166" s="114"/>
      <c r="L166" s="114"/>
      <c r="M166" s="114"/>
      <c r="N166" s="114"/>
      <c r="O166" s="114"/>
      <c r="P166" s="120"/>
    </row>
    <row r="167" spans="1:16" s="132" customFormat="1" ht="114.75" customHeight="1" outlineLevel="1">
      <c r="A167" s="8" t="s">
        <v>184</v>
      </c>
      <c r="B167" s="173" t="s">
        <v>416</v>
      </c>
      <c r="C167" s="142">
        <v>7198.9</v>
      </c>
      <c r="D167" s="142">
        <v>7194.06</v>
      </c>
      <c r="E167" s="11">
        <f>D167/C167*100</f>
        <v>99.93</v>
      </c>
      <c r="F167" s="12"/>
      <c r="G167" s="113"/>
      <c r="H167" s="87"/>
      <c r="I167" s="117"/>
      <c r="J167" s="117"/>
      <c r="K167" s="114"/>
      <c r="L167" s="114"/>
      <c r="M167" s="114"/>
      <c r="N167" s="114"/>
      <c r="O167" s="114"/>
      <c r="P167" s="120"/>
    </row>
    <row r="168" spans="1:16" s="132" customFormat="1" ht="18.75" customHeight="1" outlineLevel="1">
      <c r="A168" s="8" t="s">
        <v>186</v>
      </c>
      <c r="B168" s="175" t="s">
        <v>219</v>
      </c>
      <c r="C168" s="142"/>
      <c r="D168" s="142"/>
      <c r="E168" s="11"/>
      <c r="F168" s="12"/>
      <c r="G168" s="113" t="s">
        <v>220</v>
      </c>
      <c r="H168" s="87" t="s">
        <v>451</v>
      </c>
      <c r="I168" s="177">
        <v>4</v>
      </c>
      <c r="J168" s="90">
        <f>4/4*100</f>
        <v>100</v>
      </c>
      <c r="K168" s="137"/>
      <c r="L168" s="114"/>
      <c r="M168" s="114"/>
      <c r="N168" s="114"/>
      <c r="O168" s="114"/>
      <c r="P168" s="120"/>
    </row>
    <row r="169" spans="1:16" s="132" customFormat="1" ht="40.5" customHeight="1" outlineLevel="1">
      <c r="A169" s="8" t="s">
        <v>188</v>
      </c>
      <c r="B169" s="173" t="s">
        <v>221</v>
      </c>
      <c r="C169" s="142">
        <v>1174</v>
      </c>
      <c r="D169" s="142">
        <v>1079.94</v>
      </c>
      <c r="E169" s="11">
        <f>D169/C169*100</f>
        <v>91.99</v>
      </c>
      <c r="F169" s="12"/>
      <c r="G169" s="113"/>
      <c r="H169" s="87"/>
      <c r="I169" s="178"/>
      <c r="J169" s="178"/>
      <c r="K169" s="114"/>
      <c r="L169" s="114"/>
      <c r="M169" s="114"/>
      <c r="N169" s="114"/>
      <c r="O169" s="114"/>
      <c r="P169" s="120"/>
    </row>
    <row r="170" spans="1:16" ht="78.75" customHeight="1" outlineLevel="1">
      <c r="A170" s="8" t="s">
        <v>190</v>
      </c>
      <c r="B170" s="175" t="s">
        <v>389</v>
      </c>
      <c r="C170" s="142"/>
      <c r="D170" s="142"/>
      <c r="E170" s="11"/>
      <c r="F170" s="12"/>
      <c r="G170" s="113" t="s">
        <v>220</v>
      </c>
      <c r="H170" s="87" t="s">
        <v>222</v>
      </c>
      <c r="I170" s="149">
        <v>12</v>
      </c>
      <c r="J170" s="117">
        <f>12/48*100</f>
        <v>25</v>
      </c>
      <c r="K170" s="137" t="s">
        <v>481</v>
      </c>
      <c r="L170" s="137"/>
      <c r="M170" s="137"/>
      <c r="N170" s="137"/>
      <c r="O170" s="137"/>
      <c r="P170" s="176"/>
    </row>
    <row r="171" spans="1:16" ht="54.75" customHeight="1" outlineLevel="1">
      <c r="A171" s="8" t="s">
        <v>193</v>
      </c>
      <c r="B171" s="175" t="s">
        <v>223</v>
      </c>
      <c r="C171" s="142"/>
      <c r="D171" s="142"/>
      <c r="E171" s="11"/>
      <c r="F171" s="12"/>
      <c r="G171" s="115" t="s">
        <v>224</v>
      </c>
      <c r="H171" s="87" t="s">
        <v>225</v>
      </c>
      <c r="I171" s="149">
        <v>119</v>
      </c>
      <c r="J171" s="179">
        <f>119/569*100</f>
        <v>20.91</v>
      </c>
      <c r="K171" s="137" t="s">
        <v>482</v>
      </c>
      <c r="L171" s="137"/>
      <c r="M171" s="137"/>
      <c r="N171" s="137"/>
      <c r="O171" s="137"/>
      <c r="P171" s="176"/>
    </row>
    <row r="172" spans="1:16" s="79" customFormat="1" ht="43.5" customHeight="1">
      <c r="A172" s="266" t="s">
        <v>202</v>
      </c>
      <c r="B172" s="6" t="s">
        <v>278</v>
      </c>
      <c r="C172" s="1">
        <f>C178+C182</f>
        <v>186570.08</v>
      </c>
      <c r="D172" s="1">
        <f>D178+D182</f>
        <v>184837.17</v>
      </c>
      <c r="E172" s="2">
        <f>D172/C172*100</f>
        <v>99.07</v>
      </c>
      <c r="F172" s="3">
        <f>D172/C172</f>
        <v>0.99099999999999999</v>
      </c>
      <c r="G172" s="4"/>
      <c r="H172" s="4"/>
      <c r="I172" s="4"/>
      <c r="J172" s="5"/>
      <c r="K172" s="6"/>
      <c r="L172" s="2">
        <f>AVERAGE(J179,J180,J183,J184)/100</f>
        <v>1.07</v>
      </c>
      <c r="M172" s="7" t="str">
        <f>R3</f>
        <v>Высокая эффективность</v>
      </c>
      <c r="N172" s="2">
        <f>AVERAGE(J174,J175,J176)/100</f>
        <v>1.01</v>
      </c>
      <c r="O172" s="2">
        <f>N172/L172*100-100</f>
        <v>-5.61</v>
      </c>
      <c r="P172" s="47"/>
    </row>
    <row r="173" spans="1:16" ht="42" customHeight="1" outlineLevel="1">
      <c r="A173" s="8" t="s">
        <v>203</v>
      </c>
      <c r="B173" s="9" t="s">
        <v>236</v>
      </c>
      <c r="C173" s="10"/>
      <c r="D173" s="10"/>
      <c r="E173" s="11"/>
      <c r="F173" s="12"/>
      <c r="G173" s="13"/>
      <c r="H173" s="14"/>
      <c r="I173" s="15"/>
      <c r="J173" s="16"/>
      <c r="K173" s="17"/>
      <c r="L173" s="17"/>
      <c r="M173" s="17"/>
      <c r="N173" s="17"/>
      <c r="O173" s="17"/>
      <c r="P173" s="180"/>
    </row>
    <row r="174" spans="1:16" ht="72" outlineLevel="1">
      <c r="A174" s="8" t="s">
        <v>205</v>
      </c>
      <c r="B174" s="18" t="s">
        <v>350</v>
      </c>
      <c r="C174" s="19"/>
      <c r="D174" s="19"/>
      <c r="E174" s="11"/>
      <c r="F174" s="12"/>
      <c r="G174" s="13" t="s">
        <v>15</v>
      </c>
      <c r="H174" s="14">
        <v>95</v>
      </c>
      <c r="I174" s="15">
        <v>95</v>
      </c>
      <c r="J174" s="16">
        <f>I174/H174*100</f>
        <v>100</v>
      </c>
      <c r="K174" s="17"/>
      <c r="L174" s="17"/>
      <c r="M174" s="17"/>
      <c r="N174" s="17"/>
      <c r="O174" s="17"/>
      <c r="P174" s="180"/>
    </row>
    <row r="175" spans="1:16" ht="48" outlineLevel="1">
      <c r="A175" s="8" t="s">
        <v>206</v>
      </c>
      <c r="B175" s="18" t="s">
        <v>370</v>
      </c>
      <c r="C175" s="19"/>
      <c r="D175" s="19"/>
      <c r="E175" s="11"/>
      <c r="F175" s="12"/>
      <c r="G175" s="13" t="s">
        <v>15</v>
      </c>
      <c r="H175" s="14">
        <v>98</v>
      </c>
      <c r="I175" s="15">
        <v>99.6</v>
      </c>
      <c r="J175" s="16">
        <f>I175/H175*100</f>
        <v>101.6</v>
      </c>
      <c r="K175" s="17"/>
      <c r="L175" s="17"/>
      <c r="M175" s="17"/>
      <c r="N175" s="17"/>
      <c r="O175" s="17"/>
      <c r="P175" s="180"/>
    </row>
    <row r="176" spans="1:16" ht="63" customHeight="1" outlineLevel="1">
      <c r="A176" s="8" t="s">
        <v>207</v>
      </c>
      <c r="B176" s="18" t="s">
        <v>351</v>
      </c>
      <c r="C176" s="19"/>
      <c r="D176" s="19"/>
      <c r="E176" s="11"/>
      <c r="F176" s="12"/>
      <c r="G176" s="13" t="s">
        <v>15</v>
      </c>
      <c r="H176" s="20">
        <v>99.5</v>
      </c>
      <c r="I176" s="20">
        <v>99.4</v>
      </c>
      <c r="J176" s="16">
        <f>H176/I176*100</f>
        <v>100.1</v>
      </c>
      <c r="K176" s="21"/>
      <c r="L176" s="21"/>
      <c r="M176" s="21"/>
      <c r="N176" s="21"/>
      <c r="O176" s="21"/>
      <c r="P176" s="181"/>
    </row>
    <row r="177" spans="1:16" ht="24" outlineLevel="1">
      <c r="A177" s="8" t="s">
        <v>208</v>
      </c>
      <c r="B177" s="9" t="s">
        <v>358</v>
      </c>
      <c r="C177" s="10"/>
      <c r="D177" s="10"/>
      <c r="E177" s="11"/>
      <c r="F177" s="12"/>
      <c r="G177" s="13"/>
      <c r="H177" s="14"/>
      <c r="I177" s="15"/>
      <c r="J177" s="16"/>
      <c r="K177" s="17"/>
      <c r="L177" s="17"/>
      <c r="M177" s="17"/>
      <c r="N177" s="17"/>
      <c r="O177" s="17"/>
      <c r="P177" s="180"/>
    </row>
    <row r="178" spans="1:16" ht="24" outlineLevel="1">
      <c r="A178" s="8" t="s">
        <v>209</v>
      </c>
      <c r="B178" s="9" t="s">
        <v>241</v>
      </c>
      <c r="C178" s="22">
        <v>171586.25</v>
      </c>
      <c r="D178" s="23">
        <v>170893.31</v>
      </c>
      <c r="E178" s="11">
        <f>D178/C178*100</f>
        <v>99.6</v>
      </c>
      <c r="F178" s="12"/>
      <c r="G178" s="13"/>
      <c r="H178" s="14"/>
      <c r="I178" s="15"/>
      <c r="J178" s="16"/>
      <c r="K178" s="17"/>
      <c r="L178" s="17"/>
      <c r="M178" s="17"/>
      <c r="N178" s="17"/>
      <c r="O178" s="17"/>
      <c r="P178" s="180"/>
    </row>
    <row r="179" spans="1:16" ht="36" outlineLevel="1">
      <c r="A179" s="8" t="s">
        <v>211</v>
      </c>
      <c r="B179" s="24" t="s">
        <v>243</v>
      </c>
      <c r="C179" s="22"/>
      <c r="D179" s="19"/>
      <c r="E179" s="11"/>
      <c r="F179" s="12"/>
      <c r="G179" s="13" t="s">
        <v>15</v>
      </c>
      <c r="H179" s="14">
        <v>26</v>
      </c>
      <c r="I179" s="15">
        <v>33</v>
      </c>
      <c r="J179" s="16">
        <f>I179/H179*100</f>
        <v>126.9</v>
      </c>
      <c r="K179" s="17"/>
      <c r="L179" s="17"/>
      <c r="M179" s="17"/>
      <c r="N179" s="17"/>
      <c r="O179" s="17"/>
      <c r="P179" s="180"/>
    </row>
    <row r="180" spans="1:16" ht="39.75" customHeight="1" outlineLevel="1">
      <c r="A180" s="8" t="s">
        <v>212</v>
      </c>
      <c r="B180" s="24" t="s">
        <v>458</v>
      </c>
      <c r="C180" s="22"/>
      <c r="D180" s="19"/>
      <c r="E180" s="11"/>
      <c r="F180" s="12"/>
      <c r="G180" s="13" t="s">
        <v>220</v>
      </c>
      <c r="H180" s="25">
        <v>60</v>
      </c>
      <c r="I180" s="26">
        <v>60</v>
      </c>
      <c r="J180" s="16">
        <f t="shared" ref="J180:J184" si="19">I180/H180*100</f>
        <v>100</v>
      </c>
      <c r="K180" s="17"/>
      <c r="L180" s="17"/>
      <c r="M180" s="17"/>
      <c r="N180" s="17"/>
      <c r="O180" s="17"/>
      <c r="P180" s="180"/>
    </row>
    <row r="181" spans="1:16" ht="24" outlineLevel="1">
      <c r="A181" s="8" t="s">
        <v>213</v>
      </c>
      <c r="B181" s="9" t="s">
        <v>359</v>
      </c>
      <c r="C181" s="22"/>
      <c r="D181" s="10"/>
      <c r="E181" s="11"/>
      <c r="F181" s="12"/>
      <c r="G181" s="13"/>
      <c r="H181" s="14"/>
      <c r="I181" s="15"/>
      <c r="J181" s="16"/>
      <c r="K181" s="17"/>
      <c r="L181" s="17"/>
      <c r="M181" s="17"/>
      <c r="N181" s="17"/>
      <c r="O181" s="17"/>
      <c r="P181" s="180"/>
    </row>
    <row r="182" spans="1:16" outlineLevel="1">
      <c r="A182" s="8" t="s">
        <v>215</v>
      </c>
      <c r="B182" s="9" t="s">
        <v>247</v>
      </c>
      <c r="C182" s="22">
        <v>14983.83</v>
      </c>
      <c r="D182" s="23">
        <v>13943.86</v>
      </c>
      <c r="E182" s="11">
        <f>D182/C182*100</f>
        <v>93.06</v>
      </c>
      <c r="F182" s="12"/>
      <c r="G182" s="13"/>
      <c r="H182" s="14"/>
      <c r="I182" s="15"/>
      <c r="J182" s="16"/>
      <c r="K182" s="17"/>
      <c r="L182" s="17"/>
      <c r="M182" s="17"/>
      <c r="N182" s="17"/>
      <c r="O182" s="17"/>
      <c r="P182" s="180"/>
    </row>
    <row r="183" spans="1:16" ht="69.75" customHeight="1" outlineLevel="1">
      <c r="A183" s="8" t="s">
        <v>216</v>
      </c>
      <c r="B183" s="24" t="s">
        <v>249</v>
      </c>
      <c r="C183" s="23"/>
      <c r="D183" s="23"/>
      <c r="E183" s="11"/>
      <c r="F183" s="12"/>
      <c r="G183" s="13" t="s">
        <v>15</v>
      </c>
      <c r="H183" s="14">
        <v>100</v>
      </c>
      <c r="I183" s="20">
        <v>100</v>
      </c>
      <c r="J183" s="16">
        <f t="shared" si="19"/>
        <v>100</v>
      </c>
      <c r="K183" s="27"/>
      <c r="L183" s="27"/>
      <c r="M183" s="27"/>
      <c r="N183" s="27"/>
      <c r="O183" s="27"/>
      <c r="P183" s="182"/>
    </row>
    <row r="184" spans="1:16" ht="66.75" customHeight="1" outlineLevel="1">
      <c r="A184" s="8" t="s">
        <v>403</v>
      </c>
      <c r="B184" s="24" t="s">
        <v>251</v>
      </c>
      <c r="C184" s="23"/>
      <c r="D184" s="23"/>
      <c r="E184" s="11"/>
      <c r="F184" s="12"/>
      <c r="G184" s="13" t="s">
        <v>15</v>
      </c>
      <c r="H184" s="14">
        <v>7.3</v>
      </c>
      <c r="I184" s="20">
        <v>7.3</v>
      </c>
      <c r="J184" s="16">
        <f t="shared" si="19"/>
        <v>100</v>
      </c>
      <c r="K184" s="28"/>
      <c r="L184" s="28"/>
      <c r="M184" s="28"/>
      <c r="N184" s="28"/>
      <c r="O184" s="28"/>
      <c r="P184" s="183"/>
    </row>
    <row r="185" spans="1:16" s="79" customFormat="1" ht="39" customHeight="1">
      <c r="A185" s="265" t="s">
        <v>226</v>
      </c>
      <c r="B185" s="6" t="s">
        <v>279</v>
      </c>
      <c r="C185" s="73">
        <f>C190+C195</f>
        <v>56070.12</v>
      </c>
      <c r="D185" s="73">
        <f>D190+D195</f>
        <v>56070.1</v>
      </c>
      <c r="E185" s="74">
        <f>D185/C185*100</f>
        <v>100</v>
      </c>
      <c r="F185" s="75">
        <f>D185/C185</f>
        <v>1</v>
      </c>
      <c r="G185" s="4"/>
      <c r="H185" s="4"/>
      <c r="I185" s="4"/>
      <c r="J185" s="5"/>
      <c r="K185" s="6"/>
      <c r="L185" s="2">
        <f>AVERAGE(J191,J192,J193,J196)/100</f>
        <v>2.2599999999999998</v>
      </c>
      <c r="M185" s="7" t="str">
        <f>R2</f>
        <v>Высокая эффективность</v>
      </c>
      <c r="N185" s="2">
        <f>AVERAGE(J187,J188)/100</f>
        <v>1.01</v>
      </c>
      <c r="O185" s="2">
        <f>N185/L185*100-100</f>
        <v>-55.31</v>
      </c>
      <c r="P185" s="47"/>
    </row>
    <row r="186" spans="1:16" ht="40.5" customHeight="1" outlineLevel="1">
      <c r="A186" s="8" t="s">
        <v>227</v>
      </c>
      <c r="B186" s="49" t="s">
        <v>377</v>
      </c>
      <c r="C186" s="50"/>
      <c r="D186" s="50"/>
      <c r="E186" s="11"/>
      <c r="F186" s="12"/>
      <c r="G186" s="184"/>
      <c r="H186" s="184"/>
      <c r="I186" s="184"/>
      <c r="J186" s="185"/>
      <c r="K186" s="186"/>
      <c r="L186" s="186"/>
      <c r="M186" s="186"/>
      <c r="N186" s="186"/>
      <c r="O186" s="186"/>
      <c r="P186" s="187"/>
    </row>
    <row r="187" spans="1:16" ht="39.75" customHeight="1" outlineLevel="1">
      <c r="A187" s="8" t="s">
        <v>228</v>
      </c>
      <c r="B187" s="239" t="s">
        <v>352</v>
      </c>
      <c r="C187" s="19"/>
      <c r="D187" s="19"/>
      <c r="E187" s="11"/>
      <c r="F187" s="12"/>
      <c r="G187" s="188" t="s">
        <v>15</v>
      </c>
      <c r="H187" s="14">
        <v>33</v>
      </c>
      <c r="I187" s="14">
        <v>33.799999999999997</v>
      </c>
      <c r="J187" s="189">
        <f>I187/H187*100</f>
        <v>102.4</v>
      </c>
      <c r="K187" s="57"/>
      <c r="L187" s="57"/>
      <c r="M187" s="57"/>
      <c r="N187" s="57"/>
      <c r="O187" s="57"/>
      <c r="P187" s="68"/>
    </row>
    <row r="188" spans="1:16" ht="53.25" customHeight="1" outlineLevel="1">
      <c r="A188" s="8" t="s">
        <v>229</v>
      </c>
      <c r="B188" s="239" t="s">
        <v>353</v>
      </c>
      <c r="C188" s="19"/>
      <c r="D188" s="19"/>
      <c r="E188" s="11"/>
      <c r="F188" s="12"/>
      <c r="G188" s="188" t="s">
        <v>15</v>
      </c>
      <c r="H188" s="14">
        <v>2.7</v>
      </c>
      <c r="I188" s="14">
        <v>2.7</v>
      </c>
      <c r="J188" s="189">
        <f>I188/H188*100</f>
        <v>100</v>
      </c>
      <c r="K188" s="57"/>
      <c r="L188" s="57"/>
      <c r="M188" s="57"/>
      <c r="N188" s="57"/>
      <c r="O188" s="57"/>
      <c r="P188" s="68"/>
    </row>
    <row r="189" spans="1:16" ht="63" customHeight="1" outlineLevel="1">
      <c r="A189" s="8" t="s">
        <v>230</v>
      </c>
      <c r="B189" s="240" t="s">
        <v>255</v>
      </c>
      <c r="C189" s="271"/>
      <c r="D189" s="271"/>
      <c r="E189" s="11"/>
      <c r="F189" s="190"/>
      <c r="G189" s="191"/>
      <c r="H189" s="191"/>
      <c r="I189" s="191"/>
      <c r="J189" s="192"/>
      <c r="K189" s="193"/>
      <c r="L189" s="194"/>
      <c r="M189" s="194"/>
      <c r="N189" s="194"/>
      <c r="O189" s="194"/>
      <c r="P189" s="195"/>
    </row>
    <row r="190" spans="1:16" ht="40.5" customHeight="1" outlineLevel="1">
      <c r="A190" s="8" t="s">
        <v>231</v>
      </c>
      <c r="B190" s="49" t="s">
        <v>257</v>
      </c>
      <c r="C190" s="272">
        <v>6068.53</v>
      </c>
      <c r="D190" s="272">
        <v>6068.51</v>
      </c>
      <c r="E190" s="11">
        <f>D190/C190*100</f>
        <v>100</v>
      </c>
      <c r="F190" s="12"/>
      <c r="G190" s="196"/>
      <c r="H190" s="156"/>
      <c r="I190" s="156"/>
      <c r="J190" s="197"/>
      <c r="K190" s="114"/>
      <c r="L190" s="114"/>
      <c r="M190" s="114"/>
      <c r="N190" s="114"/>
      <c r="O190" s="114"/>
      <c r="P190" s="120"/>
    </row>
    <row r="191" spans="1:16" ht="40.5" customHeight="1" outlineLevel="1">
      <c r="A191" s="8" t="s">
        <v>232</v>
      </c>
      <c r="B191" s="61" t="s">
        <v>259</v>
      </c>
      <c r="C191" s="19"/>
      <c r="D191" s="19"/>
      <c r="E191" s="11"/>
      <c r="F191" s="12"/>
      <c r="G191" s="188" t="s">
        <v>15</v>
      </c>
      <c r="H191" s="15">
        <v>5.0999999999999996</v>
      </c>
      <c r="I191" s="15">
        <v>5.0999999999999996</v>
      </c>
      <c r="J191" s="189">
        <f t="shared" ref="J191:J196" si="20">I191/H191*100</f>
        <v>100</v>
      </c>
      <c r="K191" s="198"/>
      <c r="L191" s="198"/>
      <c r="M191" s="198"/>
      <c r="N191" s="198"/>
      <c r="O191" s="198"/>
      <c r="P191" s="199"/>
    </row>
    <row r="192" spans="1:16" ht="38.25" customHeight="1" outlineLevel="1">
      <c r="A192" s="8" t="s">
        <v>233</v>
      </c>
      <c r="B192" s="61" t="s">
        <v>261</v>
      </c>
      <c r="C192" s="19"/>
      <c r="D192" s="19"/>
      <c r="E192" s="11"/>
      <c r="F192" s="12"/>
      <c r="G192" s="188" t="s">
        <v>15</v>
      </c>
      <c r="H192" s="15">
        <v>7</v>
      </c>
      <c r="I192" s="15">
        <v>7.5</v>
      </c>
      <c r="J192" s="189">
        <f>I192/H192*100</f>
        <v>107.1</v>
      </c>
      <c r="K192" s="198"/>
      <c r="L192" s="198"/>
      <c r="M192" s="198"/>
      <c r="N192" s="198"/>
      <c r="O192" s="198"/>
      <c r="P192" s="199"/>
    </row>
    <row r="193" spans="1:16" ht="63" customHeight="1" outlineLevel="1">
      <c r="A193" s="8"/>
      <c r="B193" s="61" t="s">
        <v>419</v>
      </c>
      <c r="C193" s="19"/>
      <c r="D193" s="19"/>
      <c r="E193" s="11"/>
      <c r="F193" s="12"/>
      <c r="G193" s="188" t="s">
        <v>15</v>
      </c>
      <c r="H193" s="15">
        <v>10</v>
      </c>
      <c r="I193" s="15">
        <v>59.5</v>
      </c>
      <c r="J193" s="262">
        <f>I193/H193*100</f>
        <v>595</v>
      </c>
      <c r="K193" s="198"/>
      <c r="L193" s="198"/>
      <c r="M193" s="198"/>
      <c r="N193" s="198"/>
      <c r="O193" s="198"/>
      <c r="P193" s="199"/>
    </row>
    <row r="194" spans="1:16" ht="28.5" customHeight="1" outlineLevel="1">
      <c r="A194" s="8" t="s">
        <v>234</v>
      </c>
      <c r="B194" s="49" t="s">
        <v>263</v>
      </c>
      <c r="C194" s="103"/>
      <c r="D194" s="50"/>
      <c r="E194" s="11"/>
      <c r="F194" s="12"/>
      <c r="G194" s="200"/>
      <c r="H194" s="156"/>
      <c r="I194" s="156"/>
      <c r="J194" s="189"/>
      <c r="K194" s="114"/>
      <c r="L194" s="114"/>
      <c r="M194" s="114"/>
      <c r="N194" s="114"/>
      <c r="O194" s="114"/>
      <c r="P194" s="120"/>
    </row>
    <row r="195" spans="1:16" ht="27.75" customHeight="1" outlineLevel="1">
      <c r="A195" s="8" t="s">
        <v>321</v>
      </c>
      <c r="B195" s="49" t="s">
        <v>371</v>
      </c>
      <c r="C195" s="272">
        <v>50001.59</v>
      </c>
      <c r="D195" s="272">
        <v>50001.59</v>
      </c>
      <c r="E195" s="11">
        <f>D195/C195*100</f>
        <v>100</v>
      </c>
      <c r="F195" s="12"/>
      <c r="G195" s="196"/>
      <c r="H195" s="156"/>
      <c r="I195" s="156"/>
      <c r="J195" s="189"/>
      <c r="K195" s="114"/>
      <c r="L195" s="114"/>
      <c r="M195" s="114"/>
      <c r="N195" s="114"/>
      <c r="O195" s="114"/>
      <c r="P195" s="120"/>
    </row>
    <row r="196" spans="1:16" ht="24" outlineLevel="1">
      <c r="A196" s="8" t="s">
        <v>324</v>
      </c>
      <c r="B196" s="61" t="s">
        <v>266</v>
      </c>
      <c r="C196" s="19"/>
      <c r="D196" s="19"/>
      <c r="E196" s="11"/>
      <c r="F196" s="12"/>
      <c r="G196" s="188" t="s">
        <v>220</v>
      </c>
      <c r="H196" s="26">
        <v>7</v>
      </c>
      <c r="I196" s="26">
        <v>7</v>
      </c>
      <c r="J196" s="189">
        <f t="shared" si="20"/>
        <v>100</v>
      </c>
      <c r="K196" s="57"/>
      <c r="L196" s="57"/>
      <c r="M196" s="57"/>
      <c r="N196" s="57"/>
      <c r="O196" s="57"/>
      <c r="P196" s="68"/>
    </row>
    <row r="197" spans="1:16" s="204" customFormat="1" ht="27" customHeight="1">
      <c r="A197" s="264">
        <v>9</v>
      </c>
      <c r="B197" s="203" t="s">
        <v>280</v>
      </c>
      <c r="C197" s="73">
        <f>C202+C204+C209+C206</f>
        <v>13432.78</v>
      </c>
      <c r="D197" s="73">
        <f>D202+D204+D209+D206</f>
        <v>13363.13</v>
      </c>
      <c r="E197" s="74">
        <f t="shared" ref="E197" si="21">D197/C197*100</f>
        <v>99.48</v>
      </c>
      <c r="F197" s="75">
        <f>D197/C197</f>
        <v>0.995</v>
      </c>
      <c r="G197" s="201"/>
      <c r="H197" s="201"/>
      <c r="I197" s="201"/>
      <c r="J197" s="202"/>
      <c r="K197" s="203"/>
      <c r="L197" s="2">
        <f>AVERAGE(J203,J205,J207,J210)/100</f>
        <v>1</v>
      </c>
      <c r="M197" s="7" t="str">
        <f>R3</f>
        <v>Высокая эффективность</v>
      </c>
      <c r="N197" s="2">
        <f>AVERAGE(J199,J200)/100</f>
        <v>1</v>
      </c>
      <c r="O197" s="2">
        <f>N197/L197*100-100</f>
        <v>0</v>
      </c>
      <c r="P197" s="47"/>
    </row>
    <row r="198" spans="1:16" ht="42" customHeight="1" outlineLevel="1">
      <c r="A198" s="8" t="s">
        <v>235</v>
      </c>
      <c r="B198" s="81" t="s">
        <v>267</v>
      </c>
      <c r="C198" s="22"/>
      <c r="D198" s="22"/>
      <c r="E198" s="11"/>
      <c r="F198" s="12"/>
      <c r="G198" s="113"/>
      <c r="H198" s="87"/>
      <c r="I198" s="117"/>
      <c r="J198" s="205"/>
      <c r="K198" s="114"/>
      <c r="L198" s="114"/>
      <c r="M198" s="114"/>
      <c r="N198" s="114"/>
      <c r="O198" s="114"/>
      <c r="P198" s="120"/>
    </row>
    <row r="199" spans="1:16" ht="64.5" customHeight="1" outlineLevel="1">
      <c r="A199" s="8" t="s">
        <v>237</v>
      </c>
      <c r="B199" s="164" t="s">
        <v>354</v>
      </c>
      <c r="C199" s="103"/>
      <c r="D199" s="103"/>
      <c r="E199" s="11"/>
      <c r="F199" s="12"/>
      <c r="G199" s="113" t="s">
        <v>15</v>
      </c>
      <c r="H199" s="87">
        <v>57.1</v>
      </c>
      <c r="I199" s="117">
        <v>57.1</v>
      </c>
      <c r="J199" s="205">
        <f>I199/H199*100</f>
        <v>100</v>
      </c>
      <c r="K199" s="206"/>
      <c r="L199" s="206"/>
      <c r="M199" s="206"/>
      <c r="N199" s="206"/>
      <c r="O199" s="206"/>
      <c r="P199" s="207"/>
    </row>
    <row r="200" spans="1:16" ht="56.25" customHeight="1" outlineLevel="1">
      <c r="A200" s="8" t="s">
        <v>238</v>
      </c>
      <c r="B200" s="164" t="s">
        <v>355</v>
      </c>
      <c r="C200" s="103"/>
      <c r="D200" s="103"/>
      <c r="E200" s="11"/>
      <c r="F200" s="12"/>
      <c r="G200" s="113" t="s">
        <v>15</v>
      </c>
      <c r="H200" s="87">
        <v>4.3</v>
      </c>
      <c r="I200" s="117">
        <v>4.3</v>
      </c>
      <c r="J200" s="205">
        <f>I200/H200*100</f>
        <v>100</v>
      </c>
      <c r="K200" s="206"/>
      <c r="L200" s="206"/>
      <c r="M200" s="206"/>
      <c r="N200" s="206"/>
      <c r="O200" s="206"/>
      <c r="P200" s="207"/>
    </row>
    <row r="201" spans="1:16" ht="30" customHeight="1" outlineLevel="1">
      <c r="A201" s="8" t="s">
        <v>239</v>
      </c>
      <c r="B201" s="81" t="s">
        <v>268</v>
      </c>
      <c r="C201" s="22"/>
      <c r="D201" s="22"/>
      <c r="E201" s="11"/>
      <c r="F201" s="12"/>
      <c r="G201" s="113"/>
      <c r="H201" s="87"/>
      <c r="I201" s="117"/>
      <c r="J201" s="205"/>
      <c r="K201" s="114"/>
      <c r="L201" s="114"/>
      <c r="M201" s="114"/>
      <c r="N201" s="114"/>
      <c r="O201" s="114"/>
      <c r="P201" s="120"/>
    </row>
    <row r="202" spans="1:16" ht="28.5" customHeight="1" outlineLevel="1">
      <c r="A202" s="8" t="s">
        <v>240</v>
      </c>
      <c r="B202" s="81" t="s">
        <v>269</v>
      </c>
      <c r="C202" s="103">
        <v>1288.5</v>
      </c>
      <c r="D202" s="103">
        <v>1279.53</v>
      </c>
      <c r="E202" s="11">
        <f>D202/C202*100</f>
        <v>99.3</v>
      </c>
      <c r="F202" s="12"/>
      <c r="G202" s="113"/>
      <c r="H202" s="87"/>
      <c r="I202" s="117"/>
      <c r="J202" s="205"/>
      <c r="K202" s="206"/>
      <c r="L202" s="206"/>
      <c r="M202" s="206"/>
      <c r="N202" s="206"/>
      <c r="O202" s="206"/>
      <c r="P202" s="207"/>
    </row>
    <row r="203" spans="1:16" ht="39.75" customHeight="1" outlineLevel="1">
      <c r="A203" s="8" t="s">
        <v>242</v>
      </c>
      <c r="B203" s="234" t="s">
        <v>270</v>
      </c>
      <c r="C203" s="103"/>
      <c r="D203" s="103"/>
      <c r="E203" s="11"/>
      <c r="F203" s="12"/>
      <c r="G203" s="113" t="s">
        <v>15</v>
      </c>
      <c r="H203" s="87">
        <v>44.7</v>
      </c>
      <c r="I203" s="117">
        <v>44.7</v>
      </c>
      <c r="J203" s="205">
        <f>I203/H203*100</f>
        <v>100</v>
      </c>
      <c r="K203" s="104"/>
      <c r="L203" s="206"/>
      <c r="M203" s="206"/>
      <c r="N203" s="206"/>
      <c r="O203" s="206"/>
      <c r="P203" s="207"/>
    </row>
    <row r="204" spans="1:16" ht="26.25" customHeight="1" outlineLevel="1">
      <c r="A204" s="8" t="s">
        <v>244</v>
      </c>
      <c r="B204" s="81" t="s">
        <v>372</v>
      </c>
      <c r="C204" s="103">
        <v>12038.28</v>
      </c>
      <c r="D204" s="103">
        <v>11977.6</v>
      </c>
      <c r="E204" s="11">
        <f>D204/C204*100</f>
        <v>99.5</v>
      </c>
      <c r="F204" s="12"/>
      <c r="G204" s="113"/>
      <c r="H204" s="87"/>
      <c r="I204" s="117"/>
      <c r="J204" s="205"/>
      <c r="K204" s="206"/>
      <c r="L204" s="206"/>
      <c r="M204" s="206"/>
      <c r="N204" s="206"/>
      <c r="O204" s="206"/>
      <c r="P204" s="207"/>
    </row>
    <row r="205" spans="1:16" ht="39" customHeight="1" outlineLevel="1">
      <c r="A205" s="8" t="s">
        <v>245</v>
      </c>
      <c r="B205" s="234" t="s">
        <v>271</v>
      </c>
      <c r="C205" s="103"/>
      <c r="D205" s="103"/>
      <c r="E205" s="11"/>
      <c r="F205" s="12"/>
      <c r="G205" s="113" t="s">
        <v>15</v>
      </c>
      <c r="H205" s="87">
        <v>47</v>
      </c>
      <c r="I205" s="117">
        <v>47</v>
      </c>
      <c r="J205" s="205">
        <f>I205/H205*100</f>
        <v>100</v>
      </c>
      <c r="K205" s="206"/>
      <c r="L205" s="206"/>
      <c r="M205" s="206"/>
      <c r="N205" s="206"/>
      <c r="O205" s="206"/>
      <c r="P205" s="207"/>
    </row>
    <row r="206" spans="1:16" ht="36.75" customHeight="1" outlineLevel="1">
      <c r="A206" s="8" t="s">
        <v>246</v>
      </c>
      <c r="B206" s="81" t="s">
        <v>299</v>
      </c>
      <c r="C206" s="103">
        <v>71</v>
      </c>
      <c r="D206" s="103">
        <v>71</v>
      </c>
      <c r="E206" s="11">
        <f>D206/C206*100</f>
        <v>100</v>
      </c>
      <c r="F206" s="12"/>
      <c r="G206" s="113"/>
      <c r="H206" s="87"/>
      <c r="I206" s="117"/>
      <c r="J206" s="205"/>
      <c r="K206" s="206"/>
      <c r="L206" s="206"/>
      <c r="M206" s="206"/>
      <c r="N206" s="206"/>
      <c r="O206" s="206"/>
      <c r="P206" s="207"/>
    </row>
    <row r="207" spans="1:16" ht="27" customHeight="1" outlineLevel="1">
      <c r="A207" s="8" t="s">
        <v>248</v>
      </c>
      <c r="B207" s="234" t="s">
        <v>418</v>
      </c>
      <c r="C207" s="103"/>
      <c r="D207" s="103"/>
      <c r="E207" s="11"/>
      <c r="F207" s="12"/>
      <c r="G207" s="113" t="s">
        <v>192</v>
      </c>
      <c r="H207" s="26">
        <v>156</v>
      </c>
      <c r="I207" s="26">
        <v>156</v>
      </c>
      <c r="J207" s="205">
        <f>I207/H207*100</f>
        <v>100</v>
      </c>
      <c r="K207" s="206"/>
      <c r="L207" s="206"/>
      <c r="M207" s="206"/>
      <c r="N207" s="206"/>
      <c r="O207" s="206"/>
      <c r="P207" s="207"/>
    </row>
    <row r="208" spans="1:16" ht="40.5" customHeight="1" outlineLevel="1">
      <c r="A208" s="8" t="s">
        <v>250</v>
      </c>
      <c r="B208" s="81" t="s">
        <v>272</v>
      </c>
      <c r="C208" s="103"/>
      <c r="D208" s="22"/>
      <c r="E208" s="11"/>
      <c r="F208" s="12"/>
      <c r="G208" s="113"/>
      <c r="H208" s="87"/>
      <c r="I208" s="117"/>
      <c r="J208" s="205"/>
      <c r="K208" s="114"/>
      <c r="L208" s="114"/>
      <c r="M208" s="114"/>
      <c r="N208" s="114"/>
      <c r="O208" s="114"/>
      <c r="P208" s="120"/>
    </row>
    <row r="209" spans="1:16" ht="40.5" customHeight="1" outlineLevel="1">
      <c r="A209" s="8" t="s">
        <v>322</v>
      </c>
      <c r="B209" s="81" t="s">
        <v>459</v>
      </c>
      <c r="C209" s="103">
        <v>35</v>
      </c>
      <c r="D209" s="103">
        <v>35</v>
      </c>
      <c r="E209" s="11">
        <f>D209/C209*100</f>
        <v>100</v>
      </c>
      <c r="F209" s="12"/>
      <c r="G209" s="113"/>
      <c r="H209" s="87"/>
      <c r="I209" s="117"/>
      <c r="J209" s="205"/>
      <c r="K209" s="206"/>
      <c r="L209" s="206"/>
      <c r="M209" s="206"/>
      <c r="N209" s="206"/>
      <c r="O209" s="206"/>
      <c r="P209" s="207"/>
    </row>
    <row r="210" spans="1:16" ht="51" customHeight="1" outlineLevel="1">
      <c r="A210" s="8" t="s">
        <v>323</v>
      </c>
      <c r="B210" s="234" t="s">
        <v>298</v>
      </c>
      <c r="C210" s="103"/>
      <c r="D210" s="103"/>
      <c r="E210" s="11"/>
      <c r="F210" s="12"/>
      <c r="G210" s="113" t="s">
        <v>15</v>
      </c>
      <c r="H210" s="87">
        <v>21.2</v>
      </c>
      <c r="I210" s="117">
        <v>21.2</v>
      </c>
      <c r="J210" s="205">
        <f>I210/H210*100</f>
        <v>100</v>
      </c>
      <c r="K210" s="206"/>
      <c r="L210" s="206"/>
      <c r="M210" s="206"/>
      <c r="N210" s="206"/>
      <c r="O210" s="206"/>
      <c r="P210" s="207"/>
    </row>
    <row r="211" spans="1:16" s="79" customFormat="1" ht="39" customHeight="1">
      <c r="A211" s="264">
        <v>10</v>
      </c>
      <c r="B211" s="6" t="s">
        <v>373</v>
      </c>
      <c r="C211" s="1">
        <f>C216+C219</f>
        <v>15566.3</v>
      </c>
      <c r="D211" s="1">
        <f>D216+D219</f>
        <v>15354.54</v>
      </c>
      <c r="E211" s="2">
        <f>D211/C211*100</f>
        <v>98.64</v>
      </c>
      <c r="F211" s="3">
        <f>D211/C211</f>
        <v>0.98599999999999999</v>
      </c>
      <c r="G211" s="4"/>
      <c r="H211" s="4"/>
      <c r="I211" s="4"/>
      <c r="J211" s="5"/>
      <c r="K211" s="6"/>
      <c r="L211" s="2">
        <f>AVERAGE(J217,J220)/100</f>
        <v>1</v>
      </c>
      <c r="M211" s="7" t="str">
        <f>R3</f>
        <v>Высокая эффективность</v>
      </c>
      <c r="N211" s="2">
        <f>AVERAGE(J213,J214)/100</f>
        <v>1.07</v>
      </c>
      <c r="O211" s="2">
        <f>N211/L211*100-100</f>
        <v>7</v>
      </c>
      <c r="P211" s="47"/>
    </row>
    <row r="212" spans="1:16" ht="18" customHeight="1" outlineLevel="1">
      <c r="A212" s="8" t="s">
        <v>252</v>
      </c>
      <c r="B212" s="81" t="s">
        <v>273</v>
      </c>
      <c r="C212" s="22"/>
      <c r="D212" s="22"/>
      <c r="E212" s="11"/>
      <c r="F212" s="12"/>
      <c r="G212" s="188"/>
      <c r="H212" s="14"/>
      <c r="I212" s="15"/>
      <c r="J212" s="16"/>
      <c r="K212" s="208"/>
      <c r="L212" s="208"/>
      <c r="M212" s="208"/>
      <c r="N212" s="208"/>
      <c r="O212" s="208"/>
      <c r="P212" s="209"/>
    </row>
    <row r="213" spans="1:16" ht="74.25" customHeight="1" outlineLevel="1">
      <c r="A213" s="8" t="s">
        <v>253</v>
      </c>
      <c r="B213" s="164" t="s">
        <v>356</v>
      </c>
      <c r="C213" s="103"/>
      <c r="D213" s="103"/>
      <c r="E213" s="11"/>
      <c r="F213" s="12"/>
      <c r="G213" s="113" t="s">
        <v>15</v>
      </c>
      <c r="H213" s="87">
        <v>6.98</v>
      </c>
      <c r="I213" s="87">
        <v>4.26</v>
      </c>
      <c r="J213" s="210">
        <f>I213/H213*100</f>
        <v>61</v>
      </c>
      <c r="K213" s="133" t="s">
        <v>448</v>
      </c>
      <c r="L213" s="211"/>
      <c r="M213" s="211"/>
      <c r="N213" s="211"/>
      <c r="O213" s="211"/>
      <c r="P213" s="212"/>
    </row>
    <row r="214" spans="1:16" ht="77.25" customHeight="1" outlineLevel="1">
      <c r="A214" s="8" t="s">
        <v>254</v>
      </c>
      <c r="B214" s="164" t="s">
        <v>357</v>
      </c>
      <c r="C214" s="103"/>
      <c r="D214" s="103"/>
      <c r="E214" s="11"/>
      <c r="F214" s="12"/>
      <c r="G214" s="113" t="s">
        <v>15</v>
      </c>
      <c r="H214" s="87">
        <v>0.43</v>
      </c>
      <c r="I214" s="87">
        <v>0.66</v>
      </c>
      <c r="J214" s="210">
        <f>I214/H214*100</f>
        <v>153.5</v>
      </c>
      <c r="K214" s="211"/>
      <c r="L214" s="211"/>
      <c r="M214" s="211"/>
      <c r="N214" s="211"/>
      <c r="O214" s="211"/>
      <c r="P214" s="212"/>
    </row>
    <row r="215" spans="1:16" ht="42" customHeight="1" outlineLevel="1">
      <c r="A215" s="8" t="s">
        <v>256</v>
      </c>
      <c r="B215" s="81" t="s">
        <v>468</v>
      </c>
      <c r="C215" s="22"/>
      <c r="D215" s="22"/>
      <c r="E215" s="11"/>
      <c r="F215" s="12"/>
      <c r="G215" s="188"/>
      <c r="H215" s="14"/>
      <c r="I215" s="15"/>
      <c r="J215" s="16"/>
      <c r="K215" s="208"/>
      <c r="L215" s="208"/>
      <c r="M215" s="208"/>
      <c r="N215" s="208"/>
      <c r="O215" s="208"/>
      <c r="P215" s="209"/>
    </row>
    <row r="216" spans="1:16" ht="38.25" customHeight="1" outlineLevel="1">
      <c r="A216" s="8" t="s">
        <v>258</v>
      </c>
      <c r="B216" s="81" t="s">
        <v>420</v>
      </c>
      <c r="C216" s="112">
        <v>1052</v>
      </c>
      <c r="D216" s="112">
        <v>1052</v>
      </c>
      <c r="E216" s="11">
        <f>D216/C216*100</f>
        <v>100</v>
      </c>
      <c r="F216" s="12"/>
      <c r="G216" s="113"/>
      <c r="H216" s="87"/>
      <c r="I216" s="117"/>
      <c r="J216" s="205"/>
      <c r="K216" s="213"/>
      <c r="L216" s="213"/>
      <c r="M216" s="213"/>
      <c r="N216" s="213"/>
      <c r="O216" s="213"/>
      <c r="P216" s="214"/>
    </row>
    <row r="217" spans="1:16" ht="21.75" customHeight="1" outlineLevel="1">
      <c r="A217" s="8" t="s">
        <v>260</v>
      </c>
      <c r="B217" s="234" t="s">
        <v>374</v>
      </c>
      <c r="C217" s="103"/>
      <c r="D217" s="103"/>
      <c r="E217" s="11"/>
      <c r="F217" s="12"/>
      <c r="G217" s="115" t="s">
        <v>274</v>
      </c>
      <c r="H217" s="26">
        <v>9</v>
      </c>
      <c r="I217" s="26">
        <v>9</v>
      </c>
      <c r="J217" s="210">
        <f>I217/H217*100</f>
        <v>100</v>
      </c>
      <c r="K217" s="133"/>
      <c r="L217" s="211"/>
      <c r="M217" s="211"/>
      <c r="N217" s="211"/>
      <c r="O217" s="211"/>
      <c r="P217" s="212"/>
    </row>
    <row r="218" spans="1:16" ht="36" outlineLevel="1">
      <c r="A218" s="8" t="s">
        <v>262</v>
      </c>
      <c r="B218" s="81" t="s">
        <v>275</v>
      </c>
      <c r="C218" s="22"/>
      <c r="D218" s="22"/>
      <c r="E218" s="11"/>
      <c r="F218" s="12"/>
      <c r="G218" s="188"/>
      <c r="H218" s="14"/>
      <c r="I218" s="15"/>
      <c r="J218" s="16"/>
      <c r="K218" s="208"/>
      <c r="L218" s="208"/>
      <c r="M218" s="208"/>
      <c r="N218" s="208"/>
      <c r="O218" s="208"/>
      <c r="P218" s="209"/>
    </row>
    <row r="219" spans="1:16" ht="36" outlineLevel="1">
      <c r="A219" s="8" t="s">
        <v>264</v>
      </c>
      <c r="B219" s="81" t="s">
        <v>360</v>
      </c>
      <c r="C219" s="112">
        <v>14514.3</v>
      </c>
      <c r="D219" s="112">
        <v>14302.54</v>
      </c>
      <c r="E219" s="11">
        <f>D219/C219*100</f>
        <v>98.54</v>
      </c>
      <c r="F219" s="12"/>
      <c r="G219" s="113"/>
      <c r="H219" s="87"/>
      <c r="I219" s="117"/>
      <c r="J219" s="205"/>
      <c r="K219" s="213"/>
      <c r="L219" s="213"/>
      <c r="M219" s="213"/>
      <c r="N219" s="213"/>
      <c r="O219" s="213"/>
      <c r="P219" s="214"/>
    </row>
    <row r="220" spans="1:16" ht="27" customHeight="1" outlineLevel="1">
      <c r="A220" s="8" t="s">
        <v>265</v>
      </c>
      <c r="B220" s="234" t="s">
        <v>460</v>
      </c>
      <c r="C220" s="103"/>
      <c r="D220" s="103"/>
      <c r="E220" s="135"/>
      <c r="F220" s="215"/>
      <c r="G220" s="113" t="s">
        <v>274</v>
      </c>
      <c r="H220" s="26">
        <v>9</v>
      </c>
      <c r="I220" s="26">
        <v>9</v>
      </c>
      <c r="J220" s="205">
        <f>I220/H220*100</f>
        <v>100</v>
      </c>
      <c r="K220" s="213"/>
      <c r="L220" s="213"/>
      <c r="M220" s="213"/>
      <c r="N220" s="213"/>
      <c r="O220" s="213"/>
      <c r="P220" s="214"/>
    </row>
    <row r="221" spans="1:16" ht="19.5" customHeight="1">
      <c r="A221" s="274" t="s">
        <v>276</v>
      </c>
      <c r="B221" s="274"/>
      <c r="C221" s="216">
        <f>C7+C20+C38+C62+C95+C141+C172+C185+C197+C211</f>
        <v>5556247.2300000004</v>
      </c>
      <c r="D221" s="216">
        <f>D7+D20+D38+D62+D95+D141+D172+D185+D197+D211</f>
        <v>5445536.3700000001</v>
      </c>
      <c r="E221" s="217">
        <f>D221/C221*100</f>
        <v>98.01</v>
      </c>
      <c r="F221" s="218"/>
      <c r="G221" s="219"/>
      <c r="H221" s="220"/>
      <c r="I221" s="220"/>
      <c r="J221" s="221"/>
      <c r="K221" s="222"/>
      <c r="L221" s="222"/>
      <c r="M221" s="222"/>
      <c r="N221" s="222"/>
      <c r="O221" s="222"/>
      <c r="P221" s="223"/>
    </row>
    <row r="222" spans="1:16" s="232" customFormat="1">
      <c r="A222" s="83"/>
      <c r="B222" s="224"/>
      <c r="C222" s="225"/>
      <c r="D222" s="225"/>
      <c r="E222" s="226"/>
      <c r="F222" s="227"/>
      <c r="G222" s="228"/>
      <c r="H222" s="229"/>
      <c r="I222" s="229"/>
      <c r="J222" s="230"/>
      <c r="K222" s="231"/>
      <c r="L222" s="231"/>
      <c r="M222" s="231"/>
      <c r="N222" s="231"/>
      <c r="O222" s="231"/>
      <c r="P222" s="231"/>
    </row>
    <row r="224" spans="1:16">
      <c r="A224" s="273"/>
      <c r="B224" s="273"/>
      <c r="C224" s="273"/>
      <c r="D224" s="273"/>
      <c r="E224" s="273"/>
      <c r="F224" s="273"/>
      <c r="G224" s="273"/>
      <c r="H224" s="273"/>
      <c r="I224" s="273"/>
      <c r="J224" s="273"/>
      <c r="K224" s="273"/>
      <c r="L224" s="233"/>
      <c r="M224" s="233"/>
      <c r="N224" s="233"/>
      <c r="O224" s="233"/>
      <c r="P224" s="233"/>
    </row>
    <row r="227" spans="9:10" hidden="1">
      <c r="I227" s="34" t="s">
        <v>338</v>
      </c>
      <c r="J227" s="34">
        <v>112</v>
      </c>
    </row>
    <row r="228" spans="9:10" hidden="1">
      <c r="I228" s="34" t="s">
        <v>339</v>
      </c>
      <c r="J228" s="34">
        <v>32</v>
      </c>
    </row>
    <row r="229" spans="9:10" hidden="1">
      <c r="I229" s="34" t="s">
        <v>340</v>
      </c>
      <c r="J229" s="34">
        <f>J227-J228</f>
        <v>80</v>
      </c>
    </row>
  </sheetData>
  <mergeCells count="14">
    <mergeCell ref="A224:K224"/>
    <mergeCell ref="A221:B221"/>
    <mergeCell ref="K84:K85"/>
    <mergeCell ref="K1:O1"/>
    <mergeCell ref="A2:O2"/>
    <mergeCell ref="A4:A5"/>
    <mergeCell ref="B4:B5"/>
    <mergeCell ref="C4:E4"/>
    <mergeCell ref="F4:F5"/>
    <mergeCell ref="G4:K4"/>
    <mergeCell ref="L4:L5"/>
    <mergeCell ref="M4:M5"/>
    <mergeCell ref="N4:N5"/>
    <mergeCell ref="O4:O5"/>
  </mergeCells>
  <pageMargins left="0.39370078740157483" right="0.35433070866141736" top="0.62992125984251968" bottom="0.19685039370078741" header="0.23622047244094491" footer="0.35433070866141736"/>
  <pageSetup paperSize="9" scale="65" fitToHeight="31" orientation="landscape" r:id="rId1"/>
  <headerFooter alignWithMargins="0"/>
  <rowBreaks count="19" manualBreakCount="19">
    <brk id="17" max="14" man="1"/>
    <brk id="28" max="14" man="1"/>
    <brk id="40" max="14" man="1"/>
    <brk id="55" max="14" man="1"/>
    <brk id="66" max="14" man="1"/>
    <brk id="80" max="14" man="1"/>
    <brk id="91" max="14" man="1"/>
    <brk id="102" max="14" man="1"/>
    <brk id="109" max="14" man="1"/>
    <brk id="122" max="14" man="1"/>
    <brk id="140" max="14" man="1"/>
    <brk id="149" max="14" man="1"/>
    <brk id="153" max="14" man="1"/>
    <brk id="157" max="14" man="1"/>
    <brk id="162" max="14" man="1"/>
    <brk id="171" max="14" man="1"/>
    <brk id="184" max="14" man="1"/>
    <brk id="196" max="14" man="1"/>
    <brk id="210" max="14"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 2016</vt:lpstr>
      <vt:lpstr>Лист2</vt:lpstr>
      <vt:lpstr>'Отчет 2016'!Заголовки_для_печати</vt:lpstr>
      <vt:lpstr>'Отчет 2016'!Область_печати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matveeva</cp:lastModifiedBy>
  <cp:lastPrinted>2017-04-28T05:31:44Z</cp:lastPrinted>
  <dcterms:created xsi:type="dcterms:W3CDTF">2015-04-27T08:49:19Z</dcterms:created>
  <dcterms:modified xsi:type="dcterms:W3CDTF">2017-04-28T05:37:25Z</dcterms:modified>
</cp:coreProperties>
</file>