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24226"/>
  <mc:AlternateContent xmlns:mc="http://schemas.openxmlformats.org/markup-compatibility/2006">
    <mc:Choice Requires="x15">
      <x15ac:absPath xmlns:x15ac="http://schemas.microsoft.com/office/spreadsheetml/2010/11/ac" url="C:\Users\demyanenko\Desktop\ежеквартальная отчетность за 2023 год для сайта\3 квартал\"/>
    </mc:Choice>
  </mc:AlternateContent>
  <xr:revisionPtr revIDLastSave="0" documentId="13_ncr:1_{56AC42DE-193E-4725-86E6-A90A47E26032}" xr6:coauthVersionLast="45" xr6:coauthVersionMax="45" xr10:uidLastSave="{00000000-0000-0000-0000-000000000000}"/>
  <bookViews>
    <workbookView xWindow="-120" yWindow="-120" windowWidth="29040" windowHeight="15720" activeTab="1" xr2:uid="{00000000-000D-0000-FFFF-FFFF00000000}"/>
  </bookViews>
  <sheets>
    <sheet name="Доходы" sheetId="6" r:id="rId1"/>
    <sheet name="Расходы" sheetId="5" r:id="rId2"/>
    <sheet name="Источники" sheetId="4" r:id="rId3"/>
  </sheets>
  <definedNames>
    <definedName name="_xlnm._FilterDatabase" localSheetId="0" hidden="1">Доходы!$A$25:$AL$373</definedName>
    <definedName name="_xlnm._FilterDatabase" localSheetId="1" hidden="1">Расходы!$A$5:$G$1663</definedName>
    <definedName name="_xlnm.Print_Titles" localSheetId="0">Доходы!$23:$23</definedName>
    <definedName name="_xlnm.Print_Titles" localSheetId="1">Расходы!$5:$5</definedName>
    <definedName name="_xlnm.Print_Area" localSheetId="0">Доходы!$A$1:$M$396</definedName>
    <definedName name="_xlnm.Print_Area" localSheetId="2">Источники!$A$1:$M$42</definedName>
    <definedName name="_xlnm.Print_Area" localSheetId="1">Расходы!$A$1:$F$1646</definedName>
  </definedNames>
  <calcPr calcId="191029" iterateDelta="1E-4"/>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Z363" i="6" l="1"/>
  <c r="Z362" i="6" s="1"/>
  <c r="AA363" i="6"/>
  <c r="AA362" i="6" s="1"/>
  <c r="AE367" i="6"/>
  <c r="AF367" i="6"/>
  <c r="AG367" i="6"/>
  <c r="R367" i="6" s="1"/>
  <c r="AH367" i="6"/>
  <c r="AI367" i="6"/>
  <c r="AJ367" i="6"/>
  <c r="AK367" i="6"/>
  <c r="V367" i="6" s="1"/>
  <c r="AL367" i="6"/>
  <c r="W367" i="6" s="1"/>
  <c r="AE368" i="6"/>
  <c r="AF368" i="6"/>
  <c r="Q368" i="6" s="1"/>
  <c r="AG368" i="6"/>
  <c r="AH368" i="6"/>
  <c r="AI368" i="6"/>
  <c r="AJ368" i="6"/>
  <c r="AK368" i="6"/>
  <c r="V368" i="6" s="1"/>
  <c r="AL368" i="6"/>
  <c r="W368" i="6" s="1"/>
  <c r="AE369" i="6"/>
  <c r="P369" i="6" s="1"/>
  <c r="AF369" i="6"/>
  <c r="Q369" i="6" s="1"/>
  <c r="AG369" i="6"/>
  <c r="R369" i="6" s="1"/>
  <c r="AH369" i="6"/>
  <c r="S369" i="6" s="1"/>
  <c r="AI369" i="6"/>
  <c r="AJ369" i="6"/>
  <c r="U369" i="6" s="1"/>
  <c r="AK369" i="6"/>
  <c r="AL369" i="6"/>
  <c r="AE370" i="6"/>
  <c r="AF370" i="6"/>
  <c r="Q370" i="6" s="1"/>
  <c r="AG370" i="6"/>
  <c r="R370" i="6" s="1"/>
  <c r="AH370" i="6"/>
  <c r="S370" i="6" s="1"/>
  <c r="AI370" i="6"/>
  <c r="T370" i="6" s="1"/>
  <c r="AJ370" i="6"/>
  <c r="U370" i="6" s="1"/>
  <c r="AK370" i="6"/>
  <c r="V370" i="6" s="1"/>
  <c r="AL370" i="6"/>
  <c r="AE371" i="6"/>
  <c r="P371" i="6" s="1"/>
  <c r="AF371" i="6"/>
  <c r="Q371" i="6" s="1"/>
  <c r="AG371" i="6"/>
  <c r="AH371" i="6"/>
  <c r="AI371" i="6"/>
  <c r="AJ371" i="6"/>
  <c r="AK371" i="6"/>
  <c r="V371" i="6" s="1"/>
  <c r="AL371" i="6"/>
  <c r="W371" i="6" s="1"/>
  <c r="AE372" i="6"/>
  <c r="P372" i="6" s="1"/>
  <c r="AF372" i="6"/>
  <c r="Q372" i="6" s="1"/>
  <c r="AG372" i="6"/>
  <c r="R372" i="6" s="1"/>
  <c r="AH372" i="6"/>
  <c r="AI372" i="6"/>
  <c r="AJ372" i="6"/>
  <c r="U372" i="6" s="1"/>
  <c r="AK372" i="6"/>
  <c r="AL372" i="6"/>
  <c r="W372" i="6" s="1"/>
  <c r="AE373" i="6"/>
  <c r="AF373" i="6"/>
  <c r="AG373" i="6"/>
  <c r="AH373" i="6"/>
  <c r="S373" i="6" s="1"/>
  <c r="AI373" i="6"/>
  <c r="T373" i="6" s="1"/>
  <c r="AJ373" i="6"/>
  <c r="U373" i="6" s="1"/>
  <c r="AK373" i="6"/>
  <c r="V373" i="6" s="1"/>
  <c r="AL373" i="6"/>
  <c r="AE374" i="6"/>
  <c r="AF374" i="6"/>
  <c r="Q374" i="6" s="1"/>
  <c r="AG374" i="6"/>
  <c r="AH374" i="6"/>
  <c r="AI374" i="6"/>
  <c r="AJ374" i="6"/>
  <c r="AK374" i="6"/>
  <c r="V374" i="6" s="1"/>
  <c r="AL374" i="6"/>
  <c r="W374" i="6" s="1"/>
  <c r="AE375" i="6"/>
  <c r="P375" i="6" s="1"/>
  <c r="AF375" i="6"/>
  <c r="Q375" i="6" s="1"/>
  <c r="AG375" i="6"/>
  <c r="R375" i="6" s="1"/>
  <c r="AH375" i="6"/>
  <c r="S375" i="6" s="1"/>
  <c r="AI375" i="6"/>
  <c r="T375" i="6" s="1"/>
  <c r="AJ375" i="6"/>
  <c r="U375" i="6" s="1"/>
  <c r="AK375" i="6"/>
  <c r="AL375" i="6"/>
  <c r="AE376" i="6"/>
  <c r="AF376" i="6"/>
  <c r="AG376" i="6"/>
  <c r="R376" i="6" s="1"/>
  <c r="AH376" i="6"/>
  <c r="S376" i="6" s="1"/>
  <c r="AI376" i="6"/>
  <c r="T376" i="6" s="1"/>
  <c r="AJ376" i="6"/>
  <c r="U376" i="6" s="1"/>
  <c r="AK376" i="6"/>
  <c r="V376" i="6" s="1"/>
  <c r="AL376" i="6"/>
  <c r="W376" i="6" s="1"/>
  <c r="AE377" i="6"/>
  <c r="AF377" i="6"/>
  <c r="Q377" i="6" s="1"/>
  <c r="AG377" i="6"/>
  <c r="AH377" i="6"/>
  <c r="S377" i="6" s="1"/>
  <c r="AI377" i="6"/>
  <c r="AJ377" i="6"/>
  <c r="AK377" i="6"/>
  <c r="V377" i="6" s="1"/>
  <c r="AL377" i="6"/>
  <c r="W377" i="6" s="1"/>
  <c r="AE378" i="6"/>
  <c r="P378" i="6" s="1"/>
  <c r="AF378" i="6"/>
  <c r="Q378" i="6" s="1"/>
  <c r="AG378" i="6"/>
  <c r="R378" i="6" s="1"/>
  <c r="AH378" i="6"/>
  <c r="AI378" i="6"/>
  <c r="T378" i="6" s="1"/>
  <c r="AJ378" i="6"/>
  <c r="U378" i="6" s="1"/>
  <c r="AK378" i="6"/>
  <c r="AL378" i="6"/>
  <c r="W378" i="6" s="1"/>
  <c r="AE379" i="6"/>
  <c r="AF379" i="6"/>
  <c r="Q379" i="6" s="1"/>
  <c r="AG379" i="6"/>
  <c r="R379" i="6" s="1"/>
  <c r="AH379" i="6"/>
  <c r="S379" i="6" s="1"/>
  <c r="AI379" i="6"/>
  <c r="T379" i="6" s="1"/>
  <c r="AJ379" i="6"/>
  <c r="U379" i="6" s="1"/>
  <c r="AK379" i="6"/>
  <c r="V379" i="6" s="1"/>
  <c r="AL379" i="6"/>
  <c r="W379" i="6" s="1"/>
  <c r="AE380" i="6"/>
  <c r="P380" i="6" s="1"/>
  <c r="AF380" i="6"/>
  <c r="Q380" i="6" s="1"/>
  <c r="AG380" i="6"/>
  <c r="AH380" i="6"/>
  <c r="AI380" i="6"/>
  <c r="AJ380" i="6"/>
  <c r="AK380" i="6"/>
  <c r="V380" i="6" s="1"/>
  <c r="AL380" i="6"/>
  <c r="W380" i="6" s="1"/>
  <c r="AE381" i="6"/>
  <c r="P381" i="6" s="1"/>
  <c r="AF381" i="6"/>
  <c r="Q381" i="6" s="1"/>
  <c r="AG381" i="6"/>
  <c r="R381" i="6" s="1"/>
  <c r="AH381" i="6"/>
  <c r="S381" i="6" s="1"/>
  <c r="AI381" i="6"/>
  <c r="T381" i="6" s="1"/>
  <c r="AJ381" i="6"/>
  <c r="U381" i="6" s="1"/>
  <c r="AK381" i="6"/>
  <c r="AL381" i="6"/>
  <c r="W381" i="6" s="1"/>
  <c r="AE382" i="6"/>
  <c r="AF382" i="6"/>
  <c r="Q382" i="6" s="1"/>
  <c r="AG382" i="6"/>
  <c r="R382" i="6" s="1"/>
  <c r="AH382" i="6"/>
  <c r="S382" i="6" s="1"/>
  <c r="AI382" i="6"/>
  <c r="T382" i="6" s="1"/>
  <c r="AJ382" i="6"/>
  <c r="U382" i="6" s="1"/>
  <c r="AK382" i="6"/>
  <c r="V382" i="6" s="1"/>
  <c r="AL382" i="6"/>
  <c r="W382" i="6" s="1"/>
  <c r="AE383" i="6"/>
  <c r="P383" i="6" s="1"/>
  <c r="AF383" i="6"/>
  <c r="Q383" i="6" s="1"/>
  <c r="AG383" i="6"/>
  <c r="AH383" i="6"/>
  <c r="S383" i="6" s="1"/>
  <c r="AI383" i="6"/>
  <c r="AJ383" i="6"/>
  <c r="AK383" i="6"/>
  <c r="V383" i="6" s="1"/>
  <c r="AL383" i="6"/>
  <c r="W383" i="6" s="1"/>
  <c r="AE384" i="6"/>
  <c r="P384" i="6" s="1"/>
  <c r="AF384" i="6"/>
  <c r="Q384" i="6" s="1"/>
  <c r="AG384" i="6"/>
  <c r="R384" i="6" s="1"/>
  <c r="AH384" i="6"/>
  <c r="S384" i="6" s="1"/>
  <c r="AI384" i="6"/>
  <c r="T384" i="6" s="1"/>
  <c r="AJ384" i="6"/>
  <c r="U384" i="6" s="1"/>
  <c r="AK384" i="6"/>
  <c r="AL384" i="6"/>
  <c r="W384" i="6" s="1"/>
  <c r="AE385" i="6"/>
  <c r="AF385" i="6"/>
  <c r="Q385" i="6" s="1"/>
  <c r="AG385" i="6"/>
  <c r="R385" i="6" s="1"/>
  <c r="AH385" i="6"/>
  <c r="S385" i="6" s="1"/>
  <c r="AI385" i="6"/>
  <c r="T385" i="6" s="1"/>
  <c r="AJ385" i="6"/>
  <c r="U385" i="6" s="1"/>
  <c r="AK385" i="6"/>
  <c r="V385" i="6" s="1"/>
  <c r="AL385" i="6"/>
  <c r="W385" i="6" s="1"/>
  <c r="AE386" i="6"/>
  <c r="P386" i="6" s="1"/>
  <c r="AF386" i="6"/>
  <c r="Q386" i="6" s="1"/>
  <c r="AG386" i="6"/>
  <c r="AH386" i="6"/>
  <c r="S386" i="6" s="1"/>
  <c r="AI386" i="6"/>
  <c r="T386" i="6" s="1"/>
  <c r="AJ386" i="6"/>
  <c r="AK386" i="6"/>
  <c r="V386" i="6" s="1"/>
  <c r="AL386" i="6"/>
  <c r="W386" i="6" s="1"/>
  <c r="AE387" i="6"/>
  <c r="P387" i="6" s="1"/>
  <c r="AF387" i="6"/>
  <c r="Q387" i="6" s="1"/>
  <c r="AG387" i="6"/>
  <c r="R387" i="6" s="1"/>
  <c r="AH387" i="6"/>
  <c r="S387" i="6" s="1"/>
  <c r="AI387" i="6"/>
  <c r="T387" i="6" s="1"/>
  <c r="AJ387" i="6"/>
  <c r="U387" i="6" s="1"/>
  <c r="AK387" i="6"/>
  <c r="AL387" i="6"/>
  <c r="W387" i="6" s="1"/>
  <c r="AE388" i="6"/>
  <c r="AF388" i="6"/>
  <c r="Q388" i="6" s="1"/>
  <c r="AG388" i="6"/>
  <c r="R388" i="6" s="1"/>
  <c r="AH388" i="6"/>
  <c r="S388" i="6" s="1"/>
  <c r="AI388" i="6"/>
  <c r="T388" i="6" s="1"/>
  <c r="AJ388" i="6"/>
  <c r="U388" i="6" s="1"/>
  <c r="AK388" i="6"/>
  <c r="V388" i="6" s="1"/>
  <c r="AL388" i="6"/>
  <c r="W388" i="6" s="1"/>
  <c r="AE389" i="6"/>
  <c r="P389" i="6" s="1"/>
  <c r="AF389" i="6"/>
  <c r="Q389" i="6" s="1"/>
  <c r="AG389" i="6"/>
  <c r="R389" i="6" s="1"/>
  <c r="AH389" i="6"/>
  <c r="S389" i="6" s="1"/>
  <c r="AI389" i="6"/>
  <c r="T389" i="6" s="1"/>
  <c r="AJ389" i="6"/>
  <c r="U389" i="6" s="1"/>
  <c r="AK389" i="6"/>
  <c r="V389" i="6" s="1"/>
  <c r="AL389" i="6"/>
  <c r="W389" i="6" s="1"/>
  <c r="AE390" i="6"/>
  <c r="P390" i="6" s="1"/>
  <c r="AF390" i="6"/>
  <c r="Q390" i="6" s="1"/>
  <c r="AG390" i="6"/>
  <c r="R390" i="6" s="1"/>
  <c r="AH390" i="6"/>
  <c r="S390" i="6" s="1"/>
  <c r="AI390" i="6"/>
  <c r="T390" i="6" s="1"/>
  <c r="AJ390" i="6"/>
  <c r="U390" i="6" s="1"/>
  <c r="AK390" i="6"/>
  <c r="V390" i="6" s="1"/>
  <c r="AL390" i="6"/>
  <c r="W390" i="6" s="1"/>
  <c r="AE391" i="6"/>
  <c r="P391" i="6" s="1"/>
  <c r="AF391" i="6"/>
  <c r="Q391" i="6" s="1"/>
  <c r="AG391" i="6"/>
  <c r="R391" i="6" s="1"/>
  <c r="AH391" i="6"/>
  <c r="S391" i="6" s="1"/>
  <c r="AI391" i="6"/>
  <c r="T391" i="6" s="1"/>
  <c r="AJ391" i="6"/>
  <c r="U391" i="6" s="1"/>
  <c r="AK391" i="6"/>
  <c r="V391" i="6" s="1"/>
  <c r="AL391" i="6"/>
  <c r="W391" i="6" s="1"/>
  <c r="AE392" i="6"/>
  <c r="P392" i="6" s="1"/>
  <c r="AF392" i="6"/>
  <c r="Q392" i="6" s="1"/>
  <c r="AG392" i="6"/>
  <c r="R392" i="6" s="1"/>
  <c r="AH392" i="6"/>
  <c r="S392" i="6" s="1"/>
  <c r="AI392" i="6"/>
  <c r="T392" i="6" s="1"/>
  <c r="AJ392" i="6"/>
  <c r="AK392" i="6"/>
  <c r="V392" i="6" s="1"/>
  <c r="AL392" i="6"/>
  <c r="W392" i="6" s="1"/>
  <c r="AE393" i="6"/>
  <c r="P393" i="6" s="1"/>
  <c r="AF393" i="6"/>
  <c r="Q393" i="6" s="1"/>
  <c r="AG393" i="6"/>
  <c r="R393" i="6" s="1"/>
  <c r="AH393" i="6"/>
  <c r="S393" i="6" s="1"/>
  <c r="AI393" i="6"/>
  <c r="T393" i="6" s="1"/>
  <c r="AJ393" i="6"/>
  <c r="U393" i="6" s="1"/>
  <c r="AK393" i="6"/>
  <c r="AL393" i="6"/>
  <c r="W393" i="6" s="1"/>
  <c r="AE394" i="6"/>
  <c r="P394" i="6" s="1"/>
  <c r="AF394" i="6"/>
  <c r="Q394" i="6" s="1"/>
  <c r="AG394" i="6"/>
  <c r="R394" i="6" s="1"/>
  <c r="AH394" i="6"/>
  <c r="S394" i="6" s="1"/>
  <c r="AI394" i="6"/>
  <c r="T394" i="6" s="1"/>
  <c r="AJ394" i="6"/>
  <c r="U394" i="6" s="1"/>
  <c r="AK394" i="6"/>
  <c r="V394" i="6" s="1"/>
  <c r="AL394" i="6"/>
  <c r="W394" i="6" s="1"/>
  <c r="AE395" i="6"/>
  <c r="P395" i="6" s="1"/>
  <c r="AF395" i="6"/>
  <c r="Q395" i="6" s="1"/>
  <c r="AG395" i="6"/>
  <c r="R395" i="6" s="1"/>
  <c r="AH395" i="6"/>
  <c r="S395" i="6" s="1"/>
  <c r="AI395" i="6"/>
  <c r="T395" i="6" s="1"/>
  <c r="AJ395" i="6"/>
  <c r="AK395" i="6"/>
  <c r="V395" i="6" s="1"/>
  <c r="AL395" i="6"/>
  <c r="W395" i="6" s="1"/>
  <c r="AE396" i="6"/>
  <c r="P396" i="6" s="1"/>
  <c r="AF396" i="6"/>
  <c r="Q396" i="6" s="1"/>
  <c r="AG396" i="6"/>
  <c r="R396" i="6" s="1"/>
  <c r="AH396" i="6"/>
  <c r="S396" i="6" s="1"/>
  <c r="AI396" i="6"/>
  <c r="T396" i="6" s="1"/>
  <c r="AJ396" i="6"/>
  <c r="U396" i="6" s="1"/>
  <c r="AK396" i="6"/>
  <c r="AL396" i="6"/>
  <c r="W396" i="6" s="1"/>
  <c r="P367" i="6"/>
  <c r="Q367" i="6"/>
  <c r="S367" i="6"/>
  <c r="T367" i="6"/>
  <c r="U367" i="6"/>
  <c r="P368" i="6"/>
  <c r="R368" i="6"/>
  <c r="S368" i="6"/>
  <c r="T368" i="6"/>
  <c r="U368" i="6"/>
  <c r="T369" i="6"/>
  <c r="V369" i="6"/>
  <c r="W369" i="6"/>
  <c r="P370" i="6"/>
  <c r="W370" i="6"/>
  <c r="R371" i="6"/>
  <c r="S371" i="6"/>
  <c r="T371" i="6"/>
  <c r="U371" i="6"/>
  <c r="S372" i="6"/>
  <c r="T372" i="6"/>
  <c r="V372" i="6"/>
  <c r="P373" i="6"/>
  <c r="Q373" i="6"/>
  <c r="R373" i="6"/>
  <c r="W373" i="6"/>
  <c r="P374" i="6"/>
  <c r="R374" i="6"/>
  <c r="S374" i="6"/>
  <c r="T374" i="6"/>
  <c r="U374" i="6"/>
  <c r="V375" i="6"/>
  <c r="W375" i="6"/>
  <c r="P376" i="6"/>
  <c r="Q376" i="6"/>
  <c r="P377" i="6"/>
  <c r="R377" i="6"/>
  <c r="T377" i="6"/>
  <c r="U377" i="6"/>
  <c r="S378" i="6"/>
  <c r="V378" i="6"/>
  <c r="P379" i="6"/>
  <c r="R380" i="6"/>
  <c r="S380" i="6"/>
  <c r="T380" i="6"/>
  <c r="U380" i="6"/>
  <c r="V381" i="6"/>
  <c r="P382" i="6"/>
  <c r="R383" i="6"/>
  <c r="T383" i="6"/>
  <c r="U383" i="6"/>
  <c r="V384" i="6"/>
  <c r="P385" i="6"/>
  <c r="R386" i="6"/>
  <c r="U386" i="6"/>
  <c r="V387" i="6"/>
  <c r="P388" i="6"/>
  <c r="U392" i="6"/>
  <c r="V393" i="6"/>
  <c r="U395" i="6"/>
  <c r="V396" i="6"/>
  <c r="O367" i="6"/>
  <c r="O368" i="6"/>
  <c r="O369" i="6"/>
  <c r="O373" i="6"/>
  <c r="O374" i="6"/>
  <c r="O380" i="6"/>
  <c r="O382" i="6"/>
  <c r="O384" i="6"/>
  <c r="O385" i="6"/>
  <c r="O389" i="6"/>
  <c r="O391" i="6"/>
  <c r="O392" i="6"/>
  <c r="O393" i="6"/>
  <c r="O394" i="6"/>
  <c r="O395" i="6"/>
  <c r="O396" i="6"/>
  <c r="N367" i="6"/>
  <c r="N368" i="6"/>
  <c r="N369" i="6"/>
  <c r="N373" i="6"/>
  <c r="N374" i="6"/>
  <c r="N380" i="6"/>
  <c r="N382" i="6"/>
  <c r="N384" i="6"/>
  <c r="N385" i="6"/>
  <c r="N389" i="6"/>
  <c r="N391" i="6"/>
  <c r="N392" i="6"/>
  <c r="N393" i="6"/>
  <c r="N394" i="6"/>
  <c r="N395" i="6"/>
  <c r="N396" i="6"/>
  <c r="L363" i="6"/>
  <c r="K363" i="6"/>
  <c r="M367" i="6"/>
  <c r="O361" i="6" l="1"/>
  <c r="O363" i="6"/>
  <c r="O364" i="6"/>
  <c r="O365" i="6"/>
  <c r="O366" i="6"/>
  <c r="N361" i="6"/>
  <c r="N363" i="6"/>
  <c r="N364" i="6"/>
  <c r="N365" i="6"/>
  <c r="N366" i="6"/>
  <c r="AE361" i="6"/>
  <c r="P361" i="6" s="1"/>
  <c r="AF361" i="6"/>
  <c r="Q361" i="6" s="1"/>
  <c r="AG361" i="6"/>
  <c r="R361" i="6" s="1"/>
  <c r="AH361" i="6"/>
  <c r="S361" i="6" s="1"/>
  <c r="AI361" i="6"/>
  <c r="T361" i="6" s="1"/>
  <c r="AJ361" i="6"/>
  <c r="U361" i="6" s="1"/>
  <c r="AK361" i="6"/>
  <c r="V361" i="6" s="1"/>
  <c r="AL361" i="6"/>
  <c r="W361" i="6" s="1"/>
  <c r="AE362" i="6"/>
  <c r="P362" i="6" s="1"/>
  <c r="AF362" i="6"/>
  <c r="AG362" i="6"/>
  <c r="R362" i="6" s="1"/>
  <c r="AH362" i="6"/>
  <c r="S362" i="6" s="1"/>
  <c r="AI362" i="6"/>
  <c r="T362" i="6" s="1"/>
  <c r="AJ362" i="6"/>
  <c r="U362" i="6" s="1"/>
  <c r="AK362" i="6"/>
  <c r="V362" i="6" s="1"/>
  <c r="AL362" i="6"/>
  <c r="W362" i="6" s="1"/>
  <c r="AE363" i="6"/>
  <c r="P363" i="6" s="1"/>
  <c r="AF363" i="6"/>
  <c r="Q363" i="6" s="1"/>
  <c r="AG363" i="6"/>
  <c r="R363" i="6" s="1"/>
  <c r="AH363" i="6"/>
  <c r="S363" i="6" s="1"/>
  <c r="AI363" i="6"/>
  <c r="T363" i="6" s="1"/>
  <c r="AJ363" i="6"/>
  <c r="U363" i="6" s="1"/>
  <c r="AK363" i="6"/>
  <c r="V363" i="6" s="1"/>
  <c r="AL363" i="6"/>
  <c r="W363" i="6" s="1"/>
  <c r="AE364" i="6"/>
  <c r="P364" i="6" s="1"/>
  <c r="AF364" i="6"/>
  <c r="Q364" i="6" s="1"/>
  <c r="AG364" i="6"/>
  <c r="R364" i="6" s="1"/>
  <c r="AH364" i="6"/>
  <c r="S364" i="6" s="1"/>
  <c r="AI364" i="6"/>
  <c r="T364" i="6" s="1"/>
  <c r="AJ364" i="6"/>
  <c r="U364" i="6" s="1"/>
  <c r="AK364" i="6"/>
  <c r="V364" i="6" s="1"/>
  <c r="AL364" i="6"/>
  <c r="W364" i="6" s="1"/>
  <c r="AE365" i="6"/>
  <c r="P365" i="6" s="1"/>
  <c r="AF365" i="6"/>
  <c r="Q365" i="6" s="1"/>
  <c r="AG365" i="6"/>
  <c r="R365" i="6" s="1"/>
  <c r="AH365" i="6"/>
  <c r="S365" i="6" s="1"/>
  <c r="AI365" i="6"/>
  <c r="T365" i="6" s="1"/>
  <c r="AJ365" i="6"/>
  <c r="U365" i="6" s="1"/>
  <c r="AK365" i="6"/>
  <c r="V365" i="6" s="1"/>
  <c r="AL365" i="6"/>
  <c r="W365" i="6" s="1"/>
  <c r="AE366" i="6"/>
  <c r="P366" i="6" s="1"/>
  <c r="AF366" i="6"/>
  <c r="Q366" i="6" s="1"/>
  <c r="AG366" i="6"/>
  <c r="R366" i="6" s="1"/>
  <c r="AH366" i="6"/>
  <c r="S366" i="6" s="1"/>
  <c r="AI366" i="6"/>
  <c r="T366" i="6" s="1"/>
  <c r="AJ366" i="6"/>
  <c r="U366" i="6" s="1"/>
  <c r="AK366" i="6"/>
  <c r="V366" i="6" s="1"/>
  <c r="AL366" i="6"/>
  <c r="W366" i="6" s="1"/>
  <c r="AE360" i="6"/>
  <c r="P360" i="6" s="1"/>
  <c r="AF360" i="6"/>
  <c r="Q360" i="6" s="1"/>
  <c r="AG360" i="6"/>
  <c r="R360" i="6" s="1"/>
  <c r="AH360" i="6"/>
  <c r="S360" i="6" s="1"/>
  <c r="AI360" i="6"/>
  <c r="T360" i="6" s="1"/>
  <c r="AJ360" i="6"/>
  <c r="U360" i="6" s="1"/>
  <c r="AK360" i="6"/>
  <c r="V360" i="6" s="1"/>
  <c r="AL360" i="6"/>
  <c r="W360" i="6" s="1"/>
  <c r="Q362" i="6"/>
  <c r="AE351" i="6"/>
  <c r="P351" i="6" s="1"/>
  <c r="AF351" i="6"/>
  <c r="Q351" i="6" s="1"/>
  <c r="AG351" i="6"/>
  <c r="AH351" i="6"/>
  <c r="S351" i="6" s="1"/>
  <c r="AI351" i="6"/>
  <c r="T351" i="6" s="1"/>
  <c r="AJ351" i="6"/>
  <c r="AK351" i="6"/>
  <c r="V351" i="6" s="1"/>
  <c r="AL351" i="6"/>
  <c r="W351" i="6" s="1"/>
  <c r="AE352" i="6"/>
  <c r="P352" i="6" s="1"/>
  <c r="AF352" i="6"/>
  <c r="Q352" i="6" s="1"/>
  <c r="AG352" i="6"/>
  <c r="R352" i="6" s="1"/>
  <c r="AH352" i="6"/>
  <c r="S352" i="6" s="1"/>
  <c r="AI352" i="6"/>
  <c r="T352" i="6" s="1"/>
  <c r="AJ352" i="6"/>
  <c r="U352" i="6" s="1"/>
  <c r="AK352" i="6"/>
  <c r="V352" i="6" s="1"/>
  <c r="AL352" i="6"/>
  <c r="W352" i="6" s="1"/>
  <c r="AE353" i="6"/>
  <c r="P353" i="6" s="1"/>
  <c r="AF353" i="6"/>
  <c r="Q353" i="6" s="1"/>
  <c r="AG353" i="6"/>
  <c r="R353" i="6" s="1"/>
  <c r="AH353" i="6"/>
  <c r="S353" i="6" s="1"/>
  <c r="AI353" i="6"/>
  <c r="T353" i="6" s="1"/>
  <c r="AJ353" i="6"/>
  <c r="U353" i="6" s="1"/>
  <c r="AK353" i="6"/>
  <c r="V353" i="6" s="1"/>
  <c r="AL353" i="6"/>
  <c r="W353" i="6" s="1"/>
  <c r="AE354" i="6"/>
  <c r="P354" i="6" s="1"/>
  <c r="AF354" i="6"/>
  <c r="Q354" i="6" s="1"/>
  <c r="AG354" i="6"/>
  <c r="R354" i="6" s="1"/>
  <c r="AH354" i="6"/>
  <c r="S354" i="6" s="1"/>
  <c r="AI354" i="6"/>
  <c r="T354" i="6" s="1"/>
  <c r="AJ354" i="6"/>
  <c r="U354" i="6" s="1"/>
  <c r="AK354" i="6"/>
  <c r="V354" i="6" s="1"/>
  <c r="AL354" i="6"/>
  <c r="W354" i="6" s="1"/>
  <c r="AE355" i="6"/>
  <c r="P355" i="6" s="1"/>
  <c r="AF355" i="6"/>
  <c r="Q355" i="6" s="1"/>
  <c r="AG355" i="6"/>
  <c r="R355" i="6" s="1"/>
  <c r="AH355" i="6"/>
  <c r="S355" i="6" s="1"/>
  <c r="AI355" i="6"/>
  <c r="T355" i="6" s="1"/>
  <c r="AJ355" i="6"/>
  <c r="U355" i="6" s="1"/>
  <c r="AK355" i="6"/>
  <c r="V355" i="6" s="1"/>
  <c r="AL355" i="6"/>
  <c r="AE356" i="6"/>
  <c r="P356" i="6" s="1"/>
  <c r="AF356" i="6"/>
  <c r="Q356" i="6" s="1"/>
  <c r="AG356" i="6"/>
  <c r="R356" i="6" s="1"/>
  <c r="AH356" i="6"/>
  <c r="S356" i="6" s="1"/>
  <c r="AI356" i="6"/>
  <c r="T356" i="6" s="1"/>
  <c r="AJ356" i="6"/>
  <c r="U356" i="6" s="1"/>
  <c r="AK356" i="6"/>
  <c r="V356" i="6" s="1"/>
  <c r="AL356" i="6"/>
  <c r="W356" i="6" s="1"/>
  <c r="AE357" i="6"/>
  <c r="P357" i="6" s="1"/>
  <c r="AF357" i="6"/>
  <c r="Q357" i="6" s="1"/>
  <c r="AG357" i="6"/>
  <c r="R357" i="6" s="1"/>
  <c r="AH357" i="6"/>
  <c r="S357" i="6" s="1"/>
  <c r="AI357" i="6"/>
  <c r="T357" i="6" s="1"/>
  <c r="AJ357" i="6"/>
  <c r="U357" i="6" s="1"/>
  <c r="AK357" i="6"/>
  <c r="V357" i="6" s="1"/>
  <c r="AL357" i="6"/>
  <c r="W357" i="6" s="1"/>
  <c r="AE358" i="6"/>
  <c r="P358" i="6" s="1"/>
  <c r="AF358" i="6"/>
  <c r="Q358" i="6" s="1"/>
  <c r="AG358" i="6"/>
  <c r="R358" i="6" s="1"/>
  <c r="AH358" i="6"/>
  <c r="S358" i="6" s="1"/>
  <c r="AI358" i="6"/>
  <c r="T358" i="6" s="1"/>
  <c r="AJ358" i="6"/>
  <c r="U358" i="6" s="1"/>
  <c r="AK358" i="6"/>
  <c r="V358" i="6" s="1"/>
  <c r="AL358" i="6"/>
  <c r="W358" i="6" s="1"/>
  <c r="AE359" i="6"/>
  <c r="P359" i="6" s="1"/>
  <c r="AF359" i="6"/>
  <c r="Q359" i="6" s="1"/>
  <c r="AG359" i="6"/>
  <c r="R359" i="6" s="1"/>
  <c r="AH359" i="6"/>
  <c r="S359" i="6" s="1"/>
  <c r="AI359" i="6"/>
  <c r="T359" i="6" s="1"/>
  <c r="AJ359" i="6"/>
  <c r="U359" i="6" s="1"/>
  <c r="AK359" i="6"/>
  <c r="V359" i="6" s="1"/>
  <c r="AL359" i="6"/>
  <c r="W359" i="6" s="1"/>
  <c r="R351" i="6"/>
  <c r="U351" i="6"/>
  <c r="W355" i="6"/>
  <c r="O352" i="6"/>
  <c r="O356" i="6"/>
  <c r="O357" i="6"/>
  <c r="O359" i="6"/>
  <c r="N352" i="6"/>
  <c r="N356" i="6"/>
  <c r="N357" i="6"/>
  <c r="N359" i="6"/>
  <c r="AE264" i="6"/>
  <c r="AF264" i="6"/>
  <c r="AG264" i="6"/>
  <c r="AH264" i="6"/>
  <c r="AI264" i="6"/>
  <c r="AJ264" i="6"/>
  <c r="AK264" i="6"/>
  <c r="AL264" i="6"/>
  <c r="AE265" i="6"/>
  <c r="AF265" i="6"/>
  <c r="AG265" i="6"/>
  <c r="AH265" i="6"/>
  <c r="S265" i="6" s="1"/>
  <c r="AI265" i="6"/>
  <c r="T265" i="6" s="1"/>
  <c r="AJ265" i="6"/>
  <c r="AK265" i="6"/>
  <c r="V265" i="6" s="1"/>
  <c r="AL265" i="6"/>
  <c r="W265" i="6" s="1"/>
  <c r="AE266" i="6"/>
  <c r="P266" i="6" s="1"/>
  <c r="AF266" i="6"/>
  <c r="AG266" i="6"/>
  <c r="AH266" i="6"/>
  <c r="S266" i="6" s="1"/>
  <c r="AI266" i="6"/>
  <c r="T266" i="6" s="1"/>
  <c r="AJ266" i="6"/>
  <c r="U266" i="6" s="1"/>
  <c r="AK266" i="6"/>
  <c r="V266" i="6" s="1"/>
  <c r="AL266" i="6"/>
  <c r="W266" i="6" s="1"/>
  <c r="AE267" i="6"/>
  <c r="P267" i="6" s="1"/>
  <c r="AF267" i="6"/>
  <c r="AG267" i="6"/>
  <c r="R267" i="6" s="1"/>
  <c r="AH267" i="6"/>
  <c r="S267" i="6" s="1"/>
  <c r="AI267" i="6"/>
  <c r="T267" i="6" s="1"/>
  <c r="AJ267" i="6"/>
  <c r="AK267" i="6"/>
  <c r="AL267" i="6"/>
  <c r="W267" i="6" s="1"/>
  <c r="AE268" i="6"/>
  <c r="P268" i="6" s="1"/>
  <c r="AF268" i="6"/>
  <c r="Q268" i="6" s="1"/>
  <c r="AG268" i="6"/>
  <c r="R268" i="6" s="1"/>
  <c r="AH268" i="6"/>
  <c r="S268" i="6" s="1"/>
  <c r="AI268" i="6"/>
  <c r="T268" i="6" s="1"/>
  <c r="AJ268" i="6"/>
  <c r="AK268" i="6"/>
  <c r="V268" i="6" s="1"/>
  <c r="AL268" i="6"/>
  <c r="W268" i="6" s="1"/>
  <c r="AE269" i="6"/>
  <c r="P269" i="6" s="1"/>
  <c r="AF269" i="6"/>
  <c r="AG269" i="6"/>
  <c r="AH269" i="6"/>
  <c r="S269" i="6" s="1"/>
  <c r="AI269" i="6"/>
  <c r="AJ269" i="6"/>
  <c r="U269" i="6" s="1"/>
  <c r="AK269" i="6"/>
  <c r="V269" i="6" s="1"/>
  <c r="AL269" i="6"/>
  <c r="W269" i="6" s="1"/>
  <c r="AE270" i="6"/>
  <c r="P270" i="6" s="1"/>
  <c r="AF270" i="6"/>
  <c r="AG270" i="6"/>
  <c r="R270" i="6" s="1"/>
  <c r="AH270" i="6"/>
  <c r="S270" i="6" s="1"/>
  <c r="AI270" i="6"/>
  <c r="T270" i="6" s="1"/>
  <c r="AJ270" i="6"/>
  <c r="AK270" i="6"/>
  <c r="AL270" i="6"/>
  <c r="W270" i="6" s="1"/>
  <c r="AE271" i="6"/>
  <c r="AF271" i="6"/>
  <c r="Q271" i="6" s="1"/>
  <c r="AG271" i="6"/>
  <c r="R271" i="6" s="1"/>
  <c r="AH271" i="6"/>
  <c r="S271" i="6" s="1"/>
  <c r="AI271" i="6"/>
  <c r="T271" i="6" s="1"/>
  <c r="AJ271" i="6"/>
  <c r="AK271" i="6"/>
  <c r="V271" i="6" s="1"/>
  <c r="AL271" i="6"/>
  <c r="W271" i="6" s="1"/>
  <c r="AE272" i="6"/>
  <c r="P272" i="6" s="1"/>
  <c r="AF272" i="6"/>
  <c r="AG272" i="6"/>
  <c r="AH272" i="6"/>
  <c r="S272" i="6" s="1"/>
  <c r="AI272" i="6"/>
  <c r="T272" i="6" s="1"/>
  <c r="AJ272" i="6"/>
  <c r="U272" i="6" s="1"/>
  <c r="AK272" i="6"/>
  <c r="V272" i="6" s="1"/>
  <c r="AL272" i="6"/>
  <c r="W272" i="6" s="1"/>
  <c r="AE273" i="6"/>
  <c r="P273" i="6" s="1"/>
  <c r="AF273" i="6"/>
  <c r="AG273" i="6"/>
  <c r="R273" i="6" s="1"/>
  <c r="AH273" i="6"/>
  <c r="S273" i="6" s="1"/>
  <c r="AI273" i="6"/>
  <c r="T273" i="6" s="1"/>
  <c r="AJ273" i="6"/>
  <c r="AK273" i="6"/>
  <c r="AL273" i="6"/>
  <c r="W273" i="6" s="1"/>
  <c r="AE274" i="6"/>
  <c r="P274" i="6" s="1"/>
  <c r="AF274" i="6"/>
  <c r="Q274" i="6" s="1"/>
  <c r="AG274" i="6"/>
  <c r="R274" i="6" s="1"/>
  <c r="AH274" i="6"/>
  <c r="S274" i="6" s="1"/>
  <c r="AI274" i="6"/>
  <c r="T274" i="6" s="1"/>
  <c r="AJ274" i="6"/>
  <c r="AK274" i="6"/>
  <c r="AL274" i="6"/>
  <c r="W274" i="6" s="1"/>
  <c r="AE275" i="6"/>
  <c r="P275" i="6" s="1"/>
  <c r="AF275" i="6"/>
  <c r="AG275" i="6"/>
  <c r="AH275" i="6"/>
  <c r="S275" i="6" s="1"/>
  <c r="AI275" i="6"/>
  <c r="AJ275" i="6"/>
  <c r="U275" i="6" s="1"/>
  <c r="AK275" i="6"/>
  <c r="AL275" i="6"/>
  <c r="W275" i="6" s="1"/>
  <c r="AE276" i="6"/>
  <c r="P276" i="6" s="1"/>
  <c r="AF276" i="6"/>
  <c r="AG276" i="6"/>
  <c r="R276" i="6" s="1"/>
  <c r="AH276" i="6"/>
  <c r="S276" i="6" s="1"/>
  <c r="AI276" i="6"/>
  <c r="T276" i="6" s="1"/>
  <c r="AJ276" i="6"/>
  <c r="AK276" i="6"/>
  <c r="AL276" i="6"/>
  <c r="W276" i="6" s="1"/>
  <c r="AE277" i="6"/>
  <c r="AF277" i="6"/>
  <c r="Q277" i="6" s="1"/>
  <c r="AG277" i="6"/>
  <c r="R277" i="6" s="1"/>
  <c r="AH277" i="6"/>
  <c r="S277" i="6" s="1"/>
  <c r="AI277" i="6"/>
  <c r="T277" i="6" s="1"/>
  <c r="AJ277" i="6"/>
  <c r="AK277" i="6"/>
  <c r="V277" i="6" s="1"/>
  <c r="AL277" i="6"/>
  <c r="W277" i="6" s="1"/>
  <c r="AE278" i="6"/>
  <c r="P278" i="6" s="1"/>
  <c r="AF278" i="6"/>
  <c r="AG278" i="6"/>
  <c r="AH278" i="6"/>
  <c r="S278" i="6" s="1"/>
  <c r="AI278" i="6"/>
  <c r="T278" i="6" s="1"/>
  <c r="AJ278" i="6"/>
  <c r="U278" i="6" s="1"/>
  <c r="AK278" i="6"/>
  <c r="V278" i="6" s="1"/>
  <c r="AL278" i="6"/>
  <c r="W278" i="6" s="1"/>
  <c r="AE279" i="6"/>
  <c r="P279" i="6" s="1"/>
  <c r="AF279" i="6"/>
  <c r="AG279" i="6"/>
  <c r="R279" i="6" s="1"/>
  <c r="AH279" i="6"/>
  <c r="S279" i="6" s="1"/>
  <c r="AI279" i="6"/>
  <c r="T279" i="6" s="1"/>
  <c r="AJ279" i="6"/>
  <c r="AK279" i="6"/>
  <c r="AL279" i="6"/>
  <c r="W279" i="6" s="1"/>
  <c r="AE280" i="6"/>
  <c r="P280" i="6" s="1"/>
  <c r="AF280" i="6"/>
  <c r="Q280" i="6" s="1"/>
  <c r="AG280" i="6"/>
  <c r="R280" i="6" s="1"/>
  <c r="AH280" i="6"/>
  <c r="S280" i="6" s="1"/>
  <c r="AI280" i="6"/>
  <c r="T280" i="6" s="1"/>
  <c r="AJ280" i="6"/>
  <c r="AK280" i="6"/>
  <c r="V280" i="6" s="1"/>
  <c r="AL280" i="6"/>
  <c r="W280" i="6" s="1"/>
  <c r="AE281" i="6"/>
  <c r="P281" i="6" s="1"/>
  <c r="AF281" i="6"/>
  <c r="AG281" i="6"/>
  <c r="AH281" i="6"/>
  <c r="S281" i="6" s="1"/>
  <c r="AI281" i="6"/>
  <c r="AJ281" i="6"/>
  <c r="U281" i="6" s="1"/>
  <c r="AK281" i="6"/>
  <c r="V281" i="6" s="1"/>
  <c r="AL281" i="6"/>
  <c r="W281" i="6" s="1"/>
  <c r="AE282" i="6"/>
  <c r="P282" i="6" s="1"/>
  <c r="AF282" i="6"/>
  <c r="AG282" i="6"/>
  <c r="AH282" i="6"/>
  <c r="S282" i="6" s="1"/>
  <c r="AI282" i="6"/>
  <c r="AJ282" i="6"/>
  <c r="AK282" i="6"/>
  <c r="AL282" i="6"/>
  <c r="W282" i="6" s="1"/>
  <c r="AE283" i="6"/>
  <c r="AF283" i="6"/>
  <c r="Q283" i="6" s="1"/>
  <c r="AG283" i="6"/>
  <c r="R283" i="6" s="1"/>
  <c r="AH283" i="6"/>
  <c r="S283" i="6" s="1"/>
  <c r="AI283" i="6"/>
  <c r="T283" i="6" s="1"/>
  <c r="AJ283" i="6"/>
  <c r="AK283" i="6"/>
  <c r="V283" i="6" s="1"/>
  <c r="AL283" i="6"/>
  <c r="W283" i="6" s="1"/>
  <c r="AE284" i="6"/>
  <c r="P284" i="6" s="1"/>
  <c r="AF284" i="6"/>
  <c r="AG284" i="6"/>
  <c r="AH284" i="6"/>
  <c r="AI284" i="6"/>
  <c r="AJ284" i="6"/>
  <c r="U284" i="6" s="1"/>
  <c r="AK284" i="6"/>
  <c r="V284" i="6" s="1"/>
  <c r="AL284" i="6"/>
  <c r="W284" i="6" s="1"/>
  <c r="AE285" i="6"/>
  <c r="P285" i="6" s="1"/>
  <c r="AF285" i="6"/>
  <c r="AG285" i="6"/>
  <c r="AH285" i="6"/>
  <c r="S285" i="6" s="1"/>
  <c r="AI285" i="6"/>
  <c r="T285" i="6" s="1"/>
  <c r="AJ285" i="6"/>
  <c r="AK285" i="6"/>
  <c r="AL285" i="6"/>
  <c r="W285" i="6" s="1"/>
  <c r="AE286" i="6"/>
  <c r="AF286" i="6"/>
  <c r="Q286" i="6" s="1"/>
  <c r="AG286" i="6"/>
  <c r="R286" i="6" s="1"/>
  <c r="AH286" i="6"/>
  <c r="S286" i="6" s="1"/>
  <c r="AI286" i="6"/>
  <c r="AJ286" i="6"/>
  <c r="AK286" i="6"/>
  <c r="V286" i="6" s="1"/>
  <c r="AL286" i="6"/>
  <c r="W286" i="6" s="1"/>
  <c r="AE287" i="6"/>
  <c r="P287" i="6" s="1"/>
  <c r="AF287" i="6"/>
  <c r="AG287" i="6"/>
  <c r="AH287" i="6"/>
  <c r="S287" i="6" s="1"/>
  <c r="AI287" i="6"/>
  <c r="T287" i="6" s="1"/>
  <c r="AJ287" i="6"/>
  <c r="U287" i="6" s="1"/>
  <c r="AK287" i="6"/>
  <c r="V287" i="6" s="1"/>
  <c r="AL287" i="6"/>
  <c r="W287" i="6" s="1"/>
  <c r="AE288" i="6"/>
  <c r="P288" i="6" s="1"/>
  <c r="AF288" i="6"/>
  <c r="AG288" i="6"/>
  <c r="R288" i="6" s="1"/>
  <c r="AH288" i="6"/>
  <c r="S288" i="6" s="1"/>
  <c r="AI288" i="6"/>
  <c r="T288" i="6" s="1"/>
  <c r="AJ288" i="6"/>
  <c r="AK288" i="6"/>
  <c r="AL288" i="6"/>
  <c r="W288" i="6" s="1"/>
  <c r="AE289" i="6"/>
  <c r="P289" i="6" s="1"/>
  <c r="AF289" i="6"/>
  <c r="Q289" i="6" s="1"/>
  <c r="AG289" i="6"/>
  <c r="R289" i="6" s="1"/>
  <c r="AH289" i="6"/>
  <c r="S289" i="6" s="1"/>
  <c r="AI289" i="6"/>
  <c r="T289" i="6" s="1"/>
  <c r="AJ289" i="6"/>
  <c r="AK289" i="6"/>
  <c r="V289" i="6" s="1"/>
  <c r="AL289" i="6"/>
  <c r="W289" i="6" s="1"/>
  <c r="AE290" i="6"/>
  <c r="P290" i="6" s="1"/>
  <c r="AF290" i="6"/>
  <c r="AG290" i="6"/>
  <c r="AH290" i="6"/>
  <c r="S290" i="6" s="1"/>
  <c r="AI290" i="6"/>
  <c r="AJ290" i="6"/>
  <c r="U290" i="6" s="1"/>
  <c r="AK290" i="6"/>
  <c r="V290" i="6" s="1"/>
  <c r="AL290" i="6"/>
  <c r="W290" i="6" s="1"/>
  <c r="AE291" i="6"/>
  <c r="P291" i="6" s="1"/>
  <c r="AF291" i="6"/>
  <c r="AG291" i="6"/>
  <c r="R291" i="6" s="1"/>
  <c r="AH291" i="6"/>
  <c r="S291" i="6" s="1"/>
  <c r="AI291" i="6"/>
  <c r="T291" i="6" s="1"/>
  <c r="AJ291" i="6"/>
  <c r="AK291" i="6"/>
  <c r="AL291" i="6"/>
  <c r="W291" i="6" s="1"/>
  <c r="AE292" i="6"/>
  <c r="AF292" i="6"/>
  <c r="Q292" i="6" s="1"/>
  <c r="AG292" i="6"/>
  <c r="R292" i="6" s="1"/>
  <c r="AH292" i="6"/>
  <c r="S292" i="6" s="1"/>
  <c r="AI292" i="6"/>
  <c r="T292" i="6" s="1"/>
  <c r="AJ292" i="6"/>
  <c r="AK292" i="6"/>
  <c r="AL292" i="6"/>
  <c r="W292" i="6" s="1"/>
  <c r="AE293" i="6"/>
  <c r="P293" i="6" s="1"/>
  <c r="AF293" i="6"/>
  <c r="AG293" i="6"/>
  <c r="AH293" i="6"/>
  <c r="S293" i="6" s="1"/>
  <c r="AI293" i="6"/>
  <c r="AJ293" i="6"/>
  <c r="U293" i="6" s="1"/>
  <c r="AK293" i="6"/>
  <c r="V293" i="6" s="1"/>
  <c r="AL293" i="6"/>
  <c r="W293" i="6" s="1"/>
  <c r="AE294" i="6"/>
  <c r="P294" i="6" s="1"/>
  <c r="AF294" i="6"/>
  <c r="AG294" i="6"/>
  <c r="R294" i="6" s="1"/>
  <c r="AH294" i="6"/>
  <c r="S294" i="6" s="1"/>
  <c r="AI294" i="6"/>
  <c r="T294" i="6" s="1"/>
  <c r="AJ294" i="6"/>
  <c r="AK294" i="6"/>
  <c r="AL294" i="6"/>
  <c r="W294" i="6" s="1"/>
  <c r="AE295" i="6"/>
  <c r="AF295" i="6"/>
  <c r="Q295" i="6" s="1"/>
  <c r="AG295" i="6"/>
  <c r="R295" i="6" s="1"/>
  <c r="AH295" i="6"/>
  <c r="S295" i="6" s="1"/>
  <c r="AI295" i="6"/>
  <c r="T295" i="6" s="1"/>
  <c r="AJ295" i="6"/>
  <c r="AK295" i="6"/>
  <c r="V295" i="6" s="1"/>
  <c r="AL295" i="6"/>
  <c r="W295" i="6" s="1"/>
  <c r="AE296" i="6"/>
  <c r="P296" i="6" s="1"/>
  <c r="AF296" i="6"/>
  <c r="AG296" i="6"/>
  <c r="AH296" i="6"/>
  <c r="S296" i="6" s="1"/>
  <c r="AI296" i="6"/>
  <c r="AJ296" i="6"/>
  <c r="U296" i="6" s="1"/>
  <c r="AK296" i="6"/>
  <c r="V296" i="6" s="1"/>
  <c r="AL296" i="6"/>
  <c r="W296" i="6" s="1"/>
  <c r="AE297" i="6"/>
  <c r="P297" i="6" s="1"/>
  <c r="AF297" i="6"/>
  <c r="AG297" i="6"/>
  <c r="R297" i="6" s="1"/>
  <c r="AH297" i="6"/>
  <c r="S297" i="6" s="1"/>
  <c r="AI297" i="6"/>
  <c r="T297" i="6" s="1"/>
  <c r="AJ297" i="6"/>
  <c r="AK297" i="6"/>
  <c r="AL297" i="6"/>
  <c r="W297" i="6" s="1"/>
  <c r="AE298" i="6"/>
  <c r="AF298" i="6"/>
  <c r="Q298" i="6" s="1"/>
  <c r="AG298" i="6"/>
  <c r="R298" i="6" s="1"/>
  <c r="AH298" i="6"/>
  <c r="S298" i="6" s="1"/>
  <c r="AI298" i="6"/>
  <c r="AJ298" i="6"/>
  <c r="AK298" i="6"/>
  <c r="V298" i="6" s="1"/>
  <c r="AL298" i="6"/>
  <c r="W298" i="6" s="1"/>
  <c r="AE299" i="6"/>
  <c r="P299" i="6" s="1"/>
  <c r="AF299" i="6"/>
  <c r="AG299" i="6"/>
  <c r="AH299" i="6"/>
  <c r="S299" i="6" s="1"/>
  <c r="AI299" i="6"/>
  <c r="AJ299" i="6"/>
  <c r="U299" i="6" s="1"/>
  <c r="AK299" i="6"/>
  <c r="V299" i="6" s="1"/>
  <c r="AL299" i="6"/>
  <c r="W299" i="6" s="1"/>
  <c r="AE300" i="6"/>
  <c r="P300" i="6" s="1"/>
  <c r="AF300" i="6"/>
  <c r="AG300" i="6"/>
  <c r="R300" i="6" s="1"/>
  <c r="AH300" i="6"/>
  <c r="S300" i="6" s="1"/>
  <c r="AI300" i="6"/>
  <c r="T300" i="6" s="1"/>
  <c r="AJ300" i="6"/>
  <c r="AK300" i="6"/>
  <c r="AL300" i="6"/>
  <c r="W300" i="6" s="1"/>
  <c r="AE301" i="6"/>
  <c r="AF301" i="6"/>
  <c r="Q301" i="6" s="1"/>
  <c r="AG301" i="6"/>
  <c r="R301" i="6" s="1"/>
  <c r="AH301" i="6"/>
  <c r="S301" i="6" s="1"/>
  <c r="AI301" i="6"/>
  <c r="T301" i="6" s="1"/>
  <c r="AJ301" i="6"/>
  <c r="AK301" i="6"/>
  <c r="V301" i="6" s="1"/>
  <c r="AL301" i="6"/>
  <c r="W301" i="6" s="1"/>
  <c r="AE302" i="6"/>
  <c r="P302" i="6" s="1"/>
  <c r="AF302" i="6"/>
  <c r="AG302" i="6"/>
  <c r="AH302" i="6"/>
  <c r="S302" i="6" s="1"/>
  <c r="AI302" i="6"/>
  <c r="T302" i="6" s="1"/>
  <c r="AJ302" i="6"/>
  <c r="U302" i="6" s="1"/>
  <c r="AK302" i="6"/>
  <c r="V302" i="6" s="1"/>
  <c r="AL302" i="6"/>
  <c r="W302" i="6" s="1"/>
  <c r="AE303" i="6"/>
  <c r="P303" i="6" s="1"/>
  <c r="AF303" i="6"/>
  <c r="AG303" i="6"/>
  <c r="AH303" i="6"/>
  <c r="S303" i="6" s="1"/>
  <c r="AI303" i="6"/>
  <c r="T303" i="6" s="1"/>
  <c r="AJ303" i="6"/>
  <c r="AK303" i="6"/>
  <c r="AL303" i="6"/>
  <c r="W303" i="6" s="1"/>
  <c r="AE304" i="6"/>
  <c r="P304" i="6" s="1"/>
  <c r="AF304" i="6"/>
  <c r="Q304" i="6" s="1"/>
  <c r="AG304" i="6"/>
  <c r="R304" i="6" s="1"/>
  <c r="AH304" i="6"/>
  <c r="S304" i="6" s="1"/>
  <c r="AI304" i="6"/>
  <c r="T304" i="6" s="1"/>
  <c r="AJ304" i="6"/>
  <c r="AK304" i="6"/>
  <c r="V304" i="6" s="1"/>
  <c r="AL304" i="6"/>
  <c r="W304" i="6" s="1"/>
  <c r="AE305" i="6"/>
  <c r="P305" i="6" s="1"/>
  <c r="AF305" i="6"/>
  <c r="AG305" i="6"/>
  <c r="AH305" i="6"/>
  <c r="S305" i="6" s="1"/>
  <c r="AI305" i="6"/>
  <c r="T305" i="6" s="1"/>
  <c r="AJ305" i="6"/>
  <c r="U305" i="6" s="1"/>
  <c r="AK305" i="6"/>
  <c r="V305" i="6" s="1"/>
  <c r="AL305" i="6"/>
  <c r="W305" i="6" s="1"/>
  <c r="AE306" i="6"/>
  <c r="P306" i="6" s="1"/>
  <c r="AF306" i="6"/>
  <c r="AG306" i="6"/>
  <c r="R306" i="6" s="1"/>
  <c r="AH306" i="6"/>
  <c r="S306" i="6" s="1"/>
  <c r="AI306" i="6"/>
  <c r="T306" i="6" s="1"/>
  <c r="AJ306" i="6"/>
  <c r="AK306" i="6"/>
  <c r="AL306" i="6"/>
  <c r="W306" i="6" s="1"/>
  <c r="AE307" i="6"/>
  <c r="AF307" i="6"/>
  <c r="Q307" i="6" s="1"/>
  <c r="AG307" i="6"/>
  <c r="R307" i="6" s="1"/>
  <c r="AH307" i="6"/>
  <c r="S307" i="6" s="1"/>
  <c r="AI307" i="6"/>
  <c r="T307" i="6" s="1"/>
  <c r="AJ307" i="6"/>
  <c r="AK307" i="6"/>
  <c r="AL307" i="6"/>
  <c r="W307" i="6" s="1"/>
  <c r="AE308" i="6"/>
  <c r="P308" i="6" s="1"/>
  <c r="AF308" i="6"/>
  <c r="AG308" i="6"/>
  <c r="AH308" i="6"/>
  <c r="S308" i="6" s="1"/>
  <c r="AI308" i="6"/>
  <c r="T308" i="6" s="1"/>
  <c r="AJ308" i="6"/>
  <c r="U308" i="6" s="1"/>
  <c r="AK308" i="6"/>
  <c r="V308" i="6" s="1"/>
  <c r="AL308" i="6"/>
  <c r="W308" i="6" s="1"/>
  <c r="AE309" i="6"/>
  <c r="P309" i="6" s="1"/>
  <c r="AF309" i="6"/>
  <c r="AG309" i="6"/>
  <c r="R309" i="6" s="1"/>
  <c r="AH309" i="6"/>
  <c r="S309" i="6" s="1"/>
  <c r="AI309" i="6"/>
  <c r="T309" i="6" s="1"/>
  <c r="AJ309" i="6"/>
  <c r="AK309" i="6"/>
  <c r="AL309" i="6"/>
  <c r="W309" i="6" s="1"/>
  <c r="AE310" i="6"/>
  <c r="P310" i="6" s="1"/>
  <c r="AF310" i="6"/>
  <c r="Q310" i="6" s="1"/>
  <c r="AG310" i="6"/>
  <c r="R310" i="6" s="1"/>
  <c r="AH310" i="6"/>
  <c r="S310" i="6" s="1"/>
  <c r="AI310" i="6"/>
  <c r="T310" i="6" s="1"/>
  <c r="AJ310" i="6"/>
  <c r="AK310" i="6"/>
  <c r="V310" i="6" s="1"/>
  <c r="AL310" i="6"/>
  <c r="W310" i="6" s="1"/>
  <c r="AE311" i="6"/>
  <c r="P311" i="6" s="1"/>
  <c r="AF311" i="6"/>
  <c r="AG311" i="6"/>
  <c r="AH311" i="6"/>
  <c r="S311" i="6" s="1"/>
  <c r="AI311" i="6"/>
  <c r="AJ311" i="6"/>
  <c r="U311" i="6" s="1"/>
  <c r="AK311" i="6"/>
  <c r="V311" i="6" s="1"/>
  <c r="AL311" i="6"/>
  <c r="W311" i="6" s="1"/>
  <c r="AE312" i="6"/>
  <c r="P312" i="6" s="1"/>
  <c r="AF312" i="6"/>
  <c r="AG312" i="6"/>
  <c r="R312" i="6" s="1"/>
  <c r="AH312" i="6"/>
  <c r="S312" i="6" s="1"/>
  <c r="AI312" i="6"/>
  <c r="T312" i="6" s="1"/>
  <c r="AJ312" i="6"/>
  <c r="AK312" i="6"/>
  <c r="AL312" i="6"/>
  <c r="W312" i="6" s="1"/>
  <c r="AE313" i="6"/>
  <c r="P313" i="6" s="1"/>
  <c r="AF313" i="6"/>
  <c r="Q313" i="6" s="1"/>
  <c r="AG313" i="6"/>
  <c r="R313" i="6" s="1"/>
  <c r="AH313" i="6"/>
  <c r="S313" i="6" s="1"/>
  <c r="AI313" i="6"/>
  <c r="T313" i="6" s="1"/>
  <c r="AJ313" i="6"/>
  <c r="AK313" i="6"/>
  <c r="V313" i="6" s="1"/>
  <c r="AL313" i="6"/>
  <c r="W313" i="6" s="1"/>
  <c r="AE314" i="6"/>
  <c r="P314" i="6" s="1"/>
  <c r="AF314" i="6"/>
  <c r="AG314" i="6"/>
  <c r="AH314" i="6"/>
  <c r="S314" i="6" s="1"/>
  <c r="AI314" i="6"/>
  <c r="T314" i="6" s="1"/>
  <c r="AJ314" i="6"/>
  <c r="U314" i="6" s="1"/>
  <c r="AK314" i="6"/>
  <c r="V314" i="6" s="1"/>
  <c r="AL314" i="6"/>
  <c r="W314" i="6" s="1"/>
  <c r="AE315" i="6"/>
  <c r="P315" i="6" s="1"/>
  <c r="AF315" i="6"/>
  <c r="AG315" i="6"/>
  <c r="R315" i="6" s="1"/>
  <c r="AH315" i="6"/>
  <c r="S315" i="6" s="1"/>
  <c r="AI315" i="6"/>
  <c r="T315" i="6" s="1"/>
  <c r="AJ315" i="6"/>
  <c r="AK315" i="6"/>
  <c r="AL315" i="6"/>
  <c r="W315" i="6" s="1"/>
  <c r="AE316" i="6"/>
  <c r="P316" i="6" s="1"/>
  <c r="AF316" i="6"/>
  <c r="Q316" i="6" s="1"/>
  <c r="AG316" i="6"/>
  <c r="R316" i="6" s="1"/>
  <c r="AH316" i="6"/>
  <c r="S316" i="6" s="1"/>
  <c r="AI316" i="6"/>
  <c r="T316" i="6" s="1"/>
  <c r="AJ316" i="6"/>
  <c r="AK316" i="6"/>
  <c r="V316" i="6" s="1"/>
  <c r="AL316" i="6"/>
  <c r="W316" i="6" s="1"/>
  <c r="AE317" i="6"/>
  <c r="P317" i="6" s="1"/>
  <c r="AF317" i="6"/>
  <c r="AG317" i="6"/>
  <c r="AH317" i="6"/>
  <c r="S317" i="6" s="1"/>
  <c r="AI317" i="6"/>
  <c r="T317" i="6" s="1"/>
  <c r="AJ317" i="6"/>
  <c r="U317" i="6" s="1"/>
  <c r="AK317" i="6"/>
  <c r="V317" i="6" s="1"/>
  <c r="AL317" i="6"/>
  <c r="W317" i="6" s="1"/>
  <c r="AE318" i="6"/>
  <c r="P318" i="6" s="1"/>
  <c r="AF318" i="6"/>
  <c r="AG318" i="6"/>
  <c r="R318" i="6" s="1"/>
  <c r="AH318" i="6"/>
  <c r="S318" i="6" s="1"/>
  <c r="AI318" i="6"/>
  <c r="T318" i="6" s="1"/>
  <c r="AJ318" i="6"/>
  <c r="AK318" i="6"/>
  <c r="V318" i="6" s="1"/>
  <c r="AL318" i="6"/>
  <c r="W318" i="6" s="1"/>
  <c r="AE319" i="6"/>
  <c r="P319" i="6" s="1"/>
  <c r="AF319" i="6"/>
  <c r="Q319" i="6" s="1"/>
  <c r="AG319" i="6"/>
  <c r="R319" i="6" s="1"/>
  <c r="AH319" i="6"/>
  <c r="S319" i="6" s="1"/>
  <c r="AI319" i="6"/>
  <c r="T319" i="6" s="1"/>
  <c r="AJ319" i="6"/>
  <c r="AK319" i="6"/>
  <c r="V319" i="6" s="1"/>
  <c r="AL319" i="6"/>
  <c r="W319" i="6" s="1"/>
  <c r="AE320" i="6"/>
  <c r="P320" i="6" s="1"/>
  <c r="AF320" i="6"/>
  <c r="AG320" i="6"/>
  <c r="R320" i="6" s="1"/>
  <c r="AH320" i="6"/>
  <c r="S320" i="6" s="1"/>
  <c r="AI320" i="6"/>
  <c r="T320" i="6" s="1"/>
  <c r="AJ320" i="6"/>
  <c r="U320" i="6" s="1"/>
  <c r="AK320" i="6"/>
  <c r="V320" i="6" s="1"/>
  <c r="AL320" i="6"/>
  <c r="W320" i="6" s="1"/>
  <c r="AE321" i="6"/>
  <c r="P321" i="6" s="1"/>
  <c r="AF321" i="6"/>
  <c r="AG321" i="6"/>
  <c r="AH321" i="6"/>
  <c r="S321" i="6" s="1"/>
  <c r="AI321" i="6"/>
  <c r="T321" i="6" s="1"/>
  <c r="AJ321" i="6"/>
  <c r="AK321" i="6"/>
  <c r="AL321" i="6"/>
  <c r="W321" i="6" s="1"/>
  <c r="AE322" i="6"/>
  <c r="P322" i="6" s="1"/>
  <c r="AF322" i="6"/>
  <c r="Q322" i="6" s="1"/>
  <c r="AG322" i="6"/>
  <c r="R322" i="6" s="1"/>
  <c r="AH322" i="6"/>
  <c r="S322" i="6" s="1"/>
  <c r="AI322" i="6"/>
  <c r="T322" i="6" s="1"/>
  <c r="AJ322" i="6"/>
  <c r="U322" i="6" s="1"/>
  <c r="AK322" i="6"/>
  <c r="V322" i="6" s="1"/>
  <c r="AL322" i="6"/>
  <c r="W322" i="6" s="1"/>
  <c r="AE323" i="6"/>
  <c r="P323" i="6" s="1"/>
  <c r="AF323" i="6"/>
  <c r="AG323" i="6"/>
  <c r="AH323" i="6"/>
  <c r="S323" i="6" s="1"/>
  <c r="AI323" i="6"/>
  <c r="T323" i="6" s="1"/>
  <c r="AJ323" i="6"/>
  <c r="U323" i="6" s="1"/>
  <c r="AK323" i="6"/>
  <c r="V323" i="6" s="1"/>
  <c r="AL323" i="6"/>
  <c r="W323" i="6" s="1"/>
  <c r="AE324" i="6"/>
  <c r="P324" i="6" s="1"/>
  <c r="AF324" i="6"/>
  <c r="AG324" i="6"/>
  <c r="R324" i="6" s="1"/>
  <c r="AH324" i="6"/>
  <c r="S324" i="6" s="1"/>
  <c r="AI324" i="6"/>
  <c r="T324" i="6" s="1"/>
  <c r="AJ324" i="6"/>
  <c r="AK324" i="6"/>
  <c r="V324" i="6" s="1"/>
  <c r="AL324" i="6"/>
  <c r="W324" i="6" s="1"/>
  <c r="AE325" i="6"/>
  <c r="P325" i="6" s="1"/>
  <c r="AF325" i="6"/>
  <c r="Q325" i="6" s="1"/>
  <c r="AG325" i="6"/>
  <c r="R325" i="6" s="1"/>
  <c r="AH325" i="6"/>
  <c r="S325" i="6" s="1"/>
  <c r="AI325" i="6"/>
  <c r="T325" i="6" s="1"/>
  <c r="AJ325" i="6"/>
  <c r="AK325" i="6"/>
  <c r="V325" i="6" s="1"/>
  <c r="AL325" i="6"/>
  <c r="W325" i="6" s="1"/>
  <c r="AE326" i="6"/>
  <c r="P326" i="6" s="1"/>
  <c r="AF326" i="6"/>
  <c r="Q326" i="6" s="1"/>
  <c r="AG326" i="6"/>
  <c r="R326" i="6" s="1"/>
  <c r="AH326" i="6"/>
  <c r="S326" i="6" s="1"/>
  <c r="AI326" i="6"/>
  <c r="T326" i="6" s="1"/>
  <c r="AJ326" i="6"/>
  <c r="U326" i="6" s="1"/>
  <c r="AK326" i="6"/>
  <c r="V326" i="6" s="1"/>
  <c r="AL326" i="6"/>
  <c r="W326" i="6" s="1"/>
  <c r="AE327" i="6"/>
  <c r="P327" i="6" s="1"/>
  <c r="AF327" i="6"/>
  <c r="AG327" i="6"/>
  <c r="AH327" i="6"/>
  <c r="S327" i="6" s="1"/>
  <c r="AI327" i="6"/>
  <c r="T327" i="6" s="1"/>
  <c r="AJ327" i="6"/>
  <c r="AK327" i="6"/>
  <c r="AL327" i="6"/>
  <c r="W327" i="6" s="1"/>
  <c r="AE328" i="6"/>
  <c r="P328" i="6" s="1"/>
  <c r="AF328" i="6"/>
  <c r="Q328" i="6" s="1"/>
  <c r="AG328" i="6"/>
  <c r="R328" i="6" s="1"/>
  <c r="AH328" i="6"/>
  <c r="S328" i="6" s="1"/>
  <c r="AI328" i="6"/>
  <c r="T328" i="6" s="1"/>
  <c r="AJ328" i="6"/>
  <c r="AK328" i="6"/>
  <c r="V328" i="6" s="1"/>
  <c r="AL328" i="6"/>
  <c r="W328" i="6" s="1"/>
  <c r="AE329" i="6"/>
  <c r="P329" i="6" s="1"/>
  <c r="AF329" i="6"/>
  <c r="AG329" i="6"/>
  <c r="AH329" i="6"/>
  <c r="S329" i="6" s="1"/>
  <c r="AI329" i="6"/>
  <c r="T329" i="6" s="1"/>
  <c r="AJ329" i="6"/>
  <c r="U329" i="6" s="1"/>
  <c r="AK329" i="6"/>
  <c r="V329" i="6" s="1"/>
  <c r="AL329" i="6"/>
  <c r="W329" i="6" s="1"/>
  <c r="AE330" i="6"/>
  <c r="P330" i="6" s="1"/>
  <c r="AF330" i="6"/>
  <c r="AG330" i="6"/>
  <c r="R330" i="6" s="1"/>
  <c r="AH330" i="6"/>
  <c r="S330" i="6" s="1"/>
  <c r="AI330" i="6"/>
  <c r="T330" i="6" s="1"/>
  <c r="AJ330" i="6"/>
  <c r="U330" i="6" s="1"/>
  <c r="AK330" i="6"/>
  <c r="V330" i="6" s="1"/>
  <c r="AL330" i="6"/>
  <c r="W330" i="6" s="1"/>
  <c r="AE331" i="6"/>
  <c r="P331" i="6" s="1"/>
  <c r="AF331" i="6"/>
  <c r="Q331" i="6" s="1"/>
  <c r="AG331" i="6"/>
  <c r="R331" i="6" s="1"/>
  <c r="AH331" i="6"/>
  <c r="S331" i="6" s="1"/>
  <c r="AI331" i="6"/>
  <c r="T331" i="6" s="1"/>
  <c r="AJ331" i="6"/>
  <c r="AK331" i="6"/>
  <c r="V331" i="6" s="1"/>
  <c r="AL331" i="6"/>
  <c r="W331" i="6" s="1"/>
  <c r="AE332" i="6"/>
  <c r="P332" i="6" s="1"/>
  <c r="AF332" i="6"/>
  <c r="Q332" i="6" s="1"/>
  <c r="AG332" i="6"/>
  <c r="R332" i="6" s="1"/>
  <c r="AH332" i="6"/>
  <c r="S332" i="6" s="1"/>
  <c r="AI332" i="6"/>
  <c r="T332" i="6" s="1"/>
  <c r="AJ332" i="6"/>
  <c r="U332" i="6" s="1"/>
  <c r="AK332" i="6"/>
  <c r="V332" i="6" s="1"/>
  <c r="AL332" i="6"/>
  <c r="W332" i="6" s="1"/>
  <c r="AE333" i="6"/>
  <c r="P333" i="6" s="1"/>
  <c r="AF333" i="6"/>
  <c r="AG333" i="6"/>
  <c r="AH333" i="6"/>
  <c r="S333" i="6" s="1"/>
  <c r="AI333" i="6"/>
  <c r="T333" i="6" s="1"/>
  <c r="AJ333" i="6"/>
  <c r="AK333" i="6"/>
  <c r="V333" i="6" s="1"/>
  <c r="AL333" i="6"/>
  <c r="W333" i="6" s="1"/>
  <c r="AE334" i="6"/>
  <c r="P334" i="6" s="1"/>
  <c r="AF334" i="6"/>
  <c r="Q334" i="6" s="1"/>
  <c r="AG334" i="6"/>
  <c r="R334" i="6" s="1"/>
  <c r="AH334" i="6"/>
  <c r="S334" i="6" s="1"/>
  <c r="AI334" i="6"/>
  <c r="T334" i="6" s="1"/>
  <c r="AJ334" i="6"/>
  <c r="U334" i="6" s="1"/>
  <c r="AK334" i="6"/>
  <c r="V334" i="6" s="1"/>
  <c r="AL334" i="6"/>
  <c r="W334" i="6" s="1"/>
  <c r="AE335" i="6"/>
  <c r="P335" i="6" s="1"/>
  <c r="AF335" i="6"/>
  <c r="Q335" i="6" s="1"/>
  <c r="AG335" i="6"/>
  <c r="R335" i="6" s="1"/>
  <c r="AH335" i="6"/>
  <c r="S335" i="6" s="1"/>
  <c r="AI335" i="6"/>
  <c r="T335" i="6" s="1"/>
  <c r="AJ335" i="6"/>
  <c r="U335" i="6" s="1"/>
  <c r="AK335" i="6"/>
  <c r="V335" i="6" s="1"/>
  <c r="AL335" i="6"/>
  <c r="W335" i="6" s="1"/>
  <c r="AE336" i="6"/>
  <c r="P336" i="6" s="1"/>
  <c r="AF336" i="6"/>
  <c r="AG336" i="6"/>
  <c r="R336" i="6" s="1"/>
  <c r="AH336" i="6"/>
  <c r="S336" i="6" s="1"/>
  <c r="AI336" i="6"/>
  <c r="T336" i="6" s="1"/>
  <c r="AJ336" i="6"/>
  <c r="U336" i="6" s="1"/>
  <c r="AK336" i="6"/>
  <c r="V336" i="6" s="1"/>
  <c r="AL336" i="6"/>
  <c r="W336" i="6" s="1"/>
  <c r="AE337" i="6"/>
  <c r="P337" i="6" s="1"/>
  <c r="AF337" i="6"/>
  <c r="Q337" i="6" s="1"/>
  <c r="AG337" i="6"/>
  <c r="R337" i="6" s="1"/>
  <c r="AH337" i="6"/>
  <c r="S337" i="6" s="1"/>
  <c r="AI337" i="6"/>
  <c r="T337" i="6" s="1"/>
  <c r="AJ337" i="6"/>
  <c r="AK337" i="6"/>
  <c r="V337" i="6" s="1"/>
  <c r="AL337" i="6"/>
  <c r="W337" i="6" s="1"/>
  <c r="AE338" i="6"/>
  <c r="P338" i="6" s="1"/>
  <c r="AF338" i="6"/>
  <c r="Q338" i="6" s="1"/>
  <c r="AG338" i="6"/>
  <c r="R338" i="6" s="1"/>
  <c r="AH338" i="6"/>
  <c r="S338" i="6" s="1"/>
  <c r="AI338" i="6"/>
  <c r="T338" i="6" s="1"/>
  <c r="AJ338" i="6"/>
  <c r="U338" i="6" s="1"/>
  <c r="AK338" i="6"/>
  <c r="V338" i="6" s="1"/>
  <c r="AL338" i="6"/>
  <c r="W338" i="6" s="1"/>
  <c r="AE339" i="6"/>
  <c r="P339" i="6" s="1"/>
  <c r="AF339" i="6"/>
  <c r="AG339" i="6"/>
  <c r="R339" i="6" s="1"/>
  <c r="AH339" i="6"/>
  <c r="S339" i="6" s="1"/>
  <c r="AI339" i="6"/>
  <c r="T339" i="6" s="1"/>
  <c r="AJ339" i="6"/>
  <c r="AK339" i="6"/>
  <c r="V339" i="6" s="1"/>
  <c r="AL339" i="6"/>
  <c r="W339" i="6" s="1"/>
  <c r="AE340" i="6"/>
  <c r="P340" i="6" s="1"/>
  <c r="AF340" i="6"/>
  <c r="Q340" i="6" s="1"/>
  <c r="AG340" i="6"/>
  <c r="R340" i="6" s="1"/>
  <c r="AH340" i="6"/>
  <c r="S340" i="6" s="1"/>
  <c r="AI340" i="6"/>
  <c r="T340" i="6" s="1"/>
  <c r="AJ340" i="6"/>
  <c r="AK340" i="6"/>
  <c r="V340" i="6" s="1"/>
  <c r="AL340" i="6"/>
  <c r="W340" i="6" s="1"/>
  <c r="AE341" i="6"/>
  <c r="P341" i="6" s="1"/>
  <c r="AF341" i="6"/>
  <c r="Q341" i="6" s="1"/>
  <c r="AG341" i="6"/>
  <c r="R341" i="6" s="1"/>
  <c r="AH341" i="6"/>
  <c r="S341" i="6" s="1"/>
  <c r="AI341" i="6"/>
  <c r="T341" i="6" s="1"/>
  <c r="AJ341" i="6"/>
  <c r="U341" i="6" s="1"/>
  <c r="AK341" i="6"/>
  <c r="V341" i="6" s="1"/>
  <c r="AL341" i="6"/>
  <c r="W341" i="6" s="1"/>
  <c r="AE342" i="6"/>
  <c r="P342" i="6" s="1"/>
  <c r="AF342" i="6"/>
  <c r="AG342" i="6"/>
  <c r="AH342" i="6"/>
  <c r="S342" i="6" s="1"/>
  <c r="AI342" i="6"/>
  <c r="T342" i="6" s="1"/>
  <c r="AJ342" i="6"/>
  <c r="U342" i="6" s="1"/>
  <c r="AK342" i="6"/>
  <c r="V342" i="6" s="1"/>
  <c r="AL342" i="6"/>
  <c r="W342" i="6" s="1"/>
  <c r="AE343" i="6"/>
  <c r="P343" i="6" s="1"/>
  <c r="AF343" i="6"/>
  <c r="Q343" i="6" s="1"/>
  <c r="AG343" i="6"/>
  <c r="R343" i="6" s="1"/>
  <c r="AH343" i="6"/>
  <c r="S343" i="6" s="1"/>
  <c r="AI343" i="6"/>
  <c r="T343" i="6" s="1"/>
  <c r="AJ343" i="6"/>
  <c r="U343" i="6" s="1"/>
  <c r="AK343" i="6"/>
  <c r="AL343" i="6"/>
  <c r="W343" i="6" s="1"/>
  <c r="AE344" i="6"/>
  <c r="P344" i="6" s="1"/>
  <c r="AF344" i="6"/>
  <c r="AG344" i="6"/>
  <c r="AH344" i="6"/>
  <c r="S344" i="6" s="1"/>
  <c r="AI344" i="6"/>
  <c r="T344" i="6" s="1"/>
  <c r="AJ344" i="6"/>
  <c r="U344" i="6" s="1"/>
  <c r="AK344" i="6"/>
  <c r="V344" i="6" s="1"/>
  <c r="AL344" i="6"/>
  <c r="W344" i="6" s="1"/>
  <c r="AE345" i="6"/>
  <c r="P345" i="6" s="1"/>
  <c r="AF345" i="6"/>
  <c r="AG345" i="6"/>
  <c r="R345" i="6" s="1"/>
  <c r="AH345" i="6"/>
  <c r="S345" i="6" s="1"/>
  <c r="AI345" i="6"/>
  <c r="T345" i="6" s="1"/>
  <c r="AJ345" i="6"/>
  <c r="U345" i="6" s="1"/>
  <c r="AK345" i="6"/>
  <c r="V345" i="6" s="1"/>
  <c r="AL345" i="6"/>
  <c r="W345" i="6" s="1"/>
  <c r="AE346" i="6"/>
  <c r="P346" i="6" s="1"/>
  <c r="AF346" i="6"/>
  <c r="Q346" i="6" s="1"/>
  <c r="AG346" i="6"/>
  <c r="R346" i="6" s="1"/>
  <c r="AH346" i="6"/>
  <c r="S346" i="6" s="1"/>
  <c r="AI346" i="6"/>
  <c r="T346" i="6" s="1"/>
  <c r="AJ346" i="6"/>
  <c r="U346" i="6" s="1"/>
  <c r="AK346" i="6"/>
  <c r="V346" i="6" s="1"/>
  <c r="AL346" i="6"/>
  <c r="W346" i="6" s="1"/>
  <c r="AE347" i="6"/>
  <c r="P347" i="6" s="1"/>
  <c r="AF347" i="6"/>
  <c r="AG347" i="6"/>
  <c r="R347" i="6" s="1"/>
  <c r="AH347" i="6"/>
  <c r="S347" i="6" s="1"/>
  <c r="AI347" i="6"/>
  <c r="T347" i="6" s="1"/>
  <c r="AJ347" i="6"/>
  <c r="U347" i="6" s="1"/>
  <c r="AK347" i="6"/>
  <c r="V347" i="6" s="1"/>
  <c r="AL347" i="6"/>
  <c r="W347" i="6" s="1"/>
  <c r="AE348" i="6"/>
  <c r="P348" i="6" s="1"/>
  <c r="AF348" i="6"/>
  <c r="Q348" i="6" s="1"/>
  <c r="AG348" i="6"/>
  <c r="R348" i="6" s="1"/>
  <c r="AH348" i="6"/>
  <c r="S348" i="6" s="1"/>
  <c r="AI348" i="6"/>
  <c r="T348" i="6" s="1"/>
  <c r="AJ348" i="6"/>
  <c r="U348" i="6" s="1"/>
  <c r="AK348" i="6"/>
  <c r="V348" i="6" s="1"/>
  <c r="AL348" i="6"/>
  <c r="W348" i="6" s="1"/>
  <c r="AE349" i="6"/>
  <c r="P349" i="6" s="1"/>
  <c r="AF349" i="6"/>
  <c r="Q349" i="6" s="1"/>
  <c r="AG349" i="6"/>
  <c r="R349" i="6" s="1"/>
  <c r="AH349" i="6"/>
  <c r="S349" i="6" s="1"/>
  <c r="AI349" i="6"/>
  <c r="T349" i="6" s="1"/>
  <c r="AJ349" i="6"/>
  <c r="AK349" i="6"/>
  <c r="V349" i="6" s="1"/>
  <c r="AL349" i="6"/>
  <c r="W349" i="6" s="1"/>
  <c r="AE350" i="6"/>
  <c r="P350" i="6" s="1"/>
  <c r="AF350" i="6"/>
  <c r="Q350" i="6" s="1"/>
  <c r="AG350" i="6"/>
  <c r="R350" i="6" s="1"/>
  <c r="AH350" i="6"/>
  <c r="S350" i="6" s="1"/>
  <c r="AI350" i="6"/>
  <c r="T350" i="6" s="1"/>
  <c r="AJ350" i="6"/>
  <c r="U350" i="6" s="1"/>
  <c r="AK350" i="6"/>
  <c r="V350" i="6" s="1"/>
  <c r="AL350" i="6"/>
  <c r="W350" i="6" s="1"/>
  <c r="P264" i="6"/>
  <c r="Q264" i="6"/>
  <c r="R264" i="6"/>
  <c r="S264" i="6"/>
  <c r="T264" i="6"/>
  <c r="U264" i="6"/>
  <c r="V264" i="6"/>
  <c r="W264" i="6"/>
  <c r="P265" i="6"/>
  <c r="Q265" i="6"/>
  <c r="R265" i="6"/>
  <c r="U265" i="6"/>
  <c r="Q266" i="6"/>
  <c r="R266" i="6"/>
  <c r="Q267" i="6"/>
  <c r="U267" i="6"/>
  <c r="V267" i="6"/>
  <c r="U268" i="6"/>
  <c r="Q269" i="6"/>
  <c r="R269" i="6"/>
  <c r="T269" i="6"/>
  <c r="Q270" i="6"/>
  <c r="U270" i="6"/>
  <c r="V270" i="6"/>
  <c r="P271" i="6"/>
  <c r="U271" i="6"/>
  <c r="Q272" i="6"/>
  <c r="R272" i="6"/>
  <c r="Q273" i="6"/>
  <c r="U273" i="6"/>
  <c r="V273" i="6"/>
  <c r="U274" i="6"/>
  <c r="V274" i="6"/>
  <c r="Q275" i="6"/>
  <c r="R275" i="6"/>
  <c r="T275" i="6"/>
  <c r="V275" i="6"/>
  <c r="Q276" i="6"/>
  <c r="U276" i="6"/>
  <c r="V276" i="6"/>
  <c r="P277" i="6"/>
  <c r="U277" i="6"/>
  <c r="Q278" i="6"/>
  <c r="R278" i="6"/>
  <c r="Q279" i="6"/>
  <c r="U279" i="6"/>
  <c r="V279" i="6"/>
  <c r="U280" i="6"/>
  <c r="Q281" i="6"/>
  <c r="R281" i="6"/>
  <c r="T281" i="6"/>
  <c r="Q282" i="6"/>
  <c r="R282" i="6"/>
  <c r="T282" i="6"/>
  <c r="U282" i="6"/>
  <c r="V282" i="6"/>
  <c r="P283" i="6"/>
  <c r="U283" i="6"/>
  <c r="Q284" i="6"/>
  <c r="R284" i="6"/>
  <c r="S284" i="6"/>
  <c r="T284" i="6"/>
  <c r="Q285" i="6"/>
  <c r="R285" i="6"/>
  <c r="U285" i="6"/>
  <c r="V285" i="6"/>
  <c r="P286" i="6"/>
  <c r="T286" i="6"/>
  <c r="U286" i="6"/>
  <c r="Q287" i="6"/>
  <c r="R287" i="6"/>
  <c r="Q288" i="6"/>
  <c r="U288" i="6"/>
  <c r="V288" i="6"/>
  <c r="U289" i="6"/>
  <c r="Q290" i="6"/>
  <c r="R290" i="6"/>
  <c r="T290" i="6"/>
  <c r="Q291" i="6"/>
  <c r="U291" i="6"/>
  <c r="V291" i="6"/>
  <c r="P292" i="6"/>
  <c r="U292" i="6"/>
  <c r="V292" i="6"/>
  <c r="Q293" i="6"/>
  <c r="R293" i="6"/>
  <c r="T293" i="6"/>
  <c r="Q294" i="6"/>
  <c r="U294" i="6"/>
  <c r="V294" i="6"/>
  <c r="P295" i="6"/>
  <c r="U295" i="6"/>
  <c r="Q296" i="6"/>
  <c r="R296" i="6"/>
  <c r="T296" i="6"/>
  <c r="Q297" i="6"/>
  <c r="U297" i="6"/>
  <c r="V297" i="6"/>
  <c r="P298" i="6"/>
  <c r="T298" i="6"/>
  <c r="U298" i="6"/>
  <c r="Q299" i="6"/>
  <c r="R299" i="6"/>
  <c r="T299" i="6"/>
  <c r="Q300" i="6"/>
  <c r="U300" i="6"/>
  <c r="V300" i="6"/>
  <c r="P301" i="6"/>
  <c r="U301" i="6"/>
  <c r="Q302" i="6"/>
  <c r="R302" i="6"/>
  <c r="Q303" i="6"/>
  <c r="R303" i="6"/>
  <c r="U303" i="6"/>
  <c r="V303" i="6"/>
  <c r="U304" i="6"/>
  <c r="Q305" i="6"/>
  <c r="R305" i="6"/>
  <c r="Q306" i="6"/>
  <c r="U306" i="6"/>
  <c r="V306" i="6"/>
  <c r="P307" i="6"/>
  <c r="U307" i="6"/>
  <c r="V307" i="6"/>
  <c r="Q308" i="6"/>
  <c r="R308" i="6"/>
  <c r="Q309" i="6"/>
  <c r="U309" i="6"/>
  <c r="V309" i="6"/>
  <c r="U310" i="6"/>
  <c r="Q311" i="6"/>
  <c r="R311" i="6"/>
  <c r="T311" i="6"/>
  <c r="Q312" i="6"/>
  <c r="U312" i="6"/>
  <c r="V312" i="6"/>
  <c r="U313" i="6"/>
  <c r="Q314" i="6"/>
  <c r="R314" i="6"/>
  <c r="Q315" i="6"/>
  <c r="U315" i="6"/>
  <c r="V315" i="6"/>
  <c r="U316" i="6"/>
  <c r="Q317" i="6"/>
  <c r="R317" i="6"/>
  <c r="Q318" i="6"/>
  <c r="U318" i="6"/>
  <c r="U319" i="6"/>
  <c r="Q320" i="6"/>
  <c r="Q321" i="6"/>
  <c r="R321" i="6"/>
  <c r="U321" i="6"/>
  <c r="V321" i="6"/>
  <c r="Q323" i="6"/>
  <c r="R323" i="6"/>
  <c r="Q324" i="6"/>
  <c r="U324" i="6"/>
  <c r="U325" i="6"/>
  <c r="Q327" i="6"/>
  <c r="R327" i="6"/>
  <c r="U327" i="6"/>
  <c r="V327" i="6"/>
  <c r="U328" i="6"/>
  <c r="Q329" i="6"/>
  <c r="R329" i="6"/>
  <c r="Q330" i="6"/>
  <c r="U331" i="6"/>
  <c r="Q333" i="6"/>
  <c r="R333" i="6"/>
  <c r="U333" i="6"/>
  <c r="Q336" i="6"/>
  <c r="U337" i="6"/>
  <c r="Q339" i="6"/>
  <c r="U339" i="6"/>
  <c r="U340" i="6"/>
  <c r="Q342" i="6"/>
  <c r="R342" i="6"/>
  <c r="V343" i="6"/>
  <c r="Q344" i="6"/>
  <c r="R344" i="6"/>
  <c r="Q345" i="6"/>
  <c r="Q347" i="6"/>
  <c r="U349" i="6"/>
  <c r="O264" i="6"/>
  <c r="O266" i="6"/>
  <c r="O268" i="6"/>
  <c r="O270" i="6"/>
  <c r="O272" i="6"/>
  <c r="O275" i="6"/>
  <c r="O276" i="6"/>
  <c r="O277" i="6"/>
  <c r="O278" i="6"/>
  <c r="O279" i="6"/>
  <c r="O280" i="6"/>
  <c r="O281" i="6"/>
  <c r="O282" i="6"/>
  <c r="O283" i="6"/>
  <c r="O284" i="6"/>
  <c r="O285" i="6"/>
  <c r="O286" i="6"/>
  <c r="O290" i="6"/>
  <c r="O291" i="6"/>
  <c r="O292" i="6"/>
  <c r="O293" i="6"/>
  <c r="O294" i="6"/>
  <c r="O295" i="6"/>
  <c r="O296" i="6"/>
  <c r="O297" i="6"/>
  <c r="O298" i="6"/>
  <c r="O299" i="6"/>
  <c r="O300" i="6"/>
  <c r="O301" i="6"/>
  <c r="O302" i="6"/>
  <c r="O303" i="6"/>
  <c r="O304" i="6"/>
  <c r="O305" i="6"/>
  <c r="O306" i="6"/>
  <c r="O307" i="6"/>
  <c r="O308" i="6"/>
  <c r="O309" i="6"/>
  <c r="O310" i="6"/>
  <c r="O311" i="6"/>
  <c r="O312" i="6"/>
  <c r="O313" i="6"/>
  <c r="O314" i="6"/>
  <c r="O315" i="6"/>
  <c r="O316" i="6"/>
  <c r="O317" i="6"/>
  <c r="O318" i="6"/>
  <c r="O319" i="6"/>
  <c r="O320" i="6"/>
  <c r="O321" i="6"/>
  <c r="O322" i="6"/>
  <c r="O323" i="6"/>
  <c r="O324" i="6"/>
  <c r="O325" i="6"/>
  <c r="O326" i="6"/>
  <c r="O327" i="6"/>
  <c r="O328" i="6"/>
  <c r="O329" i="6"/>
  <c r="O330" i="6"/>
  <c r="O331" i="6"/>
  <c r="O332" i="6"/>
  <c r="O333" i="6"/>
  <c r="O334" i="6"/>
  <c r="O335" i="6"/>
  <c r="O336" i="6"/>
  <c r="O337" i="6"/>
  <c r="O338" i="6"/>
  <c r="O339" i="6"/>
  <c r="O340" i="6"/>
  <c r="O341" i="6"/>
  <c r="O342" i="6"/>
  <c r="O343" i="6"/>
  <c r="O344" i="6"/>
  <c r="O345" i="6"/>
  <c r="O346" i="6"/>
  <c r="O348" i="6"/>
  <c r="O350" i="6"/>
  <c r="N264" i="6"/>
  <c r="N266" i="6"/>
  <c r="N268" i="6"/>
  <c r="N270" i="6"/>
  <c r="N272" i="6"/>
  <c r="N275" i="6"/>
  <c r="N276" i="6"/>
  <c r="N277" i="6"/>
  <c r="N278" i="6"/>
  <c r="N279" i="6"/>
  <c r="N280" i="6"/>
  <c r="N281" i="6"/>
  <c r="N282" i="6"/>
  <c r="N283" i="6"/>
  <c r="N284" i="6"/>
  <c r="N285" i="6"/>
  <c r="N286" i="6"/>
  <c r="N290" i="6"/>
  <c r="N291" i="6"/>
  <c r="N292" i="6"/>
  <c r="N293" i="6"/>
  <c r="N294" i="6"/>
  <c r="N295" i="6"/>
  <c r="N296" i="6"/>
  <c r="N297" i="6"/>
  <c r="N298" i="6"/>
  <c r="N299" i="6"/>
  <c r="N300" i="6"/>
  <c r="N301" i="6"/>
  <c r="N302" i="6"/>
  <c r="N303" i="6"/>
  <c r="N304" i="6"/>
  <c r="N305" i="6"/>
  <c r="N306" i="6"/>
  <c r="N307" i="6"/>
  <c r="N308" i="6"/>
  <c r="N309" i="6"/>
  <c r="N310" i="6"/>
  <c r="N311" i="6"/>
  <c r="N312" i="6"/>
  <c r="N313" i="6"/>
  <c r="N314" i="6"/>
  <c r="N315" i="6"/>
  <c r="N316" i="6"/>
  <c r="N317" i="6"/>
  <c r="N318" i="6"/>
  <c r="N319" i="6"/>
  <c r="N320" i="6"/>
  <c r="N321" i="6"/>
  <c r="N322" i="6"/>
  <c r="N323" i="6"/>
  <c r="N324" i="6"/>
  <c r="N325" i="6"/>
  <c r="N326" i="6"/>
  <c r="N327" i="6"/>
  <c r="N328" i="6"/>
  <c r="N329" i="6"/>
  <c r="N330" i="6"/>
  <c r="N331" i="6"/>
  <c r="N332" i="6"/>
  <c r="N333" i="6"/>
  <c r="N334" i="6"/>
  <c r="N335" i="6"/>
  <c r="N336" i="6"/>
  <c r="N337" i="6"/>
  <c r="N338" i="6"/>
  <c r="N339" i="6"/>
  <c r="N340" i="6"/>
  <c r="N341" i="6"/>
  <c r="N342" i="6"/>
  <c r="N343" i="6"/>
  <c r="N344" i="6"/>
  <c r="N345" i="6"/>
  <c r="N346" i="6"/>
  <c r="N348" i="6"/>
  <c r="N350" i="6"/>
  <c r="AE247" i="6"/>
  <c r="P247" i="6" s="1"/>
  <c r="AF247" i="6"/>
  <c r="Q247" i="6" s="1"/>
  <c r="AG247" i="6"/>
  <c r="R247" i="6" s="1"/>
  <c r="AH247" i="6"/>
  <c r="S247" i="6" s="1"/>
  <c r="AI247" i="6"/>
  <c r="T247" i="6" s="1"/>
  <c r="AJ247" i="6"/>
  <c r="U247" i="6" s="1"/>
  <c r="AK247" i="6"/>
  <c r="V247" i="6" s="1"/>
  <c r="AL247" i="6"/>
  <c r="W247" i="6" s="1"/>
  <c r="AE248" i="6"/>
  <c r="P248" i="6" s="1"/>
  <c r="AF248" i="6"/>
  <c r="Q248" i="6" s="1"/>
  <c r="AG248" i="6"/>
  <c r="R248" i="6" s="1"/>
  <c r="AH248" i="6"/>
  <c r="S248" i="6" s="1"/>
  <c r="AI248" i="6"/>
  <c r="T248" i="6" s="1"/>
  <c r="AJ248" i="6"/>
  <c r="U248" i="6" s="1"/>
  <c r="AK248" i="6"/>
  <c r="V248" i="6" s="1"/>
  <c r="AL248" i="6"/>
  <c r="W248" i="6" s="1"/>
  <c r="AE249" i="6"/>
  <c r="P249" i="6" s="1"/>
  <c r="AF249" i="6"/>
  <c r="Q249" i="6" s="1"/>
  <c r="AG249" i="6"/>
  <c r="R249" i="6" s="1"/>
  <c r="AH249" i="6"/>
  <c r="S249" i="6" s="1"/>
  <c r="AI249" i="6"/>
  <c r="AJ249" i="6"/>
  <c r="U249" i="6" s="1"/>
  <c r="AK249" i="6"/>
  <c r="V249" i="6" s="1"/>
  <c r="AL249" i="6"/>
  <c r="W249" i="6" s="1"/>
  <c r="AE250" i="6"/>
  <c r="P250" i="6" s="1"/>
  <c r="AF250" i="6"/>
  <c r="Q250" i="6" s="1"/>
  <c r="AG250" i="6"/>
  <c r="R250" i="6" s="1"/>
  <c r="AH250" i="6"/>
  <c r="S250" i="6" s="1"/>
  <c r="AI250" i="6"/>
  <c r="T250" i="6" s="1"/>
  <c r="AJ250" i="6"/>
  <c r="U250" i="6" s="1"/>
  <c r="AK250" i="6"/>
  <c r="V250" i="6" s="1"/>
  <c r="AL250" i="6"/>
  <c r="W250" i="6" s="1"/>
  <c r="AE251" i="6"/>
  <c r="P251" i="6" s="1"/>
  <c r="AF251" i="6"/>
  <c r="Q251" i="6" s="1"/>
  <c r="AG251" i="6"/>
  <c r="R251" i="6" s="1"/>
  <c r="AH251" i="6"/>
  <c r="S251" i="6" s="1"/>
  <c r="AI251" i="6"/>
  <c r="T251" i="6" s="1"/>
  <c r="AJ251" i="6"/>
  <c r="U251" i="6" s="1"/>
  <c r="AK251" i="6"/>
  <c r="V251" i="6" s="1"/>
  <c r="AL251" i="6"/>
  <c r="W251" i="6" s="1"/>
  <c r="AE252" i="6"/>
  <c r="P252" i="6" s="1"/>
  <c r="AF252" i="6"/>
  <c r="Q252" i="6" s="1"/>
  <c r="AG252" i="6"/>
  <c r="R252" i="6" s="1"/>
  <c r="AH252" i="6"/>
  <c r="S252" i="6" s="1"/>
  <c r="AI252" i="6"/>
  <c r="T252" i="6" s="1"/>
  <c r="AJ252" i="6"/>
  <c r="U252" i="6" s="1"/>
  <c r="AK252" i="6"/>
  <c r="V252" i="6" s="1"/>
  <c r="AL252" i="6"/>
  <c r="W252" i="6" s="1"/>
  <c r="AE253" i="6"/>
  <c r="P253" i="6" s="1"/>
  <c r="AF253" i="6"/>
  <c r="Q253" i="6" s="1"/>
  <c r="AG253" i="6"/>
  <c r="R253" i="6" s="1"/>
  <c r="AH253" i="6"/>
  <c r="S253" i="6" s="1"/>
  <c r="AI253" i="6"/>
  <c r="T253" i="6" s="1"/>
  <c r="AJ253" i="6"/>
  <c r="U253" i="6" s="1"/>
  <c r="AK253" i="6"/>
  <c r="V253" i="6" s="1"/>
  <c r="AL253" i="6"/>
  <c r="W253" i="6" s="1"/>
  <c r="AE254" i="6"/>
  <c r="P254" i="6" s="1"/>
  <c r="AF254" i="6"/>
  <c r="Q254" i="6" s="1"/>
  <c r="AG254" i="6"/>
  <c r="R254" i="6" s="1"/>
  <c r="AH254" i="6"/>
  <c r="S254" i="6" s="1"/>
  <c r="AI254" i="6"/>
  <c r="T254" i="6" s="1"/>
  <c r="AJ254" i="6"/>
  <c r="U254" i="6" s="1"/>
  <c r="AK254" i="6"/>
  <c r="V254" i="6" s="1"/>
  <c r="AL254" i="6"/>
  <c r="W254" i="6" s="1"/>
  <c r="AE255" i="6"/>
  <c r="P255" i="6" s="1"/>
  <c r="AF255" i="6"/>
  <c r="Q255" i="6" s="1"/>
  <c r="AG255" i="6"/>
  <c r="R255" i="6" s="1"/>
  <c r="AH255" i="6"/>
  <c r="S255" i="6" s="1"/>
  <c r="AI255" i="6"/>
  <c r="T255" i="6" s="1"/>
  <c r="AJ255" i="6"/>
  <c r="U255" i="6" s="1"/>
  <c r="AK255" i="6"/>
  <c r="V255" i="6" s="1"/>
  <c r="AL255" i="6"/>
  <c r="W255" i="6" s="1"/>
  <c r="AE256" i="6"/>
  <c r="P256" i="6" s="1"/>
  <c r="AF256" i="6"/>
  <c r="Q256" i="6" s="1"/>
  <c r="AG256" i="6"/>
  <c r="R256" i="6" s="1"/>
  <c r="AH256" i="6"/>
  <c r="S256" i="6" s="1"/>
  <c r="AI256" i="6"/>
  <c r="T256" i="6" s="1"/>
  <c r="AJ256" i="6"/>
  <c r="U256" i="6" s="1"/>
  <c r="AK256" i="6"/>
  <c r="V256" i="6" s="1"/>
  <c r="AL256" i="6"/>
  <c r="W256" i="6" s="1"/>
  <c r="AE257" i="6"/>
  <c r="P257" i="6" s="1"/>
  <c r="AF257" i="6"/>
  <c r="AG257" i="6"/>
  <c r="R257" i="6" s="1"/>
  <c r="AH257" i="6"/>
  <c r="S257" i="6" s="1"/>
  <c r="AI257" i="6"/>
  <c r="T257" i="6" s="1"/>
  <c r="AJ257" i="6"/>
  <c r="U257" i="6" s="1"/>
  <c r="AK257" i="6"/>
  <c r="V257" i="6" s="1"/>
  <c r="AL257" i="6"/>
  <c r="W257" i="6" s="1"/>
  <c r="AE258" i="6"/>
  <c r="P258" i="6" s="1"/>
  <c r="AF258" i="6"/>
  <c r="Q258" i="6" s="1"/>
  <c r="AG258" i="6"/>
  <c r="R258" i="6" s="1"/>
  <c r="AH258" i="6"/>
  <c r="S258" i="6" s="1"/>
  <c r="AI258" i="6"/>
  <c r="T258" i="6" s="1"/>
  <c r="AJ258" i="6"/>
  <c r="U258" i="6" s="1"/>
  <c r="AK258" i="6"/>
  <c r="V258" i="6" s="1"/>
  <c r="AL258" i="6"/>
  <c r="W258" i="6" s="1"/>
  <c r="AE259" i="6"/>
  <c r="P259" i="6" s="1"/>
  <c r="AF259" i="6"/>
  <c r="Q259" i="6" s="1"/>
  <c r="AG259" i="6"/>
  <c r="R259" i="6" s="1"/>
  <c r="AH259" i="6"/>
  <c r="S259" i="6" s="1"/>
  <c r="AI259" i="6"/>
  <c r="T259" i="6" s="1"/>
  <c r="AJ259" i="6"/>
  <c r="U259" i="6" s="1"/>
  <c r="AK259" i="6"/>
  <c r="V259" i="6" s="1"/>
  <c r="AL259" i="6"/>
  <c r="W259" i="6" s="1"/>
  <c r="AE260" i="6"/>
  <c r="P260" i="6" s="1"/>
  <c r="AF260" i="6"/>
  <c r="Q260" i="6" s="1"/>
  <c r="AG260" i="6"/>
  <c r="R260" i="6" s="1"/>
  <c r="AH260" i="6"/>
  <c r="S260" i="6" s="1"/>
  <c r="AI260" i="6"/>
  <c r="T260" i="6" s="1"/>
  <c r="AJ260" i="6"/>
  <c r="U260" i="6" s="1"/>
  <c r="AK260" i="6"/>
  <c r="V260" i="6" s="1"/>
  <c r="AL260" i="6"/>
  <c r="W260" i="6" s="1"/>
  <c r="AE261" i="6"/>
  <c r="P261" i="6" s="1"/>
  <c r="AF261" i="6"/>
  <c r="Q261" i="6" s="1"/>
  <c r="AG261" i="6"/>
  <c r="R261" i="6" s="1"/>
  <c r="AH261" i="6"/>
  <c r="S261" i="6" s="1"/>
  <c r="AI261" i="6"/>
  <c r="T261" i="6" s="1"/>
  <c r="AJ261" i="6"/>
  <c r="U261" i="6" s="1"/>
  <c r="AK261" i="6"/>
  <c r="V261" i="6" s="1"/>
  <c r="AL261" i="6"/>
  <c r="W261" i="6" s="1"/>
  <c r="AE262" i="6"/>
  <c r="P262" i="6" s="1"/>
  <c r="AF262" i="6"/>
  <c r="Q262" i="6" s="1"/>
  <c r="AG262" i="6"/>
  <c r="R262" i="6" s="1"/>
  <c r="AH262" i="6"/>
  <c r="S262" i="6" s="1"/>
  <c r="AI262" i="6"/>
  <c r="T262" i="6" s="1"/>
  <c r="AJ262" i="6"/>
  <c r="U262" i="6" s="1"/>
  <c r="AK262" i="6"/>
  <c r="V262" i="6" s="1"/>
  <c r="AL262" i="6"/>
  <c r="W262" i="6" s="1"/>
  <c r="AE263" i="6"/>
  <c r="P263" i="6" s="1"/>
  <c r="AF263" i="6"/>
  <c r="Q263" i="6" s="1"/>
  <c r="AG263" i="6"/>
  <c r="R263" i="6" s="1"/>
  <c r="AH263" i="6"/>
  <c r="S263" i="6" s="1"/>
  <c r="AI263" i="6"/>
  <c r="T263" i="6" s="1"/>
  <c r="AJ263" i="6"/>
  <c r="U263" i="6" s="1"/>
  <c r="AK263" i="6"/>
  <c r="V263" i="6" s="1"/>
  <c r="AL263" i="6"/>
  <c r="W263" i="6" s="1"/>
  <c r="T249" i="6"/>
  <c r="Q257" i="6"/>
  <c r="O250" i="6"/>
  <c r="O251" i="6"/>
  <c r="O252" i="6"/>
  <c r="O258" i="6"/>
  <c r="O261" i="6"/>
  <c r="N249" i="6"/>
  <c r="N250" i="6"/>
  <c r="N251" i="6"/>
  <c r="N252" i="6"/>
  <c r="N258" i="6"/>
  <c r="N261" i="6"/>
  <c r="L249" i="6"/>
  <c r="O249" i="6" s="1"/>
  <c r="O241" i="6"/>
  <c r="O242" i="6"/>
  <c r="O243" i="6"/>
  <c r="O246" i="6"/>
  <c r="N241" i="6"/>
  <c r="N242" i="6"/>
  <c r="N243" i="6"/>
  <c r="N246" i="6"/>
  <c r="N247" i="6"/>
  <c r="N248" i="6"/>
  <c r="AE239" i="6"/>
  <c r="P239" i="6" s="1"/>
  <c r="AF239" i="6"/>
  <c r="Q239" i="6" s="1"/>
  <c r="AG239" i="6"/>
  <c r="R239" i="6" s="1"/>
  <c r="AH239" i="6"/>
  <c r="S239" i="6" s="1"/>
  <c r="AI239" i="6"/>
  <c r="T239" i="6" s="1"/>
  <c r="AJ239" i="6"/>
  <c r="U239" i="6" s="1"/>
  <c r="AK239" i="6"/>
  <c r="V239" i="6" s="1"/>
  <c r="AL239" i="6"/>
  <c r="W239" i="6" s="1"/>
  <c r="AE240" i="6"/>
  <c r="P240" i="6" s="1"/>
  <c r="AF240" i="6"/>
  <c r="Q240" i="6" s="1"/>
  <c r="AG240" i="6"/>
  <c r="R240" i="6" s="1"/>
  <c r="AH240" i="6"/>
  <c r="S240" i="6" s="1"/>
  <c r="AI240" i="6"/>
  <c r="T240" i="6" s="1"/>
  <c r="AJ240" i="6"/>
  <c r="U240" i="6" s="1"/>
  <c r="AK240" i="6"/>
  <c r="V240" i="6" s="1"/>
  <c r="AL240" i="6"/>
  <c r="W240" i="6" s="1"/>
  <c r="AE241" i="6"/>
  <c r="P241" i="6" s="1"/>
  <c r="AF241" i="6"/>
  <c r="Q241" i="6" s="1"/>
  <c r="AG241" i="6"/>
  <c r="R241" i="6" s="1"/>
  <c r="AH241" i="6"/>
  <c r="S241" i="6" s="1"/>
  <c r="AI241" i="6"/>
  <c r="T241" i="6" s="1"/>
  <c r="AJ241" i="6"/>
  <c r="U241" i="6" s="1"/>
  <c r="AK241" i="6"/>
  <c r="V241" i="6" s="1"/>
  <c r="AL241" i="6"/>
  <c r="W241" i="6" s="1"/>
  <c r="AE242" i="6"/>
  <c r="P242" i="6" s="1"/>
  <c r="AF242" i="6"/>
  <c r="Q242" i="6" s="1"/>
  <c r="AG242" i="6"/>
  <c r="R242" i="6" s="1"/>
  <c r="AH242" i="6"/>
  <c r="S242" i="6" s="1"/>
  <c r="AI242" i="6"/>
  <c r="T242" i="6" s="1"/>
  <c r="AJ242" i="6"/>
  <c r="U242" i="6" s="1"/>
  <c r="AK242" i="6"/>
  <c r="V242" i="6" s="1"/>
  <c r="AL242" i="6"/>
  <c r="W242" i="6" s="1"/>
  <c r="AE243" i="6"/>
  <c r="P243" i="6" s="1"/>
  <c r="AF243" i="6"/>
  <c r="Q243" i="6" s="1"/>
  <c r="AG243" i="6"/>
  <c r="R243" i="6" s="1"/>
  <c r="AH243" i="6"/>
  <c r="S243" i="6" s="1"/>
  <c r="AI243" i="6"/>
  <c r="T243" i="6" s="1"/>
  <c r="AJ243" i="6"/>
  <c r="U243" i="6" s="1"/>
  <c r="AK243" i="6"/>
  <c r="V243" i="6" s="1"/>
  <c r="AL243" i="6"/>
  <c r="W243" i="6" s="1"/>
  <c r="AE244" i="6"/>
  <c r="P244" i="6" s="1"/>
  <c r="AF244" i="6"/>
  <c r="Q244" i="6" s="1"/>
  <c r="AG244" i="6"/>
  <c r="R244" i="6" s="1"/>
  <c r="AH244" i="6"/>
  <c r="S244" i="6" s="1"/>
  <c r="AI244" i="6"/>
  <c r="T244" i="6" s="1"/>
  <c r="AJ244" i="6"/>
  <c r="U244" i="6" s="1"/>
  <c r="AK244" i="6"/>
  <c r="V244" i="6" s="1"/>
  <c r="AL244" i="6"/>
  <c r="W244" i="6" s="1"/>
  <c r="AE245" i="6"/>
  <c r="P245" i="6" s="1"/>
  <c r="AF245" i="6"/>
  <c r="Q245" i="6" s="1"/>
  <c r="AG245" i="6"/>
  <c r="R245" i="6" s="1"/>
  <c r="AH245" i="6"/>
  <c r="S245" i="6" s="1"/>
  <c r="AI245" i="6"/>
  <c r="T245" i="6" s="1"/>
  <c r="AJ245" i="6"/>
  <c r="U245" i="6" s="1"/>
  <c r="AK245" i="6"/>
  <c r="V245" i="6" s="1"/>
  <c r="AL245" i="6"/>
  <c r="W245" i="6" s="1"/>
  <c r="AE246" i="6"/>
  <c r="P246" i="6" s="1"/>
  <c r="AF246" i="6"/>
  <c r="Q246" i="6" s="1"/>
  <c r="AG246" i="6"/>
  <c r="R246" i="6" s="1"/>
  <c r="AH246" i="6"/>
  <c r="S246" i="6" s="1"/>
  <c r="AI246" i="6"/>
  <c r="T246" i="6" s="1"/>
  <c r="AJ246" i="6"/>
  <c r="U246" i="6" s="1"/>
  <c r="AK246" i="6"/>
  <c r="V246" i="6" s="1"/>
  <c r="AL246" i="6"/>
  <c r="W246" i="6" s="1"/>
  <c r="AE234" i="6"/>
  <c r="P234" i="6" s="1"/>
  <c r="AF234" i="6"/>
  <c r="Q234" i="6" s="1"/>
  <c r="AG234" i="6"/>
  <c r="R234" i="6" s="1"/>
  <c r="AH234" i="6"/>
  <c r="S234" i="6" s="1"/>
  <c r="AI234" i="6"/>
  <c r="T234" i="6" s="1"/>
  <c r="AJ234" i="6"/>
  <c r="U234" i="6" s="1"/>
  <c r="AK234" i="6"/>
  <c r="V234" i="6" s="1"/>
  <c r="AL234" i="6"/>
  <c r="W234" i="6" s="1"/>
  <c r="AE235" i="6"/>
  <c r="P235" i="6" s="1"/>
  <c r="AF235" i="6"/>
  <c r="Q235" i="6" s="1"/>
  <c r="AG235" i="6"/>
  <c r="R235" i="6" s="1"/>
  <c r="AH235" i="6"/>
  <c r="S235" i="6" s="1"/>
  <c r="AI235" i="6"/>
  <c r="T235" i="6" s="1"/>
  <c r="AJ235" i="6"/>
  <c r="U235" i="6" s="1"/>
  <c r="AK235" i="6"/>
  <c r="V235" i="6" s="1"/>
  <c r="AL235" i="6"/>
  <c r="W235" i="6" s="1"/>
  <c r="AE236" i="6"/>
  <c r="P236" i="6" s="1"/>
  <c r="AF236" i="6"/>
  <c r="Q236" i="6" s="1"/>
  <c r="AG236" i="6"/>
  <c r="R236" i="6" s="1"/>
  <c r="AH236" i="6"/>
  <c r="S236" i="6" s="1"/>
  <c r="AI236" i="6"/>
  <c r="T236" i="6" s="1"/>
  <c r="AJ236" i="6"/>
  <c r="U236" i="6" s="1"/>
  <c r="AK236" i="6"/>
  <c r="V236" i="6" s="1"/>
  <c r="AL236" i="6"/>
  <c r="W236" i="6" s="1"/>
  <c r="AE237" i="6"/>
  <c r="P237" i="6" s="1"/>
  <c r="AF237" i="6"/>
  <c r="Q237" i="6" s="1"/>
  <c r="AG237" i="6"/>
  <c r="R237" i="6" s="1"/>
  <c r="AH237" i="6"/>
  <c r="S237" i="6" s="1"/>
  <c r="AI237" i="6"/>
  <c r="T237" i="6" s="1"/>
  <c r="AJ237" i="6"/>
  <c r="U237" i="6" s="1"/>
  <c r="AK237" i="6"/>
  <c r="V237" i="6" s="1"/>
  <c r="AL237" i="6"/>
  <c r="W237" i="6" s="1"/>
  <c r="AE238" i="6"/>
  <c r="P238" i="6" s="1"/>
  <c r="AF238" i="6"/>
  <c r="Q238" i="6" s="1"/>
  <c r="AG238" i="6"/>
  <c r="R238" i="6" s="1"/>
  <c r="AH238" i="6"/>
  <c r="S238" i="6" s="1"/>
  <c r="AI238" i="6"/>
  <c r="T238" i="6" s="1"/>
  <c r="AJ238" i="6"/>
  <c r="U238" i="6" s="1"/>
  <c r="AK238" i="6"/>
  <c r="V238" i="6" s="1"/>
  <c r="AL238" i="6"/>
  <c r="W238" i="6" s="1"/>
  <c r="O236" i="6"/>
  <c r="O237" i="6"/>
  <c r="O238" i="6"/>
  <c r="N238" i="6"/>
  <c r="N236" i="6"/>
  <c r="N237" i="6"/>
  <c r="AA235" i="6"/>
  <c r="AA234" i="6" s="1"/>
  <c r="AE96" i="6"/>
  <c r="AF96" i="6"/>
  <c r="AG96" i="6"/>
  <c r="AH96" i="6"/>
  <c r="AI96" i="6"/>
  <c r="AJ96" i="6"/>
  <c r="AK96" i="6"/>
  <c r="AL96" i="6"/>
  <c r="AE97" i="6"/>
  <c r="AF97" i="6"/>
  <c r="AG97" i="6"/>
  <c r="AH97" i="6"/>
  <c r="AI97" i="6"/>
  <c r="AJ97" i="6"/>
  <c r="AK97" i="6"/>
  <c r="AL97" i="6"/>
  <c r="AE98" i="6"/>
  <c r="AF98" i="6"/>
  <c r="AG98" i="6"/>
  <c r="AH98" i="6"/>
  <c r="AI98" i="6"/>
  <c r="AJ98" i="6"/>
  <c r="AK98" i="6"/>
  <c r="AL98" i="6"/>
  <c r="AE99" i="6"/>
  <c r="AF99" i="6"/>
  <c r="AG99" i="6"/>
  <c r="AH99" i="6"/>
  <c r="AI99" i="6"/>
  <c r="AJ99" i="6"/>
  <c r="AK99" i="6"/>
  <c r="AL99" i="6"/>
  <c r="AE100" i="6"/>
  <c r="AF100" i="6"/>
  <c r="AG100" i="6"/>
  <c r="AH100" i="6"/>
  <c r="AI100" i="6"/>
  <c r="AJ100" i="6"/>
  <c r="AK100" i="6"/>
  <c r="AL100" i="6"/>
  <c r="AE101" i="6"/>
  <c r="AF101" i="6"/>
  <c r="AG101" i="6"/>
  <c r="AH101" i="6"/>
  <c r="AI101" i="6"/>
  <c r="AJ101" i="6"/>
  <c r="AK101" i="6"/>
  <c r="AL101" i="6"/>
  <c r="AE102" i="6"/>
  <c r="AF102" i="6"/>
  <c r="AG102" i="6"/>
  <c r="AH102" i="6"/>
  <c r="AI102" i="6"/>
  <c r="AJ102" i="6"/>
  <c r="AK102" i="6"/>
  <c r="AL102" i="6"/>
  <c r="AE103" i="6"/>
  <c r="AF103" i="6"/>
  <c r="AG103" i="6"/>
  <c r="AH103" i="6"/>
  <c r="AI103" i="6"/>
  <c r="AJ103" i="6"/>
  <c r="AK103" i="6"/>
  <c r="AL103" i="6"/>
  <c r="AE104" i="6"/>
  <c r="AF104" i="6"/>
  <c r="AG104" i="6"/>
  <c r="AH104" i="6"/>
  <c r="AI104" i="6"/>
  <c r="AJ104" i="6"/>
  <c r="AK104" i="6"/>
  <c r="AL104" i="6"/>
  <c r="AE105" i="6"/>
  <c r="AF105" i="6"/>
  <c r="AG105" i="6"/>
  <c r="AH105" i="6"/>
  <c r="AI105" i="6"/>
  <c r="AJ105" i="6"/>
  <c r="AK105" i="6"/>
  <c r="AL105" i="6"/>
  <c r="AE106" i="6"/>
  <c r="AF106" i="6"/>
  <c r="AG106" i="6"/>
  <c r="AH106" i="6"/>
  <c r="AI106" i="6"/>
  <c r="AJ106" i="6"/>
  <c r="AK106" i="6"/>
  <c r="AL106" i="6"/>
  <c r="AE107" i="6"/>
  <c r="AF107" i="6"/>
  <c r="AG107" i="6"/>
  <c r="AH107" i="6"/>
  <c r="AI107" i="6"/>
  <c r="AJ107" i="6"/>
  <c r="AK107" i="6"/>
  <c r="AL107" i="6"/>
  <c r="AE108" i="6"/>
  <c r="AF108" i="6"/>
  <c r="AG108" i="6"/>
  <c r="AH108" i="6"/>
  <c r="AI108" i="6"/>
  <c r="AJ108" i="6"/>
  <c r="AK108" i="6"/>
  <c r="AL108" i="6"/>
  <c r="AE109" i="6"/>
  <c r="AF109" i="6"/>
  <c r="AG109" i="6"/>
  <c r="AH109" i="6"/>
  <c r="AI109" i="6"/>
  <c r="AJ109" i="6"/>
  <c r="AK109" i="6"/>
  <c r="AL109" i="6"/>
  <c r="AE110" i="6"/>
  <c r="AF110" i="6"/>
  <c r="AG110" i="6"/>
  <c r="AH110" i="6"/>
  <c r="AI110" i="6"/>
  <c r="AJ110" i="6"/>
  <c r="AK110" i="6"/>
  <c r="AL110" i="6"/>
  <c r="AE111" i="6"/>
  <c r="AF111" i="6"/>
  <c r="AG111" i="6"/>
  <c r="AH111" i="6"/>
  <c r="AI111" i="6"/>
  <c r="AJ111" i="6"/>
  <c r="AK111" i="6"/>
  <c r="AL111" i="6"/>
  <c r="AE112" i="6"/>
  <c r="AF112" i="6"/>
  <c r="AG112" i="6"/>
  <c r="AH112" i="6"/>
  <c r="AI112" i="6"/>
  <c r="AJ112" i="6"/>
  <c r="AK112" i="6"/>
  <c r="AL112" i="6"/>
  <c r="AE113" i="6"/>
  <c r="AF113" i="6"/>
  <c r="AG113" i="6"/>
  <c r="AH113" i="6"/>
  <c r="AI113" i="6"/>
  <c r="AJ113" i="6"/>
  <c r="AK113" i="6"/>
  <c r="AL113" i="6"/>
  <c r="AE114" i="6"/>
  <c r="AF114" i="6"/>
  <c r="AG114" i="6"/>
  <c r="AH114" i="6"/>
  <c r="AI114" i="6"/>
  <c r="AJ114" i="6"/>
  <c r="AK114" i="6"/>
  <c r="AL114" i="6"/>
  <c r="AE115" i="6"/>
  <c r="AF115" i="6"/>
  <c r="AG115" i="6"/>
  <c r="AH115" i="6"/>
  <c r="AI115" i="6"/>
  <c r="AJ115" i="6"/>
  <c r="AK115" i="6"/>
  <c r="AL115" i="6"/>
  <c r="AE116" i="6"/>
  <c r="AF116" i="6"/>
  <c r="AG116" i="6"/>
  <c r="AH116" i="6"/>
  <c r="AI116" i="6"/>
  <c r="AJ116" i="6"/>
  <c r="AK116" i="6"/>
  <c r="AL116" i="6"/>
  <c r="AE117" i="6"/>
  <c r="AF117" i="6"/>
  <c r="AG117" i="6"/>
  <c r="AH117" i="6"/>
  <c r="AI117" i="6"/>
  <c r="AJ117" i="6"/>
  <c r="AK117" i="6"/>
  <c r="AL117" i="6"/>
  <c r="AE118" i="6"/>
  <c r="AF118" i="6"/>
  <c r="AG118" i="6"/>
  <c r="AH118" i="6"/>
  <c r="AI118" i="6"/>
  <c r="AJ118" i="6"/>
  <c r="AK118" i="6"/>
  <c r="AL118" i="6"/>
  <c r="AE119" i="6"/>
  <c r="AF119" i="6"/>
  <c r="AG119" i="6"/>
  <c r="AH119" i="6"/>
  <c r="AI119" i="6"/>
  <c r="AJ119" i="6"/>
  <c r="AK119" i="6"/>
  <c r="AL119" i="6"/>
  <c r="AE120" i="6"/>
  <c r="AF120" i="6"/>
  <c r="AG120" i="6"/>
  <c r="AH120" i="6"/>
  <c r="AI120" i="6"/>
  <c r="AJ120" i="6"/>
  <c r="AK120" i="6"/>
  <c r="AL120" i="6"/>
  <c r="AE121" i="6"/>
  <c r="AF121" i="6"/>
  <c r="AG121" i="6"/>
  <c r="AH121" i="6"/>
  <c r="AI121" i="6"/>
  <c r="AJ121" i="6"/>
  <c r="AK121" i="6"/>
  <c r="AL121" i="6"/>
  <c r="AE122" i="6"/>
  <c r="AF122" i="6"/>
  <c r="AG122" i="6"/>
  <c r="AH122" i="6"/>
  <c r="AI122" i="6"/>
  <c r="AJ122" i="6"/>
  <c r="AK122" i="6"/>
  <c r="AL122" i="6"/>
  <c r="AE123" i="6"/>
  <c r="AF123" i="6"/>
  <c r="AG123" i="6"/>
  <c r="AH123" i="6"/>
  <c r="AI123" i="6"/>
  <c r="AJ123" i="6"/>
  <c r="AK123" i="6"/>
  <c r="AL123" i="6"/>
  <c r="AE124" i="6"/>
  <c r="AF124" i="6"/>
  <c r="AG124" i="6"/>
  <c r="AH124" i="6"/>
  <c r="AI124" i="6"/>
  <c r="AJ124" i="6"/>
  <c r="AK124" i="6"/>
  <c r="AL124" i="6"/>
  <c r="AE125" i="6"/>
  <c r="AF125" i="6"/>
  <c r="AG125" i="6"/>
  <c r="AH125" i="6"/>
  <c r="AI125" i="6"/>
  <c r="AJ125" i="6"/>
  <c r="AK125" i="6"/>
  <c r="AL125" i="6"/>
  <c r="AE126" i="6"/>
  <c r="AF126" i="6"/>
  <c r="AG126" i="6"/>
  <c r="AH126" i="6"/>
  <c r="AI126" i="6"/>
  <c r="AJ126" i="6"/>
  <c r="AK126" i="6"/>
  <c r="AL126" i="6"/>
  <c r="AE127" i="6"/>
  <c r="AF127" i="6"/>
  <c r="AG127" i="6"/>
  <c r="AH127" i="6"/>
  <c r="AI127" i="6"/>
  <c r="AJ127" i="6"/>
  <c r="AK127" i="6"/>
  <c r="AL127" i="6"/>
  <c r="AE128" i="6"/>
  <c r="AF128" i="6"/>
  <c r="AG128" i="6"/>
  <c r="AH128" i="6"/>
  <c r="AI128" i="6"/>
  <c r="AJ128" i="6"/>
  <c r="AK128" i="6"/>
  <c r="AL128" i="6"/>
  <c r="AE129" i="6"/>
  <c r="AF129" i="6"/>
  <c r="AG129" i="6"/>
  <c r="AH129" i="6"/>
  <c r="AI129" i="6"/>
  <c r="AJ129" i="6"/>
  <c r="AK129" i="6"/>
  <c r="AL129" i="6"/>
  <c r="AE130" i="6"/>
  <c r="AF130" i="6"/>
  <c r="AG130" i="6"/>
  <c r="AH130" i="6"/>
  <c r="AI130" i="6"/>
  <c r="AJ130" i="6"/>
  <c r="AK130" i="6"/>
  <c r="AL130" i="6"/>
  <c r="AE131" i="6"/>
  <c r="AF131" i="6"/>
  <c r="AG131" i="6"/>
  <c r="AH131" i="6"/>
  <c r="AI131" i="6"/>
  <c r="AJ131" i="6"/>
  <c r="AK131" i="6"/>
  <c r="AL131" i="6"/>
  <c r="AE132" i="6"/>
  <c r="AF132" i="6"/>
  <c r="AG132" i="6"/>
  <c r="AH132" i="6"/>
  <c r="AI132" i="6"/>
  <c r="AJ132" i="6"/>
  <c r="AK132" i="6"/>
  <c r="AL132" i="6"/>
  <c r="AE133" i="6"/>
  <c r="AF133" i="6"/>
  <c r="AG133" i="6"/>
  <c r="AH133" i="6"/>
  <c r="AI133" i="6"/>
  <c r="AJ133" i="6"/>
  <c r="AK133" i="6"/>
  <c r="AL133" i="6"/>
  <c r="AE134" i="6"/>
  <c r="AF134" i="6"/>
  <c r="AG134" i="6"/>
  <c r="AH134" i="6"/>
  <c r="AI134" i="6"/>
  <c r="AJ134" i="6"/>
  <c r="AK134" i="6"/>
  <c r="AL134" i="6"/>
  <c r="AE135" i="6"/>
  <c r="AF135" i="6"/>
  <c r="AG135" i="6"/>
  <c r="AH135" i="6"/>
  <c r="AI135" i="6"/>
  <c r="AJ135" i="6"/>
  <c r="AK135" i="6"/>
  <c r="AL135" i="6"/>
  <c r="AE136" i="6"/>
  <c r="AF136" i="6"/>
  <c r="AG136" i="6"/>
  <c r="AH136" i="6"/>
  <c r="AI136" i="6"/>
  <c r="AJ136" i="6"/>
  <c r="AK136" i="6"/>
  <c r="AL136" i="6"/>
  <c r="AE137" i="6"/>
  <c r="AF137" i="6"/>
  <c r="AG137" i="6"/>
  <c r="AH137" i="6"/>
  <c r="AI137" i="6"/>
  <c r="AJ137" i="6"/>
  <c r="AK137" i="6"/>
  <c r="AL137" i="6"/>
  <c r="AE138" i="6"/>
  <c r="AF138" i="6"/>
  <c r="AG138" i="6"/>
  <c r="AH138" i="6"/>
  <c r="AI138" i="6"/>
  <c r="AJ138" i="6"/>
  <c r="AK138" i="6"/>
  <c r="AL138" i="6"/>
  <c r="AE139" i="6"/>
  <c r="AF139" i="6"/>
  <c r="AG139" i="6"/>
  <c r="AH139" i="6"/>
  <c r="AI139" i="6"/>
  <c r="AJ139" i="6"/>
  <c r="AK139" i="6"/>
  <c r="AL139" i="6"/>
  <c r="AE140" i="6"/>
  <c r="AF140" i="6"/>
  <c r="AG140" i="6"/>
  <c r="AH140" i="6"/>
  <c r="AI140" i="6"/>
  <c r="AJ140" i="6"/>
  <c r="AK140" i="6"/>
  <c r="AL140" i="6"/>
  <c r="AE141" i="6"/>
  <c r="AF141" i="6"/>
  <c r="AG141" i="6"/>
  <c r="AH141" i="6"/>
  <c r="AI141" i="6"/>
  <c r="AJ141" i="6"/>
  <c r="AK141" i="6"/>
  <c r="AL141" i="6"/>
  <c r="AE142" i="6"/>
  <c r="AF142" i="6"/>
  <c r="AG142" i="6"/>
  <c r="AH142" i="6"/>
  <c r="AI142" i="6"/>
  <c r="AJ142" i="6"/>
  <c r="AK142" i="6"/>
  <c r="AL142" i="6"/>
  <c r="AE143" i="6"/>
  <c r="AF143" i="6"/>
  <c r="AG143" i="6"/>
  <c r="AH143" i="6"/>
  <c r="AI143" i="6"/>
  <c r="AJ143" i="6"/>
  <c r="AK143" i="6"/>
  <c r="AL143" i="6"/>
  <c r="AE144" i="6"/>
  <c r="AF144" i="6"/>
  <c r="AG144" i="6"/>
  <c r="AH144" i="6"/>
  <c r="AI144" i="6"/>
  <c r="AJ144" i="6"/>
  <c r="AK144" i="6"/>
  <c r="AL144" i="6"/>
  <c r="AE145" i="6"/>
  <c r="AF145" i="6"/>
  <c r="AG145" i="6"/>
  <c r="AH145" i="6"/>
  <c r="AI145" i="6"/>
  <c r="AJ145" i="6"/>
  <c r="AK145" i="6"/>
  <c r="AL145" i="6"/>
  <c r="AE146" i="6"/>
  <c r="AF146" i="6"/>
  <c r="AG146" i="6"/>
  <c r="AH146" i="6"/>
  <c r="AI146" i="6"/>
  <c r="AJ146" i="6"/>
  <c r="AK146" i="6"/>
  <c r="AL146" i="6"/>
  <c r="AE147" i="6"/>
  <c r="AF147" i="6"/>
  <c r="AG147" i="6"/>
  <c r="AH147" i="6"/>
  <c r="AI147" i="6"/>
  <c r="AJ147" i="6"/>
  <c r="AK147" i="6"/>
  <c r="AL147" i="6"/>
  <c r="AE148" i="6"/>
  <c r="AF148" i="6"/>
  <c r="AG148" i="6"/>
  <c r="AH148" i="6"/>
  <c r="AI148" i="6"/>
  <c r="AJ148" i="6"/>
  <c r="AK148" i="6"/>
  <c r="AL148" i="6"/>
  <c r="AE149" i="6"/>
  <c r="AF149" i="6"/>
  <c r="AG149" i="6"/>
  <c r="AH149" i="6"/>
  <c r="AI149" i="6"/>
  <c r="AJ149" i="6"/>
  <c r="AK149" i="6"/>
  <c r="AL149" i="6"/>
  <c r="AE150" i="6"/>
  <c r="AF150" i="6"/>
  <c r="AG150" i="6"/>
  <c r="AH150" i="6"/>
  <c r="AI150" i="6"/>
  <c r="AJ150" i="6"/>
  <c r="AK150" i="6"/>
  <c r="AL150" i="6"/>
  <c r="AE151" i="6"/>
  <c r="AF151" i="6"/>
  <c r="AG151" i="6"/>
  <c r="AH151" i="6"/>
  <c r="AI151" i="6"/>
  <c r="AJ151" i="6"/>
  <c r="AK151" i="6"/>
  <c r="AL151" i="6"/>
  <c r="AE152" i="6"/>
  <c r="AF152" i="6"/>
  <c r="AG152" i="6"/>
  <c r="AH152" i="6"/>
  <c r="AI152" i="6"/>
  <c r="AJ152" i="6"/>
  <c r="AK152" i="6"/>
  <c r="AL152" i="6"/>
  <c r="AE153" i="6"/>
  <c r="AF153" i="6"/>
  <c r="AG153" i="6"/>
  <c r="AH153" i="6"/>
  <c r="AI153" i="6"/>
  <c r="AJ153" i="6"/>
  <c r="AK153" i="6"/>
  <c r="AL153" i="6"/>
  <c r="AE154" i="6"/>
  <c r="AF154" i="6"/>
  <c r="AG154" i="6"/>
  <c r="AH154" i="6"/>
  <c r="AI154" i="6"/>
  <c r="AJ154" i="6"/>
  <c r="AK154" i="6"/>
  <c r="AL154" i="6"/>
  <c r="AE155" i="6"/>
  <c r="AF155" i="6"/>
  <c r="AG155" i="6"/>
  <c r="AH155" i="6"/>
  <c r="AI155" i="6"/>
  <c r="AJ155" i="6"/>
  <c r="AK155" i="6"/>
  <c r="AL155" i="6"/>
  <c r="AE156" i="6"/>
  <c r="AF156" i="6"/>
  <c r="AG156" i="6"/>
  <c r="AH156" i="6"/>
  <c r="AI156" i="6"/>
  <c r="AJ156" i="6"/>
  <c r="AK156" i="6"/>
  <c r="AL156" i="6"/>
  <c r="AE157" i="6"/>
  <c r="AF157" i="6"/>
  <c r="AG157" i="6"/>
  <c r="AH157" i="6"/>
  <c r="AI157" i="6"/>
  <c r="AJ157" i="6"/>
  <c r="AK157" i="6"/>
  <c r="AL157" i="6"/>
  <c r="AE158" i="6"/>
  <c r="AF158" i="6"/>
  <c r="AG158" i="6"/>
  <c r="AH158" i="6"/>
  <c r="AI158" i="6"/>
  <c r="AJ158" i="6"/>
  <c r="AK158" i="6"/>
  <c r="AL158" i="6"/>
  <c r="AE159" i="6"/>
  <c r="AF159" i="6"/>
  <c r="AG159" i="6"/>
  <c r="AH159" i="6"/>
  <c r="AI159" i="6"/>
  <c r="AJ159" i="6"/>
  <c r="AK159" i="6"/>
  <c r="AL159" i="6"/>
  <c r="AE160" i="6"/>
  <c r="AF160" i="6"/>
  <c r="AG160" i="6"/>
  <c r="AH160" i="6"/>
  <c r="AI160" i="6"/>
  <c r="AJ160" i="6"/>
  <c r="AK160" i="6"/>
  <c r="AL160" i="6"/>
  <c r="AE161" i="6"/>
  <c r="AF161" i="6"/>
  <c r="AG161" i="6"/>
  <c r="AH161" i="6"/>
  <c r="AI161" i="6"/>
  <c r="AJ161" i="6"/>
  <c r="AK161" i="6"/>
  <c r="AL161" i="6"/>
  <c r="AE162" i="6"/>
  <c r="AF162" i="6"/>
  <c r="AG162" i="6"/>
  <c r="AH162" i="6"/>
  <c r="AI162" i="6"/>
  <c r="AJ162" i="6"/>
  <c r="AK162" i="6"/>
  <c r="AL162" i="6"/>
  <c r="AE163" i="6"/>
  <c r="AF163" i="6"/>
  <c r="AG163" i="6"/>
  <c r="AH163" i="6"/>
  <c r="AI163" i="6"/>
  <c r="AJ163" i="6"/>
  <c r="AK163" i="6"/>
  <c r="AL163" i="6"/>
  <c r="AE164" i="6"/>
  <c r="AF164" i="6"/>
  <c r="AG164" i="6"/>
  <c r="AH164" i="6"/>
  <c r="AI164" i="6"/>
  <c r="AJ164" i="6"/>
  <c r="AK164" i="6"/>
  <c r="AL164" i="6"/>
  <c r="AE165" i="6"/>
  <c r="AF165" i="6"/>
  <c r="AG165" i="6"/>
  <c r="AH165" i="6"/>
  <c r="AI165" i="6"/>
  <c r="AJ165" i="6"/>
  <c r="AK165" i="6"/>
  <c r="AL165" i="6"/>
  <c r="AE166" i="6"/>
  <c r="AF166" i="6"/>
  <c r="AG166" i="6"/>
  <c r="AH166" i="6"/>
  <c r="AI166" i="6"/>
  <c r="AJ166" i="6"/>
  <c r="AK166" i="6"/>
  <c r="AL166" i="6"/>
  <c r="AE167" i="6"/>
  <c r="AF167" i="6"/>
  <c r="AG167" i="6"/>
  <c r="AH167" i="6"/>
  <c r="AI167" i="6"/>
  <c r="AJ167" i="6"/>
  <c r="AK167" i="6"/>
  <c r="AL167" i="6"/>
  <c r="AE168" i="6"/>
  <c r="AF168" i="6"/>
  <c r="AG168" i="6"/>
  <c r="AH168" i="6"/>
  <c r="AI168" i="6"/>
  <c r="AJ168" i="6"/>
  <c r="AK168" i="6"/>
  <c r="AL168" i="6"/>
  <c r="AE169" i="6"/>
  <c r="AF169" i="6"/>
  <c r="AG169" i="6"/>
  <c r="AH169" i="6"/>
  <c r="AI169" i="6"/>
  <c r="AJ169" i="6"/>
  <c r="AK169" i="6"/>
  <c r="AL169" i="6"/>
  <c r="AE170" i="6"/>
  <c r="AF170" i="6"/>
  <c r="AG170" i="6"/>
  <c r="AH170" i="6"/>
  <c r="AI170" i="6"/>
  <c r="AJ170" i="6"/>
  <c r="AK170" i="6"/>
  <c r="AL170" i="6"/>
  <c r="AE171" i="6"/>
  <c r="AF171" i="6"/>
  <c r="AG171" i="6"/>
  <c r="AH171" i="6"/>
  <c r="AI171" i="6"/>
  <c r="AJ171" i="6"/>
  <c r="AK171" i="6"/>
  <c r="AL171" i="6"/>
  <c r="AE172" i="6"/>
  <c r="AF172" i="6"/>
  <c r="AG172" i="6"/>
  <c r="AH172" i="6"/>
  <c r="AI172" i="6"/>
  <c r="AJ172" i="6"/>
  <c r="AK172" i="6"/>
  <c r="AL172" i="6"/>
  <c r="AE173" i="6"/>
  <c r="AF173" i="6"/>
  <c r="AG173" i="6"/>
  <c r="AH173" i="6"/>
  <c r="AI173" i="6"/>
  <c r="AJ173" i="6"/>
  <c r="AK173" i="6"/>
  <c r="AL173" i="6"/>
  <c r="AE174" i="6"/>
  <c r="AF174" i="6"/>
  <c r="AG174" i="6"/>
  <c r="AH174" i="6"/>
  <c r="AI174" i="6"/>
  <c r="AJ174" i="6"/>
  <c r="AK174" i="6"/>
  <c r="AL174" i="6"/>
  <c r="AE175" i="6"/>
  <c r="AF175" i="6"/>
  <c r="AG175" i="6"/>
  <c r="AH175" i="6"/>
  <c r="AI175" i="6"/>
  <c r="AJ175" i="6"/>
  <c r="AK175" i="6"/>
  <c r="AL175" i="6"/>
  <c r="AE176" i="6"/>
  <c r="AF176" i="6"/>
  <c r="AG176" i="6"/>
  <c r="AH176" i="6"/>
  <c r="AI176" i="6"/>
  <c r="AJ176" i="6"/>
  <c r="AK176" i="6"/>
  <c r="AL176" i="6"/>
  <c r="AE177" i="6"/>
  <c r="AF177" i="6"/>
  <c r="AG177" i="6"/>
  <c r="AH177" i="6"/>
  <c r="AI177" i="6"/>
  <c r="AJ177" i="6"/>
  <c r="AK177" i="6"/>
  <c r="AL177" i="6"/>
  <c r="AE178" i="6"/>
  <c r="AF178" i="6"/>
  <c r="AG178" i="6"/>
  <c r="AH178" i="6"/>
  <c r="AI178" i="6"/>
  <c r="AJ178" i="6"/>
  <c r="AK178" i="6"/>
  <c r="AL178" i="6"/>
  <c r="AE179" i="6"/>
  <c r="AF179" i="6"/>
  <c r="AG179" i="6"/>
  <c r="AH179" i="6"/>
  <c r="AI179" i="6"/>
  <c r="AJ179" i="6"/>
  <c r="AK179" i="6"/>
  <c r="AL179" i="6"/>
  <c r="AE180" i="6"/>
  <c r="AF180" i="6"/>
  <c r="AG180" i="6"/>
  <c r="AH180" i="6"/>
  <c r="AI180" i="6"/>
  <c r="AJ180" i="6"/>
  <c r="AK180" i="6"/>
  <c r="AL180" i="6"/>
  <c r="AE181" i="6"/>
  <c r="AF181" i="6"/>
  <c r="AG181" i="6"/>
  <c r="AH181" i="6"/>
  <c r="AI181" i="6"/>
  <c r="AJ181" i="6"/>
  <c r="AK181" i="6"/>
  <c r="AL181" i="6"/>
  <c r="AE182" i="6"/>
  <c r="AF182" i="6"/>
  <c r="AG182" i="6"/>
  <c r="AH182" i="6"/>
  <c r="AI182" i="6"/>
  <c r="AJ182" i="6"/>
  <c r="AK182" i="6"/>
  <c r="AL182" i="6"/>
  <c r="AE183" i="6"/>
  <c r="AF183" i="6"/>
  <c r="AG183" i="6"/>
  <c r="AH183" i="6"/>
  <c r="AI183" i="6"/>
  <c r="AJ183" i="6"/>
  <c r="AK183" i="6"/>
  <c r="AL183" i="6"/>
  <c r="AE184" i="6"/>
  <c r="AF184" i="6"/>
  <c r="AG184" i="6"/>
  <c r="AH184" i="6"/>
  <c r="AI184" i="6"/>
  <c r="AJ184" i="6"/>
  <c r="AK184" i="6"/>
  <c r="AL184" i="6"/>
  <c r="AE185" i="6"/>
  <c r="AF185" i="6"/>
  <c r="AG185" i="6"/>
  <c r="AH185" i="6"/>
  <c r="AI185" i="6"/>
  <c r="AJ185" i="6"/>
  <c r="AK185" i="6"/>
  <c r="AL185" i="6"/>
  <c r="AE186" i="6"/>
  <c r="AF186" i="6"/>
  <c r="AG186" i="6"/>
  <c r="AH186" i="6"/>
  <c r="AI186" i="6"/>
  <c r="AJ186" i="6"/>
  <c r="AK186" i="6"/>
  <c r="AL186" i="6"/>
  <c r="AE187" i="6"/>
  <c r="AF187" i="6"/>
  <c r="AG187" i="6"/>
  <c r="AH187" i="6"/>
  <c r="AI187" i="6"/>
  <c r="AJ187" i="6"/>
  <c r="AK187" i="6"/>
  <c r="AL187" i="6"/>
  <c r="AE188" i="6"/>
  <c r="AF188" i="6"/>
  <c r="AG188" i="6"/>
  <c r="AH188" i="6"/>
  <c r="AI188" i="6"/>
  <c r="AJ188" i="6"/>
  <c r="AK188" i="6"/>
  <c r="AL188" i="6"/>
  <c r="AE189" i="6"/>
  <c r="AF189" i="6"/>
  <c r="AG189" i="6"/>
  <c r="AH189" i="6"/>
  <c r="AI189" i="6"/>
  <c r="AJ189" i="6"/>
  <c r="AK189" i="6"/>
  <c r="AL189" i="6"/>
  <c r="AE190" i="6"/>
  <c r="AF190" i="6"/>
  <c r="AG190" i="6"/>
  <c r="AH190" i="6"/>
  <c r="AI190" i="6"/>
  <c r="AJ190" i="6"/>
  <c r="AK190" i="6"/>
  <c r="AL190" i="6"/>
  <c r="AE191" i="6"/>
  <c r="AF191" i="6"/>
  <c r="AG191" i="6"/>
  <c r="AH191" i="6"/>
  <c r="AI191" i="6"/>
  <c r="AJ191" i="6"/>
  <c r="AK191" i="6"/>
  <c r="AL191" i="6"/>
  <c r="AE192" i="6"/>
  <c r="AF192" i="6"/>
  <c r="AG192" i="6"/>
  <c r="AH192" i="6"/>
  <c r="AI192" i="6"/>
  <c r="AJ192" i="6"/>
  <c r="AK192" i="6"/>
  <c r="AL192" i="6"/>
  <c r="AE193" i="6"/>
  <c r="AF193" i="6"/>
  <c r="AG193" i="6"/>
  <c r="AH193" i="6"/>
  <c r="AI193" i="6"/>
  <c r="AJ193" i="6"/>
  <c r="AK193" i="6"/>
  <c r="AL193" i="6"/>
  <c r="AE194" i="6"/>
  <c r="AF194" i="6"/>
  <c r="AG194" i="6"/>
  <c r="AH194" i="6"/>
  <c r="AI194" i="6"/>
  <c r="AJ194" i="6"/>
  <c r="AK194" i="6"/>
  <c r="AL194" i="6"/>
  <c r="AE195" i="6"/>
  <c r="AF195" i="6"/>
  <c r="AG195" i="6"/>
  <c r="AH195" i="6"/>
  <c r="AI195" i="6"/>
  <c r="AJ195" i="6"/>
  <c r="AK195" i="6"/>
  <c r="AL195" i="6"/>
  <c r="AE196" i="6"/>
  <c r="AF196" i="6"/>
  <c r="AG196" i="6"/>
  <c r="AH196" i="6"/>
  <c r="AI196" i="6"/>
  <c r="AJ196" i="6"/>
  <c r="AK196" i="6"/>
  <c r="AL196" i="6"/>
  <c r="AE197" i="6"/>
  <c r="AF197" i="6"/>
  <c r="AG197" i="6"/>
  <c r="AH197" i="6"/>
  <c r="AI197" i="6"/>
  <c r="AJ197" i="6"/>
  <c r="AK197" i="6"/>
  <c r="AL197" i="6"/>
  <c r="AE198" i="6"/>
  <c r="AF198" i="6"/>
  <c r="AG198" i="6"/>
  <c r="AH198" i="6"/>
  <c r="AI198" i="6"/>
  <c r="AJ198" i="6"/>
  <c r="AK198" i="6"/>
  <c r="AL198" i="6"/>
  <c r="AE199" i="6"/>
  <c r="AF199" i="6"/>
  <c r="AG199" i="6"/>
  <c r="AH199" i="6"/>
  <c r="AI199" i="6"/>
  <c r="AJ199" i="6"/>
  <c r="AK199" i="6"/>
  <c r="AL199" i="6"/>
  <c r="AE200" i="6"/>
  <c r="AF200" i="6"/>
  <c r="AG200" i="6"/>
  <c r="AH200" i="6"/>
  <c r="AI200" i="6"/>
  <c r="AJ200" i="6"/>
  <c r="AK200" i="6"/>
  <c r="AL200" i="6"/>
  <c r="AE201" i="6"/>
  <c r="AF201" i="6"/>
  <c r="AG201" i="6"/>
  <c r="AH201" i="6"/>
  <c r="AI201" i="6"/>
  <c r="AJ201" i="6"/>
  <c r="AK201" i="6"/>
  <c r="AL201" i="6"/>
  <c r="AE202" i="6"/>
  <c r="AF202" i="6"/>
  <c r="AG202" i="6"/>
  <c r="AH202" i="6"/>
  <c r="AI202" i="6"/>
  <c r="AJ202" i="6"/>
  <c r="AK202" i="6"/>
  <c r="AL202" i="6"/>
  <c r="AE203" i="6"/>
  <c r="AF203" i="6"/>
  <c r="AG203" i="6"/>
  <c r="AH203" i="6"/>
  <c r="AI203" i="6"/>
  <c r="AJ203" i="6"/>
  <c r="AK203" i="6"/>
  <c r="AL203" i="6"/>
  <c r="AE204" i="6"/>
  <c r="AF204" i="6"/>
  <c r="AG204" i="6"/>
  <c r="AH204" i="6"/>
  <c r="AI204" i="6"/>
  <c r="AJ204" i="6"/>
  <c r="AK204" i="6"/>
  <c r="AL204" i="6"/>
  <c r="AE205" i="6"/>
  <c r="AF205" i="6"/>
  <c r="AG205" i="6"/>
  <c r="AH205" i="6"/>
  <c r="AI205" i="6"/>
  <c r="AJ205" i="6"/>
  <c r="AK205" i="6"/>
  <c r="AL205" i="6"/>
  <c r="AE206" i="6"/>
  <c r="AF206" i="6"/>
  <c r="AG206" i="6"/>
  <c r="AH206" i="6"/>
  <c r="AI206" i="6"/>
  <c r="AJ206" i="6"/>
  <c r="AK206" i="6"/>
  <c r="AL206" i="6"/>
  <c r="AE207" i="6"/>
  <c r="AF207" i="6"/>
  <c r="AG207" i="6"/>
  <c r="AH207" i="6"/>
  <c r="AI207" i="6"/>
  <c r="AJ207" i="6"/>
  <c r="AK207" i="6"/>
  <c r="AL207" i="6"/>
  <c r="AE208" i="6"/>
  <c r="AF208" i="6"/>
  <c r="AG208" i="6"/>
  <c r="AH208" i="6"/>
  <c r="AI208" i="6"/>
  <c r="AJ208" i="6"/>
  <c r="AK208" i="6"/>
  <c r="AL208" i="6"/>
  <c r="AE209" i="6"/>
  <c r="AF209" i="6"/>
  <c r="AG209" i="6"/>
  <c r="AH209" i="6"/>
  <c r="AI209" i="6"/>
  <c r="AJ209" i="6"/>
  <c r="AK209" i="6"/>
  <c r="AL209" i="6"/>
  <c r="AE210" i="6"/>
  <c r="AF210" i="6"/>
  <c r="AG210" i="6"/>
  <c r="AH210" i="6"/>
  <c r="AI210" i="6"/>
  <c r="AJ210" i="6"/>
  <c r="AK210" i="6"/>
  <c r="AL210" i="6"/>
  <c r="AE211" i="6"/>
  <c r="AF211" i="6"/>
  <c r="AG211" i="6"/>
  <c r="AH211" i="6"/>
  <c r="AI211" i="6"/>
  <c r="AJ211" i="6"/>
  <c r="AK211" i="6"/>
  <c r="AL211" i="6"/>
  <c r="AE212" i="6"/>
  <c r="AF212" i="6"/>
  <c r="AG212" i="6"/>
  <c r="AH212" i="6"/>
  <c r="AI212" i="6"/>
  <c r="AJ212" i="6"/>
  <c r="AK212" i="6"/>
  <c r="AL212" i="6"/>
  <c r="AE213" i="6"/>
  <c r="AF213" i="6"/>
  <c r="AG213" i="6"/>
  <c r="AH213" i="6"/>
  <c r="AI213" i="6"/>
  <c r="AJ213" i="6"/>
  <c r="AK213" i="6"/>
  <c r="AL213" i="6"/>
  <c r="AE214" i="6"/>
  <c r="AF214" i="6"/>
  <c r="AG214" i="6"/>
  <c r="AH214" i="6"/>
  <c r="AI214" i="6"/>
  <c r="AJ214" i="6"/>
  <c r="AK214" i="6"/>
  <c r="AL214" i="6"/>
  <c r="AE215" i="6"/>
  <c r="AF215" i="6"/>
  <c r="AG215" i="6"/>
  <c r="AH215" i="6"/>
  <c r="AI215" i="6"/>
  <c r="AJ215" i="6"/>
  <c r="AK215" i="6"/>
  <c r="AL215" i="6"/>
  <c r="AE216" i="6"/>
  <c r="AF216" i="6"/>
  <c r="AG216" i="6"/>
  <c r="AH216" i="6"/>
  <c r="AI216" i="6"/>
  <c r="AJ216" i="6"/>
  <c r="AK216" i="6"/>
  <c r="AL216" i="6"/>
  <c r="AE217" i="6"/>
  <c r="AF217" i="6"/>
  <c r="AG217" i="6"/>
  <c r="AH217" i="6"/>
  <c r="AI217" i="6"/>
  <c r="AJ217" i="6"/>
  <c r="AK217" i="6"/>
  <c r="AL217" i="6"/>
  <c r="AE218" i="6"/>
  <c r="AF218" i="6"/>
  <c r="AG218" i="6"/>
  <c r="AH218" i="6"/>
  <c r="AI218" i="6"/>
  <c r="AJ218" i="6"/>
  <c r="AK218" i="6"/>
  <c r="AL218" i="6"/>
  <c r="AE219" i="6"/>
  <c r="AF219" i="6"/>
  <c r="AG219" i="6"/>
  <c r="AH219" i="6"/>
  <c r="AI219" i="6"/>
  <c r="AJ219" i="6"/>
  <c r="AK219" i="6"/>
  <c r="AL219" i="6"/>
  <c r="AE220" i="6"/>
  <c r="AF220" i="6"/>
  <c r="AG220" i="6"/>
  <c r="AH220" i="6"/>
  <c r="AI220" i="6"/>
  <c r="AJ220" i="6"/>
  <c r="AK220" i="6"/>
  <c r="AL220" i="6"/>
  <c r="AE221" i="6"/>
  <c r="AF221" i="6"/>
  <c r="AG221" i="6"/>
  <c r="AH221" i="6"/>
  <c r="AI221" i="6"/>
  <c r="AJ221" i="6"/>
  <c r="AK221" i="6"/>
  <c r="AL221" i="6"/>
  <c r="AE222" i="6"/>
  <c r="AF222" i="6"/>
  <c r="AG222" i="6"/>
  <c r="AH222" i="6"/>
  <c r="AI222" i="6"/>
  <c r="AJ222" i="6"/>
  <c r="AK222" i="6"/>
  <c r="AL222" i="6"/>
  <c r="AE223" i="6"/>
  <c r="AF223" i="6"/>
  <c r="AG223" i="6"/>
  <c r="AH223" i="6"/>
  <c r="AI223" i="6"/>
  <c r="AJ223" i="6"/>
  <c r="AK223" i="6"/>
  <c r="AL223" i="6"/>
  <c r="AE224" i="6"/>
  <c r="AF224" i="6"/>
  <c r="AG224" i="6"/>
  <c r="AH224" i="6"/>
  <c r="AI224" i="6"/>
  <c r="AJ224" i="6"/>
  <c r="AK224" i="6"/>
  <c r="AL224" i="6"/>
  <c r="AE225" i="6"/>
  <c r="AF225" i="6"/>
  <c r="AG225" i="6"/>
  <c r="AH225" i="6"/>
  <c r="AI225" i="6"/>
  <c r="AJ225" i="6"/>
  <c r="AK225" i="6"/>
  <c r="AL225" i="6"/>
  <c r="AE226" i="6"/>
  <c r="AF226" i="6"/>
  <c r="AG226" i="6"/>
  <c r="AH226" i="6"/>
  <c r="AI226" i="6"/>
  <c r="AJ226" i="6"/>
  <c r="AK226" i="6"/>
  <c r="AL226" i="6"/>
  <c r="AE227" i="6"/>
  <c r="AF227" i="6"/>
  <c r="AG227" i="6"/>
  <c r="AH227" i="6"/>
  <c r="AI227" i="6"/>
  <c r="AJ227" i="6"/>
  <c r="AK227" i="6"/>
  <c r="AL227" i="6"/>
  <c r="AE228" i="6"/>
  <c r="AF228" i="6"/>
  <c r="AG228" i="6"/>
  <c r="AH228" i="6"/>
  <c r="AI228" i="6"/>
  <c r="AJ228" i="6"/>
  <c r="AK228" i="6"/>
  <c r="AL228" i="6"/>
  <c r="AE229" i="6"/>
  <c r="AF229" i="6"/>
  <c r="AG229" i="6"/>
  <c r="AH229" i="6"/>
  <c r="AI229" i="6"/>
  <c r="AJ229" i="6"/>
  <c r="AK229" i="6"/>
  <c r="AL229" i="6"/>
  <c r="AE230" i="6"/>
  <c r="AF230" i="6"/>
  <c r="AG230" i="6"/>
  <c r="AH230" i="6"/>
  <c r="AI230" i="6"/>
  <c r="AJ230" i="6"/>
  <c r="AK230" i="6"/>
  <c r="AL230" i="6"/>
  <c r="AE231" i="6"/>
  <c r="AF231" i="6"/>
  <c r="AG231" i="6"/>
  <c r="AH231" i="6"/>
  <c r="AI231" i="6"/>
  <c r="AJ231" i="6"/>
  <c r="AK231" i="6"/>
  <c r="AL231" i="6"/>
  <c r="AE232" i="6"/>
  <c r="AF232" i="6"/>
  <c r="AG232" i="6"/>
  <c r="AH232" i="6"/>
  <c r="AI232" i="6"/>
  <c r="AJ232" i="6"/>
  <c r="AK232" i="6"/>
  <c r="AL232" i="6"/>
  <c r="AE233" i="6"/>
  <c r="AF233" i="6"/>
  <c r="AG233" i="6"/>
  <c r="AH233" i="6"/>
  <c r="AI233" i="6"/>
  <c r="AJ233" i="6"/>
  <c r="AK233" i="6"/>
  <c r="AL233" i="6"/>
  <c r="AL95" i="6"/>
  <c r="W95" i="6" s="1"/>
  <c r="AK95" i="6"/>
  <c r="V95" i="6" s="1"/>
  <c r="AJ95" i="6"/>
  <c r="U95" i="6" s="1"/>
  <c r="AI95" i="6"/>
  <c r="T95" i="6" s="1"/>
  <c r="AH95" i="6"/>
  <c r="S95" i="6" s="1"/>
  <c r="AG95" i="6"/>
  <c r="R95" i="6" s="1"/>
  <c r="AF95" i="6"/>
  <c r="Q95" i="6" s="1"/>
  <c r="AE95" i="6"/>
  <c r="P95" i="6" s="1"/>
  <c r="O98" i="6"/>
  <c r="O102" i="6"/>
  <c r="O106" i="6"/>
  <c r="O108" i="6"/>
  <c r="O109" i="6"/>
  <c r="O111" i="6"/>
  <c r="O114" i="6"/>
  <c r="O116" i="6"/>
  <c r="O120" i="6"/>
  <c r="O123" i="6"/>
  <c r="O126" i="6"/>
  <c r="O130" i="6"/>
  <c r="O134" i="6"/>
  <c r="O136" i="6"/>
  <c r="O139" i="6"/>
  <c r="O141" i="6"/>
  <c r="O146" i="6"/>
  <c r="O147" i="6"/>
  <c r="O148" i="6"/>
  <c r="O153" i="6"/>
  <c r="O154" i="6"/>
  <c r="O155" i="6"/>
  <c r="O156" i="6"/>
  <c r="O157" i="6"/>
  <c r="O159" i="6"/>
  <c r="O160" i="6"/>
  <c r="O161" i="6"/>
  <c r="O162" i="6"/>
  <c r="O163" i="6"/>
  <c r="O164" i="6"/>
  <c r="O165" i="6"/>
  <c r="O166" i="6"/>
  <c r="O171" i="6"/>
  <c r="O172" i="6"/>
  <c r="O176" i="6"/>
  <c r="O178" i="6"/>
  <c r="O183" i="6"/>
  <c r="O184" i="6"/>
  <c r="O187" i="6"/>
  <c r="O188" i="6"/>
  <c r="O191" i="6"/>
  <c r="O194" i="6"/>
  <c r="O197" i="6"/>
  <c r="O200" i="6"/>
  <c r="O203" i="6"/>
  <c r="O206" i="6"/>
  <c r="O209" i="6"/>
  <c r="O210" i="6"/>
  <c r="O211" i="6"/>
  <c r="O214" i="6"/>
  <c r="O215" i="6"/>
  <c r="O219" i="6"/>
  <c r="O220" i="6"/>
  <c r="O221" i="6"/>
  <c r="O222" i="6"/>
  <c r="O223" i="6"/>
  <c r="O224" i="6"/>
  <c r="O225" i="6"/>
  <c r="O229" i="6"/>
  <c r="O230" i="6"/>
  <c r="O233" i="6"/>
  <c r="N97" i="6"/>
  <c r="N98" i="6"/>
  <c r="N102" i="6"/>
  <c r="N106" i="6"/>
  <c r="N108" i="6"/>
  <c r="N109" i="6"/>
  <c r="N111" i="6"/>
  <c r="N114" i="6"/>
  <c r="N116" i="6"/>
  <c r="N120" i="6"/>
  <c r="N121" i="6"/>
  <c r="N122" i="6"/>
  <c r="N123" i="6"/>
  <c r="N126" i="6"/>
  <c r="N130" i="6"/>
  <c r="N133" i="6"/>
  <c r="N134" i="6"/>
  <c r="N135" i="6"/>
  <c r="N136" i="6"/>
  <c r="N138" i="6"/>
  <c r="N139" i="6"/>
  <c r="N140" i="6"/>
  <c r="N141" i="6"/>
  <c r="N146" i="6"/>
  <c r="N147" i="6"/>
  <c r="N148" i="6"/>
  <c r="N153" i="6"/>
  <c r="N154" i="6"/>
  <c r="N155" i="6"/>
  <c r="N156" i="6"/>
  <c r="N157" i="6"/>
  <c r="N159" i="6"/>
  <c r="N160" i="6"/>
  <c r="N161" i="6"/>
  <c r="N162" i="6"/>
  <c r="N163" i="6"/>
  <c r="N164" i="6"/>
  <c r="N165" i="6"/>
  <c r="N166" i="6"/>
  <c r="N171" i="6"/>
  <c r="N172" i="6"/>
  <c r="N176" i="6"/>
  <c r="N178" i="6"/>
  <c r="N183" i="6"/>
  <c r="N184" i="6"/>
  <c r="N187" i="6"/>
  <c r="N188" i="6"/>
  <c r="N191" i="6"/>
  <c r="N194" i="6"/>
  <c r="N195" i="6"/>
  <c r="N196" i="6"/>
  <c r="N197" i="6"/>
  <c r="N200" i="6"/>
  <c r="N203" i="6"/>
  <c r="N206" i="6"/>
  <c r="N209" i="6"/>
  <c r="N210" i="6"/>
  <c r="N211" i="6"/>
  <c r="N214" i="6"/>
  <c r="N215" i="6"/>
  <c r="N219" i="6"/>
  <c r="N220" i="6"/>
  <c r="N221" i="6"/>
  <c r="N222" i="6"/>
  <c r="N223" i="6"/>
  <c r="N224" i="6"/>
  <c r="N225" i="6"/>
  <c r="N229" i="6"/>
  <c r="N230" i="6"/>
  <c r="N233" i="6"/>
  <c r="O95" i="6"/>
  <c r="N95" i="6"/>
  <c r="L93" i="6"/>
  <c r="M95" i="6"/>
  <c r="L274" i="6" l="1"/>
  <c r="O274" i="6" s="1"/>
  <c r="M276" i="6"/>
  <c r="M251" i="6"/>
  <c r="M71" i="6"/>
  <c r="G1575" i="5" l="1"/>
  <c r="G1527" i="5"/>
  <c r="G1491" i="5"/>
  <c r="G1572" i="5"/>
  <c r="G1536" i="5"/>
  <c r="G1524" i="5"/>
  <c r="G1512" i="5"/>
  <c r="G1545" i="5"/>
  <c r="G1533" i="5"/>
  <c r="G1521" i="5"/>
  <c r="G1497" i="5"/>
  <c r="G1483" i="5"/>
  <c r="G1484" i="5"/>
  <c r="G1485" i="5"/>
  <c r="G1486" i="5"/>
  <c r="G1487" i="5"/>
  <c r="G1488" i="5"/>
  <c r="G1489" i="5"/>
  <c r="G1490" i="5"/>
  <c r="G1492" i="5"/>
  <c r="G1493" i="5"/>
  <c r="G1494" i="5"/>
  <c r="G1495" i="5"/>
  <c r="G1496" i="5"/>
  <c r="G1498" i="5"/>
  <c r="G1499" i="5"/>
  <c r="G1500" i="5"/>
  <c r="G1501" i="5"/>
  <c r="G1502" i="5"/>
  <c r="G1503" i="5"/>
  <c r="G1504" i="5"/>
  <c r="G1505" i="5"/>
  <c r="G1506" i="5"/>
  <c r="G1507" i="5"/>
  <c r="G1508" i="5"/>
  <c r="G1509" i="5"/>
  <c r="G1510" i="5"/>
  <c r="G1511" i="5"/>
  <c r="G1513" i="5"/>
  <c r="G1514" i="5"/>
  <c r="G1515" i="5"/>
  <c r="G1516" i="5"/>
  <c r="G1517" i="5"/>
  <c r="G1518" i="5"/>
  <c r="G1519" i="5"/>
  <c r="G1520" i="5"/>
  <c r="G1522" i="5"/>
  <c r="G1523" i="5"/>
  <c r="G1525" i="5"/>
  <c r="G1526" i="5"/>
  <c r="G1528" i="5"/>
  <c r="G1529" i="5"/>
  <c r="G1530" i="5"/>
  <c r="G1531" i="5"/>
  <c r="G1532" i="5"/>
  <c r="G1534" i="5"/>
  <c r="G1535" i="5"/>
  <c r="G1537" i="5"/>
  <c r="G1538" i="5"/>
  <c r="G1539" i="5"/>
  <c r="G1540" i="5"/>
  <c r="G1541" i="5"/>
  <c r="G1542" i="5"/>
  <c r="G1543" i="5"/>
  <c r="G1544" i="5"/>
  <c r="G1546" i="5"/>
  <c r="G1547" i="5"/>
  <c r="G1548" i="5"/>
  <c r="G1549" i="5"/>
  <c r="G1550" i="5"/>
  <c r="G1551" i="5"/>
  <c r="G1552" i="5"/>
  <c r="G1553" i="5"/>
  <c r="G1554" i="5"/>
  <c r="G1555" i="5"/>
  <c r="G1556" i="5"/>
  <c r="G1557" i="5"/>
  <c r="G1558" i="5"/>
  <c r="G1559" i="5"/>
  <c r="G1560" i="5"/>
  <c r="G1561" i="5"/>
  <c r="G1562" i="5"/>
  <c r="G1563" i="5"/>
  <c r="G1564" i="5"/>
  <c r="G1565" i="5"/>
  <c r="G1566" i="5"/>
  <c r="G1567" i="5"/>
  <c r="G1568" i="5"/>
  <c r="G1569" i="5"/>
  <c r="G1570" i="5"/>
  <c r="G1571" i="5"/>
  <c r="G1573" i="5"/>
  <c r="G1574" i="5"/>
  <c r="G1576" i="5"/>
  <c r="G1577" i="5"/>
  <c r="G1578" i="5"/>
  <c r="G1579" i="5"/>
  <c r="G1580" i="5"/>
  <c r="G1581" i="5"/>
  <c r="G1582" i="5"/>
  <c r="G1583" i="5"/>
  <c r="G1584" i="5"/>
  <c r="G1585" i="5"/>
  <c r="G1586" i="5"/>
  <c r="G1587" i="5"/>
  <c r="G1588" i="5"/>
  <c r="G1589" i="5"/>
  <c r="G1590" i="5"/>
  <c r="G1591" i="5"/>
  <c r="G1592" i="5"/>
  <c r="G1593" i="5"/>
  <c r="G1594" i="5"/>
  <c r="G1595" i="5"/>
  <c r="G1596" i="5"/>
  <c r="G1597" i="5"/>
  <c r="G1598" i="5"/>
  <c r="G1599" i="5"/>
  <c r="G1600" i="5"/>
  <c r="G1601" i="5"/>
  <c r="G1602" i="5"/>
  <c r="G1603" i="5"/>
  <c r="G1604" i="5"/>
  <c r="G1605" i="5"/>
  <c r="G1606" i="5"/>
  <c r="G1607" i="5"/>
  <c r="G1608" i="5"/>
  <c r="G1609" i="5"/>
  <c r="G1610" i="5"/>
  <c r="G1611" i="5"/>
  <c r="G1612" i="5"/>
  <c r="G1613" i="5"/>
  <c r="G1614" i="5"/>
  <c r="G1615" i="5"/>
  <c r="G1616" i="5"/>
  <c r="G1617" i="5"/>
  <c r="G1618" i="5"/>
  <c r="G1619" i="5"/>
  <c r="G1620" i="5"/>
  <c r="G1621" i="5"/>
  <c r="G1622" i="5"/>
  <c r="G1623" i="5"/>
  <c r="G1624" i="5"/>
  <c r="G1625" i="5"/>
  <c r="G1626" i="5"/>
  <c r="G1627" i="5"/>
  <c r="G1628" i="5"/>
  <c r="G1629" i="5"/>
  <c r="G1630" i="5"/>
  <c r="G1631" i="5"/>
  <c r="G1632" i="5"/>
  <c r="G1633" i="5"/>
  <c r="G1634" i="5"/>
  <c r="G1635" i="5"/>
  <c r="G1636" i="5"/>
  <c r="G1637" i="5"/>
  <c r="G1638" i="5"/>
  <c r="G1639" i="5"/>
  <c r="G1640" i="5"/>
  <c r="G1641" i="5"/>
  <c r="G1642" i="5"/>
  <c r="G1643" i="5"/>
  <c r="G1644" i="5"/>
  <c r="G1645" i="5"/>
  <c r="M285" i="6"/>
  <c r="K235" i="6"/>
  <c r="N235" i="6" s="1"/>
  <c r="L235" i="6"/>
  <c r="O235" i="6" s="1"/>
  <c r="K234" i="6" l="1"/>
  <c r="N234" i="6" s="1"/>
  <c r="L234" i="6"/>
  <c r="O234" i="6" s="1"/>
  <c r="M235" i="6"/>
  <c r="P177" i="6" l="1"/>
  <c r="Q177" i="6"/>
  <c r="R177" i="6"/>
  <c r="S177" i="6"/>
  <c r="T177" i="6"/>
  <c r="U177" i="6"/>
  <c r="V177" i="6"/>
  <c r="W177" i="6"/>
  <c r="P178" i="6"/>
  <c r="Q178" i="6"/>
  <c r="R178" i="6"/>
  <c r="S178" i="6"/>
  <c r="T178" i="6"/>
  <c r="U178" i="6"/>
  <c r="V178" i="6"/>
  <c r="W178" i="6"/>
  <c r="P179" i="6"/>
  <c r="Q179" i="6"/>
  <c r="R179" i="6"/>
  <c r="S179" i="6"/>
  <c r="T179" i="6"/>
  <c r="U179" i="6"/>
  <c r="V179" i="6"/>
  <c r="W179" i="6"/>
  <c r="P180" i="6"/>
  <c r="Q180" i="6"/>
  <c r="R180" i="6"/>
  <c r="S180" i="6"/>
  <c r="T180" i="6"/>
  <c r="U180" i="6"/>
  <c r="V180" i="6"/>
  <c r="W180" i="6"/>
  <c r="P181" i="6"/>
  <c r="Q181" i="6"/>
  <c r="R181" i="6"/>
  <c r="S181" i="6"/>
  <c r="T181" i="6"/>
  <c r="U181" i="6"/>
  <c r="V181" i="6"/>
  <c r="W181" i="6"/>
  <c r="P182" i="6"/>
  <c r="Q182" i="6"/>
  <c r="R182" i="6"/>
  <c r="S182" i="6"/>
  <c r="T182" i="6"/>
  <c r="U182" i="6"/>
  <c r="V182" i="6"/>
  <c r="W182" i="6"/>
  <c r="P183" i="6"/>
  <c r="Q183" i="6"/>
  <c r="R183" i="6"/>
  <c r="S183" i="6"/>
  <c r="T183" i="6"/>
  <c r="U183" i="6"/>
  <c r="V183" i="6"/>
  <c r="W183" i="6"/>
  <c r="P184" i="6"/>
  <c r="Q184" i="6"/>
  <c r="R184" i="6"/>
  <c r="S184" i="6"/>
  <c r="T184" i="6"/>
  <c r="U184" i="6"/>
  <c r="V184" i="6"/>
  <c r="W184" i="6"/>
  <c r="P185" i="6"/>
  <c r="Q185" i="6"/>
  <c r="R185" i="6"/>
  <c r="S185" i="6"/>
  <c r="T185" i="6"/>
  <c r="U185" i="6"/>
  <c r="V185" i="6"/>
  <c r="W185" i="6"/>
  <c r="P186" i="6"/>
  <c r="Q186" i="6"/>
  <c r="R186" i="6"/>
  <c r="S186" i="6"/>
  <c r="T186" i="6"/>
  <c r="U186" i="6"/>
  <c r="V186" i="6"/>
  <c r="W186" i="6"/>
  <c r="P187" i="6"/>
  <c r="Q187" i="6"/>
  <c r="R187" i="6"/>
  <c r="S187" i="6"/>
  <c r="T187" i="6"/>
  <c r="U187" i="6"/>
  <c r="V187" i="6"/>
  <c r="W187" i="6"/>
  <c r="P188" i="6"/>
  <c r="Q188" i="6"/>
  <c r="R188" i="6"/>
  <c r="S188" i="6"/>
  <c r="T188" i="6"/>
  <c r="U188" i="6"/>
  <c r="V188" i="6"/>
  <c r="W188" i="6"/>
  <c r="P189" i="6"/>
  <c r="Q189" i="6"/>
  <c r="R189" i="6"/>
  <c r="S189" i="6"/>
  <c r="T189" i="6"/>
  <c r="U189" i="6"/>
  <c r="V189" i="6"/>
  <c r="W189" i="6"/>
  <c r="P190" i="6"/>
  <c r="Q190" i="6"/>
  <c r="R190" i="6"/>
  <c r="S190" i="6"/>
  <c r="T190" i="6"/>
  <c r="U190" i="6"/>
  <c r="V190" i="6"/>
  <c r="W190" i="6"/>
  <c r="P191" i="6"/>
  <c r="Q191" i="6"/>
  <c r="R191" i="6"/>
  <c r="S191" i="6"/>
  <c r="T191" i="6"/>
  <c r="U191" i="6"/>
  <c r="V191" i="6"/>
  <c r="W191" i="6"/>
  <c r="P192" i="6"/>
  <c r="Q192" i="6"/>
  <c r="R192" i="6"/>
  <c r="S192" i="6"/>
  <c r="T192" i="6"/>
  <c r="U192" i="6"/>
  <c r="V192" i="6"/>
  <c r="W192" i="6"/>
  <c r="P193" i="6"/>
  <c r="Q193" i="6"/>
  <c r="R193" i="6"/>
  <c r="S193" i="6"/>
  <c r="T193" i="6"/>
  <c r="U193" i="6"/>
  <c r="V193" i="6"/>
  <c r="W193" i="6"/>
  <c r="P194" i="6"/>
  <c r="Q194" i="6"/>
  <c r="R194" i="6"/>
  <c r="S194" i="6"/>
  <c r="T194" i="6"/>
  <c r="U194" i="6"/>
  <c r="V194" i="6"/>
  <c r="W194" i="6"/>
  <c r="P195" i="6"/>
  <c r="Q195" i="6"/>
  <c r="R195" i="6"/>
  <c r="S195" i="6"/>
  <c r="T195" i="6"/>
  <c r="U195" i="6"/>
  <c r="V195" i="6"/>
  <c r="W195" i="6"/>
  <c r="P196" i="6"/>
  <c r="Q196" i="6"/>
  <c r="R196" i="6"/>
  <c r="S196" i="6"/>
  <c r="T196" i="6"/>
  <c r="U196" i="6"/>
  <c r="V196" i="6"/>
  <c r="W196" i="6"/>
  <c r="P197" i="6"/>
  <c r="Q197" i="6"/>
  <c r="R197" i="6"/>
  <c r="S197" i="6"/>
  <c r="T197" i="6"/>
  <c r="U197" i="6"/>
  <c r="V197" i="6"/>
  <c r="W197" i="6"/>
  <c r="P198" i="6"/>
  <c r="Q198" i="6"/>
  <c r="R198" i="6"/>
  <c r="S198" i="6"/>
  <c r="T198" i="6"/>
  <c r="U198" i="6"/>
  <c r="V198" i="6"/>
  <c r="W198" i="6"/>
  <c r="P199" i="6"/>
  <c r="Q199" i="6"/>
  <c r="R199" i="6"/>
  <c r="S199" i="6"/>
  <c r="T199" i="6"/>
  <c r="U199" i="6"/>
  <c r="V199" i="6"/>
  <c r="W199" i="6"/>
  <c r="P200" i="6"/>
  <c r="Q200" i="6"/>
  <c r="R200" i="6"/>
  <c r="S200" i="6"/>
  <c r="T200" i="6"/>
  <c r="U200" i="6"/>
  <c r="V200" i="6"/>
  <c r="W200" i="6"/>
  <c r="P201" i="6"/>
  <c r="Q201" i="6"/>
  <c r="R201" i="6"/>
  <c r="S201" i="6"/>
  <c r="T201" i="6"/>
  <c r="U201" i="6"/>
  <c r="V201" i="6"/>
  <c r="W201" i="6"/>
  <c r="P202" i="6"/>
  <c r="Q202" i="6"/>
  <c r="R202" i="6"/>
  <c r="S202" i="6"/>
  <c r="T202" i="6"/>
  <c r="U202" i="6"/>
  <c r="V202" i="6"/>
  <c r="W202" i="6"/>
  <c r="P203" i="6"/>
  <c r="Q203" i="6"/>
  <c r="R203" i="6"/>
  <c r="S203" i="6"/>
  <c r="T203" i="6"/>
  <c r="U203" i="6"/>
  <c r="V203" i="6"/>
  <c r="W203" i="6"/>
  <c r="P204" i="6"/>
  <c r="Q204" i="6"/>
  <c r="R204" i="6"/>
  <c r="S204" i="6"/>
  <c r="T204" i="6"/>
  <c r="U204" i="6"/>
  <c r="V204" i="6"/>
  <c r="W204" i="6"/>
  <c r="P205" i="6"/>
  <c r="Q205" i="6"/>
  <c r="R205" i="6"/>
  <c r="S205" i="6"/>
  <c r="T205" i="6"/>
  <c r="U205" i="6"/>
  <c r="V205" i="6"/>
  <c r="W205" i="6"/>
  <c r="P206" i="6"/>
  <c r="Q206" i="6"/>
  <c r="R206" i="6"/>
  <c r="S206" i="6"/>
  <c r="T206" i="6"/>
  <c r="U206" i="6"/>
  <c r="V206" i="6"/>
  <c r="W206" i="6"/>
  <c r="P207" i="6"/>
  <c r="Q207" i="6"/>
  <c r="R207" i="6"/>
  <c r="S207" i="6"/>
  <c r="T207" i="6"/>
  <c r="U207" i="6"/>
  <c r="V207" i="6"/>
  <c r="W207" i="6"/>
  <c r="P208" i="6"/>
  <c r="Q208" i="6"/>
  <c r="R208" i="6"/>
  <c r="S208" i="6"/>
  <c r="T208" i="6"/>
  <c r="U208" i="6"/>
  <c r="V208" i="6"/>
  <c r="W208" i="6"/>
  <c r="P209" i="6"/>
  <c r="Q209" i="6"/>
  <c r="R209" i="6"/>
  <c r="S209" i="6"/>
  <c r="T209" i="6"/>
  <c r="U209" i="6"/>
  <c r="V209" i="6"/>
  <c r="W209" i="6"/>
  <c r="P210" i="6"/>
  <c r="Q210" i="6"/>
  <c r="R210" i="6"/>
  <c r="S210" i="6"/>
  <c r="T210" i="6"/>
  <c r="U210" i="6"/>
  <c r="V210" i="6"/>
  <c r="W210" i="6"/>
  <c r="P211" i="6"/>
  <c r="Q211" i="6"/>
  <c r="R211" i="6"/>
  <c r="S211" i="6"/>
  <c r="T211" i="6"/>
  <c r="U211" i="6"/>
  <c r="V211" i="6"/>
  <c r="W211" i="6"/>
  <c r="P212" i="6"/>
  <c r="Q212" i="6"/>
  <c r="R212" i="6"/>
  <c r="S212" i="6"/>
  <c r="T212" i="6"/>
  <c r="U212" i="6"/>
  <c r="V212" i="6"/>
  <c r="W212" i="6"/>
  <c r="P213" i="6"/>
  <c r="Q213" i="6"/>
  <c r="R213" i="6"/>
  <c r="S213" i="6"/>
  <c r="T213" i="6"/>
  <c r="U213" i="6"/>
  <c r="V213" i="6"/>
  <c r="W213" i="6"/>
  <c r="P214" i="6"/>
  <c r="Q214" i="6"/>
  <c r="R214" i="6"/>
  <c r="S214" i="6"/>
  <c r="T214" i="6"/>
  <c r="U214" i="6"/>
  <c r="V214" i="6"/>
  <c r="W214" i="6"/>
  <c r="P215" i="6"/>
  <c r="Q215" i="6"/>
  <c r="R215" i="6"/>
  <c r="S215" i="6"/>
  <c r="T215" i="6"/>
  <c r="U215" i="6"/>
  <c r="V215" i="6"/>
  <c r="W215" i="6"/>
  <c r="P216" i="6"/>
  <c r="Q216" i="6"/>
  <c r="R216" i="6"/>
  <c r="S216" i="6"/>
  <c r="T216" i="6"/>
  <c r="U216" i="6"/>
  <c r="V216" i="6"/>
  <c r="W216" i="6"/>
  <c r="P217" i="6"/>
  <c r="Q217" i="6"/>
  <c r="R217" i="6"/>
  <c r="S217" i="6"/>
  <c r="T217" i="6"/>
  <c r="U217" i="6"/>
  <c r="V217" i="6"/>
  <c r="W217" i="6"/>
  <c r="P218" i="6"/>
  <c r="Q218" i="6"/>
  <c r="R218" i="6"/>
  <c r="S218" i="6"/>
  <c r="T218" i="6"/>
  <c r="U218" i="6"/>
  <c r="V218" i="6"/>
  <c r="W218" i="6"/>
  <c r="P219" i="6"/>
  <c r="Q219" i="6"/>
  <c r="R219" i="6"/>
  <c r="S219" i="6"/>
  <c r="T219" i="6"/>
  <c r="U219" i="6"/>
  <c r="V219" i="6"/>
  <c r="W219" i="6"/>
  <c r="P220" i="6"/>
  <c r="Q220" i="6"/>
  <c r="R220" i="6"/>
  <c r="S220" i="6"/>
  <c r="T220" i="6"/>
  <c r="U220" i="6"/>
  <c r="V220" i="6"/>
  <c r="W220" i="6"/>
  <c r="P221" i="6"/>
  <c r="Q221" i="6"/>
  <c r="R221" i="6"/>
  <c r="S221" i="6"/>
  <c r="T221" i="6"/>
  <c r="U221" i="6"/>
  <c r="V221" i="6"/>
  <c r="W221" i="6"/>
  <c r="P222" i="6"/>
  <c r="Q222" i="6"/>
  <c r="R222" i="6"/>
  <c r="S222" i="6"/>
  <c r="T222" i="6"/>
  <c r="U222" i="6"/>
  <c r="V222" i="6"/>
  <c r="W222" i="6"/>
  <c r="P223" i="6"/>
  <c r="Q223" i="6"/>
  <c r="R223" i="6"/>
  <c r="S223" i="6"/>
  <c r="T223" i="6"/>
  <c r="U223" i="6"/>
  <c r="V223" i="6"/>
  <c r="W223" i="6"/>
  <c r="P224" i="6"/>
  <c r="Q224" i="6"/>
  <c r="R224" i="6"/>
  <c r="S224" i="6"/>
  <c r="T224" i="6"/>
  <c r="U224" i="6"/>
  <c r="V224" i="6"/>
  <c r="W224" i="6"/>
  <c r="P225" i="6"/>
  <c r="Q225" i="6"/>
  <c r="R225" i="6"/>
  <c r="S225" i="6"/>
  <c r="T225" i="6"/>
  <c r="U225" i="6"/>
  <c r="V225" i="6"/>
  <c r="W225" i="6"/>
  <c r="P226" i="6"/>
  <c r="Q226" i="6"/>
  <c r="R226" i="6"/>
  <c r="S226" i="6"/>
  <c r="T226" i="6"/>
  <c r="U226" i="6"/>
  <c r="V226" i="6"/>
  <c r="W226" i="6"/>
  <c r="P227" i="6"/>
  <c r="Q227" i="6"/>
  <c r="R227" i="6"/>
  <c r="S227" i="6"/>
  <c r="T227" i="6"/>
  <c r="U227" i="6"/>
  <c r="V227" i="6"/>
  <c r="W227" i="6"/>
  <c r="P228" i="6"/>
  <c r="Q228" i="6"/>
  <c r="R228" i="6"/>
  <c r="S228" i="6"/>
  <c r="T228" i="6"/>
  <c r="U228" i="6"/>
  <c r="V228" i="6"/>
  <c r="W228" i="6"/>
  <c r="P229" i="6"/>
  <c r="Q229" i="6"/>
  <c r="R229" i="6"/>
  <c r="S229" i="6"/>
  <c r="T229" i="6"/>
  <c r="U229" i="6"/>
  <c r="V229" i="6"/>
  <c r="W229" i="6"/>
  <c r="P230" i="6"/>
  <c r="Q230" i="6"/>
  <c r="R230" i="6"/>
  <c r="S230" i="6"/>
  <c r="T230" i="6"/>
  <c r="U230" i="6"/>
  <c r="V230" i="6"/>
  <c r="W230" i="6"/>
  <c r="P231" i="6"/>
  <c r="Q231" i="6"/>
  <c r="R231" i="6"/>
  <c r="S231" i="6"/>
  <c r="T231" i="6"/>
  <c r="U231" i="6"/>
  <c r="V231" i="6"/>
  <c r="W231" i="6"/>
  <c r="P232" i="6"/>
  <c r="Q232" i="6"/>
  <c r="R232" i="6"/>
  <c r="S232" i="6"/>
  <c r="T232" i="6"/>
  <c r="U232" i="6"/>
  <c r="V232" i="6"/>
  <c r="W232" i="6"/>
  <c r="P233" i="6"/>
  <c r="Q233" i="6"/>
  <c r="R233" i="6"/>
  <c r="S233" i="6"/>
  <c r="T233" i="6"/>
  <c r="U233" i="6"/>
  <c r="V233" i="6"/>
  <c r="W233" i="6"/>
  <c r="P175" i="6"/>
  <c r="M172" i="6"/>
  <c r="K170" i="6"/>
  <c r="N170" i="6" s="1"/>
  <c r="L170" i="6"/>
  <c r="O170" i="6" s="1"/>
  <c r="L182" i="6"/>
  <c r="O182" i="6" s="1"/>
  <c r="K182" i="6"/>
  <c r="N182" i="6" s="1"/>
  <c r="L372" i="6"/>
  <c r="O372" i="6" s="1"/>
  <c r="M369" i="6"/>
  <c r="M368" i="6"/>
  <c r="K274" i="6"/>
  <c r="N274" i="6" s="1"/>
  <c r="M286" i="6"/>
  <c r="M284" i="6"/>
  <c r="M184" i="6"/>
  <c r="O31" i="6"/>
  <c r="O32" i="6"/>
  <c r="O34" i="6"/>
  <c r="O36" i="6"/>
  <c r="O38" i="6"/>
  <c r="O41" i="6"/>
  <c r="O42" i="6"/>
  <c r="O44" i="6"/>
  <c r="O45" i="6"/>
  <c r="O47" i="6"/>
  <c r="O48" i="6"/>
  <c r="O50" i="6"/>
  <c r="O52" i="6"/>
  <c r="O54" i="6"/>
  <c r="O56" i="6"/>
  <c r="O60" i="6"/>
  <c r="O62" i="6"/>
  <c r="O64" i="6"/>
  <c r="O66" i="6"/>
  <c r="O71" i="6"/>
  <c r="O72" i="6"/>
  <c r="O75" i="6"/>
  <c r="O76" i="6"/>
  <c r="O78" i="6"/>
  <c r="O81" i="6"/>
  <c r="O82" i="6"/>
  <c r="O84" i="6"/>
  <c r="O87" i="6"/>
  <c r="O90" i="6"/>
  <c r="O94" i="6"/>
  <c r="G8" i="5" l="1"/>
  <c r="G9" i="5"/>
  <c r="G10" i="5"/>
  <c r="G11" i="5"/>
  <c r="G12" i="5"/>
  <c r="G13" i="5"/>
  <c r="G14" i="5"/>
  <c r="G15" i="5"/>
  <c r="G16" i="5"/>
  <c r="G17" i="5"/>
  <c r="G18" i="5"/>
  <c r="G19" i="5"/>
  <c r="G20" i="5"/>
  <c r="G21" i="5"/>
  <c r="G22" i="5"/>
  <c r="G23" i="5"/>
  <c r="G24" i="5"/>
  <c r="G25" i="5"/>
  <c r="G26" i="5"/>
  <c r="G27" i="5"/>
  <c r="G28" i="5"/>
  <c r="G29" i="5"/>
  <c r="G30" i="5"/>
  <c r="G31" i="5"/>
  <c r="G32" i="5"/>
  <c r="G33" i="5"/>
  <c r="G34" i="5"/>
  <c r="G35" i="5"/>
  <c r="G36" i="5"/>
  <c r="G37" i="5"/>
  <c r="G38" i="5"/>
  <c r="G39" i="5"/>
  <c r="G40" i="5"/>
  <c r="G41" i="5"/>
  <c r="G42" i="5"/>
  <c r="G43" i="5"/>
  <c r="G44" i="5"/>
  <c r="G45" i="5"/>
  <c r="G46" i="5"/>
  <c r="G47" i="5"/>
  <c r="G48" i="5"/>
  <c r="G49" i="5"/>
  <c r="G50" i="5"/>
  <c r="G51" i="5"/>
  <c r="G52" i="5"/>
  <c r="G53" i="5"/>
  <c r="G54" i="5"/>
  <c r="G55" i="5"/>
  <c r="G56" i="5"/>
  <c r="G57" i="5"/>
  <c r="G58" i="5"/>
  <c r="G59" i="5"/>
  <c r="G60" i="5"/>
  <c r="G61" i="5"/>
  <c r="G62" i="5"/>
  <c r="G63" i="5"/>
  <c r="G64" i="5"/>
  <c r="G65" i="5"/>
  <c r="G66" i="5"/>
  <c r="G67" i="5"/>
  <c r="G68" i="5"/>
  <c r="G69" i="5"/>
  <c r="G70" i="5"/>
  <c r="G71" i="5"/>
  <c r="G72" i="5"/>
  <c r="G73" i="5"/>
  <c r="G74" i="5"/>
  <c r="G75" i="5"/>
  <c r="G76" i="5"/>
  <c r="G77" i="5"/>
  <c r="G78" i="5"/>
  <c r="G79" i="5"/>
  <c r="G80" i="5"/>
  <c r="G81" i="5"/>
  <c r="G82" i="5"/>
  <c r="G83" i="5"/>
  <c r="G84" i="5"/>
  <c r="G85" i="5"/>
  <c r="G86" i="5"/>
  <c r="G87" i="5"/>
  <c r="G88" i="5"/>
  <c r="G89" i="5"/>
  <c r="G90" i="5"/>
  <c r="G91" i="5"/>
  <c r="G92" i="5"/>
  <c r="G93" i="5"/>
  <c r="G94" i="5"/>
  <c r="G95" i="5"/>
  <c r="G96" i="5"/>
  <c r="G97" i="5"/>
  <c r="G98" i="5"/>
  <c r="G99" i="5"/>
  <c r="G100" i="5"/>
  <c r="G101" i="5"/>
  <c r="G102" i="5"/>
  <c r="G103" i="5"/>
  <c r="G104" i="5"/>
  <c r="G105" i="5"/>
  <c r="G106" i="5"/>
  <c r="G107" i="5"/>
  <c r="G108" i="5"/>
  <c r="G109" i="5"/>
  <c r="G110" i="5"/>
  <c r="G111" i="5"/>
  <c r="G112" i="5"/>
  <c r="G113" i="5"/>
  <c r="G114" i="5"/>
  <c r="G115" i="5"/>
  <c r="G116" i="5"/>
  <c r="G117" i="5"/>
  <c r="G118" i="5"/>
  <c r="G119" i="5"/>
  <c r="G120" i="5"/>
  <c r="G121" i="5"/>
  <c r="G122" i="5"/>
  <c r="G123" i="5"/>
  <c r="G124" i="5"/>
  <c r="G125" i="5"/>
  <c r="G126" i="5"/>
  <c r="G127" i="5"/>
  <c r="G128" i="5"/>
  <c r="G129" i="5"/>
  <c r="G130" i="5"/>
  <c r="G131" i="5"/>
  <c r="G132" i="5"/>
  <c r="G133" i="5"/>
  <c r="G134" i="5"/>
  <c r="G135" i="5"/>
  <c r="G136" i="5"/>
  <c r="G137" i="5"/>
  <c r="G138" i="5"/>
  <c r="G139" i="5"/>
  <c r="G140" i="5"/>
  <c r="G141" i="5"/>
  <c r="G142" i="5"/>
  <c r="G143" i="5"/>
  <c r="G144" i="5"/>
  <c r="G145" i="5"/>
  <c r="G146" i="5"/>
  <c r="G147" i="5"/>
  <c r="G148" i="5"/>
  <c r="G149" i="5"/>
  <c r="G150" i="5"/>
  <c r="G151" i="5"/>
  <c r="G152" i="5"/>
  <c r="G153" i="5"/>
  <c r="G154" i="5"/>
  <c r="G155" i="5"/>
  <c r="G156" i="5"/>
  <c r="G157" i="5"/>
  <c r="G158" i="5"/>
  <c r="G159" i="5"/>
  <c r="G160" i="5"/>
  <c r="G161" i="5"/>
  <c r="G162" i="5"/>
  <c r="G163" i="5"/>
  <c r="G164" i="5"/>
  <c r="G165" i="5"/>
  <c r="G166" i="5"/>
  <c r="G167" i="5"/>
  <c r="G168" i="5"/>
  <c r="G169" i="5"/>
  <c r="G170" i="5"/>
  <c r="G171" i="5"/>
  <c r="G172" i="5"/>
  <c r="G173" i="5"/>
  <c r="G174" i="5"/>
  <c r="G175" i="5"/>
  <c r="G176" i="5"/>
  <c r="G177" i="5"/>
  <c r="G178" i="5"/>
  <c r="G179" i="5"/>
  <c r="G180" i="5"/>
  <c r="G181" i="5"/>
  <c r="G182" i="5"/>
  <c r="G183" i="5"/>
  <c r="G184" i="5"/>
  <c r="G185" i="5"/>
  <c r="G186" i="5"/>
  <c r="G187" i="5"/>
  <c r="G188" i="5"/>
  <c r="G189" i="5"/>
  <c r="G190" i="5"/>
  <c r="G191" i="5"/>
  <c r="G192" i="5"/>
  <c r="G193" i="5"/>
  <c r="G194" i="5"/>
  <c r="G195" i="5"/>
  <c r="G196" i="5"/>
  <c r="G197" i="5"/>
  <c r="G198" i="5"/>
  <c r="G199" i="5"/>
  <c r="G200" i="5"/>
  <c r="G201" i="5"/>
  <c r="G202" i="5"/>
  <c r="G203" i="5"/>
  <c r="G204" i="5"/>
  <c r="G205" i="5"/>
  <c r="G206" i="5"/>
  <c r="G207" i="5"/>
  <c r="G208" i="5"/>
  <c r="G209" i="5"/>
  <c r="G210" i="5"/>
  <c r="G211" i="5"/>
  <c r="G212" i="5"/>
  <c r="G213" i="5"/>
  <c r="G214" i="5"/>
  <c r="G215" i="5"/>
  <c r="G216" i="5"/>
  <c r="G217" i="5"/>
  <c r="G218" i="5"/>
  <c r="G219" i="5"/>
  <c r="G220" i="5"/>
  <c r="G221" i="5"/>
  <c r="G222" i="5"/>
  <c r="G223" i="5"/>
  <c r="G224" i="5"/>
  <c r="G225" i="5"/>
  <c r="G226" i="5"/>
  <c r="G227" i="5"/>
  <c r="G228" i="5"/>
  <c r="G229" i="5"/>
  <c r="G230" i="5"/>
  <c r="G231" i="5"/>
  <c r="G232" i="5"/>
  <c r="G233" i="5"/>
  <c r="G234" i="5"/>
  <c r="G235" i="5"/>
  <c r="G236" i="5"/>
  <c r="G237" i="5"/>
  <c r="G238" i="5"/>
  <c r="G239" i="5"/>
  <c r="G240" i="5"/>
  <c r="G241" i="5"/>
  <c r="G242" i="5"/>
  <c r="G243" i="5"/>
  <c r="G244" i="5"/>
  <c r="G245" i="5"/>
  <c r="G246" i="5"/>
  <c r="G247" i="5"/>
  <c r="G248" i="5"/>
  <c r="G249" i="5"/>
  <c r="G250" i="5"/>
  <c r="G251" i="5"/>
  <c r="G252" i="5"/>
  <c r="G253" i="5"/>
  <c r="G254" i="5"/>
  <c r="G255" i="5"/>
  <c r="G256" i="5"/>
  <c r="G257" i="5"/>
  <c r="G258" i="5"/>
  <c r="G259" i="5"/>
  <c r="G260" i="5"/>
  <c r="G261" i="5"/>
  <c r="G262" i="5"/>
  <c r="G263" i="5"/>
  <c r="G264" i="5"/>
  <c r="G265" i="5"/>
  <c r="G266" i="5"/>
  <c r="G267" i="5"/>
  <c r="G268" i="5"/>
  <c r="G269" i="5"/>
  <c r="G270" i="5"/>
  <c r="G271" i="5"/>
  <c r="G272" i="5"/>
  <c r="G273" i="5"/>
  <c r="G274" i="5"/>
  <c r="G275" i="5"/>
  <c r="G276" i="5"/>
  <c r="G277" i="5"/>
  <c r="G278" i="5"/>
  <c r="G279" i="5"/>
  <c r="G280" i="5"/>
  <c r="G281" i="5"/>
  <c r="G282" i="5"/>
  <c r="G283" i="5"/>
  <c r="G284" i="5"/>
  <c r="G285" i="5"/>
  <c r="G286" i="5"/>
  <c r="G287" i="5"/>
  <c r="G288" i="5"/>
  <c r="G289" i="5"/>
  <c r="G290" i="5"/>
  <c r="G291" i="5"/>
  <c r="G292" i="5"/>
  <c r="G293" i="5"/>
  <c r="G294" i="5"/>
  <c r="G295" i="5"/>
  <c r="G296" i="5"/>
  <c r="G297" i="5"/>
  <c r="G298" i="5"/>
  <c r="G299" i="5"/>
  <c r="G300" i="5"/>
  <c r="G301" i="5"/>
  <c r="G302" i="5"/>
  <c r="G303" i="5"/>
  <c r="G304" i="5"/>
  <c r="G305" i="5"/>
  <c r="G306" i="5"/>
  <c r="G307" i="5"/>
  <c r="G308" i="5"/>
  <c r="G309" i="5"/>
  <c r="G310" i="5"/>
  <c r="G311" i="5"/>
  <c r="G312" i="5"/>
  <c r="G313" i="5"/>
  <c r="G314" i="5"/>
  <c r="G315" i="5"/>
  <c r="G316" i="5"/>
  <c r="G317" i="5"/>
  <c r="G318" i="5"/>
  <c r="G319" i="5"/>
  <c r="G320" i="5"/>
  <c r="G321" i="5"/>
  <c r="G322" i="5"/>
  <c r="G323" i="5"/>
  <c r="G324" i="5"/>
  <c r="G325" i="5"/>
  <c r="G326" i="5"/>
  <c r="G327" i="5"/>
  <c r="G328" i="5"/>
  <c r="G329" i="5"/>
  <c r="G330" i="5"/>
  <c r="G331" i="5"/>
  <c r="G332" i="5"/>
  <c r="G333" i="5"/>
  <c r="G334" i="5"/>
  <c r="G335" i="5"/>
  <c r="G336" i="5"/>
  <c r="G337" i="5"/>
  <c r="G338" i="5"/>
  <c r="G339" i="5"/>
  <c r="G340" i="5"/>
  <c r="G341" i="5"/>
  <c r="G342" i="5"/>
  <c r="G343" i="5"/>
  <c r="G344" i="5"/>
  <c r="G345" i="5"/>
  <c r="G346" i="5"/>
  <c r="G347" i="5"/>
  <c r="G348" i="5"/>
  <c r="G349" i="5"/>
  <c r="G350" i="5"/>
  <c r="G351" i="5"/>
  <c r="G352" i="5"/>
  <c r="G353" i="5"/>
  <c r="G354" i="5"/>
  <c r="G355" i="5"/>
  <c r="G356" i="5"/>
  <c r="G357" i="5"/>
  <c r="G358" i="5"/>
  <c r="G359" i="5"/>
  <c r="G360" i="5"/>
  <c r="G361" i="5"/>
  <c r="G362" i="5"/>
  <c r="G363" i="5"/>
  <c r="G364" i="5"/>
  <c r="G365" i="5"/>
  <c r="G366" i="5"/>
  <c r="G367" i="5"/>
  <c r="G368" i="5"/>
  <c r="G369" i="5"/>
  <c r="G370" i="5"/>
  <c r="G371" i="5"/>
  <c r="G372" i="5"/>
  <c r="G373" i="5"/>
  <c r="G374" i="5"/>
  <c r="G375" i="5"/>
  <c r="G376" i="5"/>
  <c r="G377" i="5"/>
  <c r="G378" i="5"/>
  <c r="G379" i="5"/>
  <c r="G380" i="5"/>
  <c r="G381" i="5"/>
  <c r="G382" i="5"/>
  <c r="G383" i="5"/>
  <c r="G384" i="5"/>
  <c r="G385" i="5"/>
  <c r="G386" i="5"/>
  <c r="G387" i="5"/>
  <c r="G388" i="5"/>
  <c r="G389" i="5"/>
  <c r="G390" i="5"/>
  <c r="G391" i="5"/>
  <c r="G392" i="5"/>
  <c r="G393" i="5"/>
  <c r="G394" i="5"/>
  <c r="G395" i="5"/>
  <c r="G396" i="5"/>
  <c r="G397" i="5"/>
  <c r="G398" i="5"/>
  <c r="G399" i="5"/>
  <c r="G400" i="5"/>
  <c r="G401" i="5"/>
  <c r="G402" i="5"/>
  <c r="G403" i="5"/>
  <c r="G404" i="5"/>
  <c r="G405" i="5"/>
  <c r="G406" i="5"/>
  <c r="G407" i="5"/>
  <c r="G408" i="5"/>
  <c r="G409" i="5"/>
  <c r="G410" i="5"/>
  <c r="G411" i="5"/>
  <c r="G412" i="5"/>
  <c r="G413" i="5"/>
  <c r="G414" i="5"/>
  <c r="G415" i="5"/>
  <c r="G416" i="5"/>
  <c r="G417" i="5"/>
  <c r="G418" i="5"/>
  <c r="G419" i="5"/>
  <c r="G420" i="5"/>
  <c r="G421" i="5"/>
  <c r="G422" i="5"/>
  <c r="G423" i="5"/>
  <c r="G424" i="5"/>
  <c r="G425" i="5"/>
  <c r="G426" i="5"/>
  <c r="G427" i="5"/>
  <c r="G428" i="5"/>
  <c r="G429" i="5"/>
  <c r="G430" i="5"/>
  <c r="G431" i="5"/>
  <c r="G432" i="5"/>
  <c r="G433" i="5"/>
  <c r="G434" i="5"/>
  <c r="G435" i="5"/>
  <c r="G436" i="5"/>
  <c r="G437" i="5"/>
  <c r="G438" i="5"/>
  <c r="G439" i="5"/>
  <c r="G440" i="5"/>
  <c r="G441" i="5"/>
  <c r="G442" i="5"/>
  <c r="G443" i="5"/>
  <c r="G444" i="5"/>
  <c r="G445" i="5"/>
  <c r="G446" i="5"/>
  <c r="G447" i="5"/>
  <c r="G448" i="5"/>
  <c r="G449" i="5"/>
  <c r="G450" i="5"/>
  <c r="G451" i="5"/>
  <c r="G452" i="5"/>
  <c r="G453" i="5"/>
  <c r="G454" i="5"/>
  <c r="G455" i="5"/>
  <c r="G456" i="5"/>
  <c r="G457" i="5"/>
  <c r="G458" i="5"/>
  <c r="G459" i="5"/>
  <c r="G460" i="5"/>
  <c r="G461" i="5"/>
  <c r="G462" i="5"/>
  <c r="G463" i="5"/>
  <c r="G464" i="5"/>
  <c r="G465" i="5"/>
  <c r="G466" i="5"/>
  <c r="G467" i="5"/>
  <c r="G468" i="5"/>
  <c r="G469" i="5"/>
  <c r="G470" i="5"/>
  <c r="G471" i="5"/>
  <c r="G472" i="5"/>
  <c r="G473" i="5"/>
  <c r="G474" i="5"/>
  <c r="G475" i="5"/>
  <c r="G476" i="5"/>
  <c r="G477" i="5"/>
  <c r="G478" i="5"/>
  <c r="G479" i="5"/>
  <c r="G480" i="5"/>
  <c r="G481" i="5"/>
  <c r="G482" i="5"/>
  <c r="G483" i="5"/>
  <c r="G484" i="5"/>
  <c r="G485" i="5"/>
  <c r="G486" i="5"/>
  <c r="G487" i="5"/>
  <c r="G488" i="5"/>
  <c r="G489" i="5"/>
  <c r="G490" i="5"/>
  <c r="G491" i="5"/>
  <c r="G492" i="5"/>
  <c r="G493" i="5"/>
  <c r="G494" i="5"/>
  <c r="G495" i="5"/>
  <c r="G496" i="5"/>
  <c r="G497" i="5"/>
  <c r="G498" i="5"/>
  <c r="G499" i="5"/>
  <c r="G500" i="5"/>
  <c r="G501" i="5"/>
  <c r="G502" i="5"/>
  <c r="G503" i="5"/>
  <c r="G504" i="5"/>
  <c r="G505" i="5"/>
  <c r="G506" i="5"/>
  <c r="G507" i="5"/>
  <c r="G508" i="5"/>
  <c r="G509" i="5"/>
  <c r="G510" i="5"/>
  <c r="G511" i="5"/>
  <c r="G512" i="5"/>
  <c r="G513" i="5"/>
  <c r="G514" i="5"/>
  <c r="G515" i="5"/>
  <c r="G516" i="5"/>
  <c r="G517" i="5"/>
  <c r="G518" i="5"/>
  <c r="G519" i="5"/>
  <c r="G520" i="5"/>
  <c r="G521" i="5"/>
  <c r="G522" i="5"/>
  <c r="G523" i="5"/>
  <c r="G524" i="5"/>
  <c r="G525" i="5"/>
  <c r="G526" i="5"/>
  <c r="G527" i="5"/>
  <c r="G528" i="5"/>
  <c r="G529" i="5"/>
  <c r="G530" i="5"/>
  <c r="G531" i="5"/>
  <c r="G532" i="5"/>
  <c r="G533" i="5"/>
  <c r="G534" i="5"/>
  <c r="G535" i="5"/>
  <c r="G536" i="5"/>
  <c r="G537" i="5"/>
  <c r="G538" i="5"/>
  <c r="G539" i="5"/>
  <c r="G540" i="5"/>
  <c r="G541" i="5"/>
  <c r="G542" i="5"/>
  <c r="G543" i="5"/>
  <c r="G544" i="5"/>
  <c r="G545" i="5"/>
  <c r="G546" i="5"/>
  <c r="G547" i="5"/>
  <c r="G548" i="5"/>
  <c r="G549" i="5"/>
  <c r="G550" i="5"/>
  <c r="G551" i="5"/>
  <c r="G552" i="5"/>
  <c r="G553" i="5"/>
  <c r="G554" i="5"/>
  <c r="G555" i="5"/>
  <c r="G556" i="5"/>
  <c r="G557" i="5"/>
  <c r="G558" i="5"/>
  <c r="G559" i="5"/>
  <c r="G560" i="5"/>
  <c r="G561" i="5"/>
  <c r="G562" i="5"/>
  <c r="G563" i="5"/>
  <c r="G564" i="5"/>
  <c r="G565" i="5"/>
  <c r="G566" i="5"/>
  <c r="G567" i="5"/>
  <c r="G568" i="5"/>
  <c r="G569" i="5"/>
  <c r="G570" i="5"/>
  <c r="G571" i="5"/>
  <c r="G572" i="5"/>
  <c r="G573" i="5"/>
  <c r="G574" i="5"/>
  <c r="G575" i="5"/>
  <c r="G576" i="5"/>
  <c r="G577" i="5"/>
  <c r="G578" i="5"/>
  <c r="G579" i="5"/>
  <c r="G580" i="5"/>
  <c r="G581" i="5"/>
  <c r="G582" i="5"/>
  <c r="G583" i="5"/>
  <c r="G584" i="5"/>
  <c r="G585" i="5"/>
  <c r="G586" i="5"/>
  <c r="G587" i="5"/>
  <c r="G588" i="5"/>
  <c r="G589" i="5"/>
  <c r="G590" i="5"/>
  <c r="G591" i="5"/>
  <c r="G592" i="5"/>
  <c r="G593" i="5"/>
  <c r="G594" i="5"/>
  <c r="G595" i="5"/>
  <c r="G596" i="5"/>
  <c r="G597" i="5"/>
  <c r="G598" i="5"/>
  <c r="G599" i="5"/>
  <c r="G600" i="5"/>
  <c r="G601" i="5"/>
  <c r="G602" i="5"/>
  <c r="G603" i="5"/>
  <c r="G604" i="5"/>
  <c r="G605" i="5"/>
  <c r="G606" i="5"/>
  <c r="G607" i="5"/>
  <c r="G608" i="5"/>
  <c r="G609" i="5"/>
  <c r="G610" i="5"/>
  <c r="G611" i="5"/>
  <c r="G612" i="5"/>
  <c r="G613" i="5"/>
  <c r="G614" i="5"/>
  <c r="G615" i="5"/>
  <c r="G616" i="5"/>
  <c r="G617" i="5"/>
  <c r="G618" i="5"/>
  <c r="G619" i="5"/>
  <c r="G620" i="5"/>
  <c r="G621" i="5"/>
  <c r="G622" i="5"/>
  <c r="G623" i="5"/>
  <c r="G624" i="5"/>
  <c r="G625" i="5"/>
  <c r="G626" i="5"/>
  <c r="G627" i="5"/>
  <c r="G628" i="5"/>
  <c r="G629" i="5"/>
  <c r="G630" i="5"/>
  <c r="G631" i="5"/>
  <c r="G632" i="5"/>
  <c r="G633" i="5"/>
  <c r="G634" i="5"/>
  <c r="G635" i="5"/>
  <c r="G636" i="5"/>
  <c r="G637" i="5"/>
  <c r="G638" i="5"/>
  <c r="G639" i="5"/>
  <c r="G640" i="5"/>
  <c r="G641" i="5"/>
  <c r="G642" i="5"/>
  <c r="G643" i="5"/>
  <c r="G644" i="5"/>
  <c r="G645" i="5"/>
  <c r="G646" i="5"/>
  <c r="G647" i="5"/>
  <c r="G648" i="5"/>
  <c r="G649" i="5"/>
  <c r="G650" i="5"/>
  <c r="G651" i="5"/>
  <c r="G652" i="5"/>
  <c r="G653" i="5"/>
  <c r="G654" i="5"/>
  <c r="G655" i="5"/>
  <c r="G656" i="5"/>
  <c r="G657" i="5"/>
  <c r="G658" i="5"/>
  <c r="G659" i="5"/>
  <c r="G660" i="5"/>
  <c r="G661" i="5"/>
  <c r="G662" i="5"/>
  <c r="G663" i="5"/>
  <c r="G664" i="5"/>
  <c r="G665" i="5"/>
  <c r="G666" i="5"/>
  <c r="G667" i="5"/>
  <c r="G668" i="5"/>
  <c r="G669" i="5"/>
  <c r="G670" i="5"/>
  <c r="G671" i="5"/>
  <c r="G672" i="5"/>
  <c r="G673" i="5"/>
  <c r="G674" i="5"/>
  <c r="G675" i="5"/>
  <c r="G676" i="5"/>
  <c r="G677" i="5"/>
  <c r="G678" i="5"/>
  <c r="G679" i="5"/>
  <c r="G680" i="5"/>
  <c r="G681" i="5"/>
  <c r="G682" i="5"/>
  <c r="G683" i="5"/>
  <c r="G684" i="5"/>
  <c r="G685" i="5"/>
  <c r="G686" i="5"/>
  <c r="G687" i="5"/>
  <c r="G688" i="5"/>
  <c r="G689" i="5"/>
  <c r="G690" i="5"/>
  <c r="G691" i="5"/>
  <c r="G692" i="5"/>
  <c r="G693" i="5"/>
  <c r="G694" i="5"/>
  <c r="G695" i="5"/>
  <c r="G696" i="5"/>
  <c r="G697" i="5"/>
  <c r="G698" i="5"/>
  <c r="G699" i="5"/>
  <c r="G700" i="5"/>
  <c r="G701" i="5"/>
  <c r="G702" i="5"/>
  <c r="G703" i="5"/>
  <c r="G704" i="5"/>
  <c r="G705" i="5"/>
  <c r="G706" i="5"/>
  <c r="G707" i="5"/>
  <c r="G708" i="5"/>
  <c r="G709" i="5"/>
  <c r="G710" i="5"/>
  <c r="G711" i="5"/>
  <c r="G712" i="5"/>
  <c r="G713" i="5"/>
  <c r="G714" i="5"/>
  <c r="G715" i="5"/>
  <c r="G716" i="5"/>
  <c r="G717" i="5"/>
  <c r="G718" i="5"/>
  <c r="G719" i="5"/>
  <c r="G720" i="5"/>
  <c r="G721" i="5"/>
  <c r="G722" i="5"/>
  <c r="G723" i="5"/>
  <c r="G724" i="5"/>
  <c r="G725" i="5"/>
  <c r="G726" i="5"/>
  <c r="G727" i="5"/>
  <c r="G728" i="5"/>
  <c r="G729" i="5"/>
  <c r="G730" i="5"/>
  <c r="G731" i="5"/>
  <c r="G732" i="5"/>
  <c r="G733" i="5"/>
  <c r="G734" i="5"/>
  <c r="G735" i="5"/>
  <c r="G736" i="5"/>
  <c r="G737" i="5"/>
  <c r="G738" i="5"/>
  <c r="G739" i="5"/>
  <c r="G740" i="5"/>
  <c r="G741" i="5"/>
  <c r="G742" i="5"/>
  <c r="G743" i="5"/>
  <c r="G744" i="5"/>
  <c r="G745" i="5"/>
  <c r="G746" i="5"/>
  <c r="G747" i="5"/>
  <c r="G748" i="5"/>
  <c r="G749" i="5"/>
  <c r="G750" i="5"/>
  <c r="G751" i="5"/>
  <c r="G752" i="5"/>
  <c r="G753" i="5"/>
  <c r="G754" i="5"/>
  <c r="G755" i="5"/>
  <c r="G756" i="5"/>
  <c r="G757" i="5"/>
  <c r="G758" i="5"/>
  <c r="G759" i="5"/>
  <c r="G760" i="5"/>
  <c r="G761" i="5"/>
  <c r="G762" i="5"/>
  <c r="G763" i="5"/>
  <c r="G764" i="5"/>
  <c r="G765" i="5"/>
  <c r="G766" i="5"/>
  <c r="G767" i="5"/>
  <c r="G768" i="5"/>
  <c r="G769" i="5"/>
  <c r="G770" i="5"/>
  <c r="G771" i="5"/>
  <c r="G772" i="5"/>
  <c r="G773" i="5"/>
  <c r="G774" i="5"/>
  <c r="G775" i="5"/>
  <c r="G776" i="5"/>
  <c r="G777" i="5"/>
  <c r="G778" i="5"/>
  <c r="G779" i="5"/>
  <c r="G780" i="5"/>
  <c r="G781" i="5"/>
  <c r="G782" i="5"/>
  <c r="G783" i="5"/>
  <c r="G784" i="5"/>
  <c r="G785" i="5"/>
  <c r="G786" i="5"/>
  <c r="G787" i="5"/>
  <c r="G788" i="5"/>
  <c r="G789" i="5"/>
  <c r="G790" i="5"/>
  <c r="G791" i="5"/>
  <c r="G792" i="5"/>
  <c r="G793" i="5"/>
  <c r="G794" i="5"/>
  <c r="G795" i="5"/>
  <c r="G796" i="5"/>
  <c r="G797" i="5"/>
  <c r="G798" i="5"/>
  <c r="G799" i="5"/>
  <c r="G800" i="5"/>
  <c r="G801" i="5"/>
  <c r="G802" i="5"/>
  <c r="G803" i="5"/>
  <c r="G804" i="5"/>
  <c r="G805" i="5"/>
  <c r="G806" i="5"/>
  <c r="G807" i="5"/>
  <c r="G808" i="5"/>
  <c r="G809" i="5"/>
  <c r="G810" i="5"/>
  <c r="G811" i="5"/>
  <c r="G812" i="5"/>
  <c r="G813" i="5"/>
  <c r="G814" i="5"/>
  <c r="G815" i="5"/>
  <c r="G816" i="5"/>
  <c r="G817" i="5"/>
  <c r="G818" i="5"/>
  <c r="G819" i="5"/>
  <c r="G820" i="5"/>
  <c r="G821" i="5"/>
  <c r="G822" i="5"/>
  <c r="G823" i="5"/>
  <c r="G824" i="5"/>
  <c r="G825" i="5"/>
  <c r="G826" i="5"/>
  <c r="G827" i="5"/>
  <c r="G828" i="5"/>
  <c r="G829" i="5"/>
  <c r="G830" i="5"/>
  <c r="G831" i="5"/>
  <c r="G832" i="5"/>
  <c r="G833" i="5"/>
  <c r="G834" i="5"/>
  <c r="G835" i="5"/>
  <c r="G836" i="5"/>
  <c r="G837" i="5"/>
  <c r="G838" i="5"/>
  <c r="G839" i="5"/>
  <c r="G840" i="5"/>
  <c r="G841" i="5"/>
  <c r="G842" i="5"/>
  <c r="G843" i="5"/>
  <c r="G844" i="5"/>
  <c r="G845" i="5"/>
  <c r="G846" i="5"/>
  <c r="G847" i="5"/>
  <c r="G848" i="5"/>
  <c r="G849" i="5"/>
  <c r="G850" i="5"/>
  <c r="G851" i="5"/>
  <c r="G852" i="5"/>
  <c r="G853" i="5"/>
  <c r="G854" i="5"/>
  <c r="G855" i="5"/>
  <c r="G856" i="5"/>
  <c r="G857" i="5"/>
  <c r="G858" i="5"/>
  <c r="G859" i="5"/>
  <c r="G860" i="5"/>
  <c r="G861" i="5"/>
  <c r="G862" i="5"/>
  <c r="G863" i="5"/>
  <c r="G864" i="5"/>
  <c r="G865" i="5"/>
  <c r="G866" i="5"/>
  <c r="G867" i="5"/>
  <c r="G868" i="5"/>
  <c r="G869" i="5"/>
  <c r="G870" i="5"/>
  <c r="G871" i="5"/>
  <c r="G872" i="5"/>
  <c r="G873" i="5"/>
  <c r="G874" i="5"/>
  <c r="G875" i="5"/>
  <c r="G876" i="5"/>
  <c r="G877" i="5"/>
  <c r="G878" i="5"/>
  <c r="G879" i="5"/>
  <c r="G880" i="5"/>
  <c r="G881" i="5"/>
  <c r="G882" i="5"/>
  <c r="G883" i="5"/>
  <c r="G884" i="5"/>
  <c r="G885" i="5"/>
  <c r="G886" i="5"/>
  <c r="G887" i="5"/>
  <c r="G888" i="5"/>
  <c r="G889" i="5"/>
  <c r="G890" i="5"/>
  <c r="G891" i="5"/>
  <c r="G892" i="5"/>
  <c r="G893" i="5"/>
  <c r="G894" i="5"/>
  <c r="G895" i="5"/>
  <c r="G896" i="5"/>
  <c r="G897" i="5"/>
  <c r="G898" i="5"/>
  <c r="G899" i="5"/>
  <c r="G900" i="5"/>
  <c r="G901" i="5"/>
  <c r="G902" i="5"/>
  <c r="G903" i="5"/>
  <c r="G904" i="5"/>
  <c r="G905" i="5"/>
  <c r="G906" i="5"/>
  <c r="G907" i="5"/>
  <c r="G908" i="5"/>
  <c r="G909" i="5"/>
  <c r="G910" i="5"/>
  <c r="G911" i="5"/>
  <c r="G912" i="5"/>
  <c r="G913" i="5"/>
  <c r="G914" i="5"/>
  <c r="G915" i="5"/>
  <c r="G916" i="5"/>
  <c r="G917" i="5"/>
  <c r="G918" i="5"/>
  <c r="G919" i="5"/>
  <c r="G920" i="5"/>
  <c r="G921" i="5"/>
  <c r="G922" i="5"/>
  <c r="G923" i="5"/>
  <c r="G924" i="5"/>
  <c r="G925" i="5"/>
  <c r="G926" i="5"/>
  <c r="G927" i="5"/>
  <c r="G928" i="5"/>
  <c r="G929" i="5"/>
  <c r="G930" i="5"/>
  <c r="G931" i="5"/>
  <c r="G932" i="5"/>
  <c r="G933" i="5"/>
  <c r="G934" i="5"/>
  <c r="G935" i="5"/>
  <c r="G936" i="5"/>
  <c r="G937" i="5"/>
  <c r="G938" i="5"/>
  <c r="G939" i="5"/>
  <c r="G940" i="5"/>
  <c r="G941" i="5"/>
  <c r="G942" i="5"/>
  <c r="G943" i="5"/>
  <c r="G944" i="5"/>
  <c r="G945" i="5"/>
  <c r="G946" i="5"/>
  <c r="G947" i="5"/>
  <c r="G948" i="5"/>
  <c r="G949" i="5"/>
  <c r="G950" i="5"/>
  <c r="G951" i="5"/>
  <c r="G952" i="5"/>
  <c r="G953" i="5"/>
  <c r="G954" i="5"/>
  <c r="G955" i="5"/>
  <c r="G956" i="5"/>
  <c r="G957" i="5"/>
  <c r="G958" i="5"/>
  <c r="G959" i="5"/>
  <c r="G960" i="5"/>
  <c r="G961" i="5"/>
  <c r="G962" i="5"/>
  <c r="G963" i="5"/>
  <c r="G964" i="5"/>
  <c r="G965" i="5"/>
  <c r="G966" i="5"/>
  <c r="G967" i="5"/>
  <c r="G968" i="5"/>
  <c r="G969" i="5"/>
  <c r="G970" i="5"/>
  <c r="G971" i="5"/>
  <c r="G972" i="5"/>
  <c r="G973" i="5"/>
  <c r="G974" i="5"/>
  <c r="G975" i="5"/>
  <c r="G976" i="5"/>
  <c r="G977" i="5"/>
  <c r="G978" i="5"/>
  <c r="G979" i="5"/>
  <c r="G980" i="5"/>
  <c r="G981" i="5"/>
  <c r="G982" i="5"/>
  <c r="G983" i="5"/>
  <c r="G984" i="5"/>
  <c r="G985" i="5"/>
  <c r="G986" i="5"/>
  <c r="G987" i="5"/>
  <c r="G988" i="5"/>
  <c r="G989" i="5"/>
  <c r="G990" i="5"/>
  <c r="G991" i="5"/>
  <c r="G992" i="5"/>
  <c r="G993" i="5"/>
  <c r="G994" i="5"/>
  <c r="G995" i="5"/>
  <c r="G996" i="5"/>
  <c r="G997" i="5"/>
  <c r="G998" i="5"/>
  <c r="G999" i="5"/>
  <c r="G1000" i="5"/>
  <c r="G1001" i="5"/>
  <c r="G1002" i="5"/>
  <c r="G1003" i="5"/>
  <c r="G1004" i="5"/>
  <c r="G1005" i="5"/>
  <c r="G1006" i="5"/>
  <c r="G1007" i="5"/>
  <c r="G1008" i="5"/>
  <c r="G1009" i="5"/>
  <c r="G1010" i="5"/>
  <c r="G1011" i="5"/>
  <c r="G1012" i="5"/>
  <c r="G1013" i="5"/>
  <c r="G1014" i="5"/>
  <c r="G1015" i="5"/>
  <c r="G1016" i="5"/>
  <c r="G1017" i="5"/>
  <c r="G1018" i="5"/>
  <c r="G1019" i="5"/>
  <c r="G1020" i="5"/>
  <c r="G1021" i="5"/>
  <c r="G1022" i="5"/>
  <c r="G1023" i="5"/>
  <c r="G1024" i="5"/>
  <c r="G1025" i="5"/>
  <c r="G1026" i="5"/>
  <c r="G1027" i="5"/>
  <c r="G1028" i="5"/>
  <c r="G1029" i="5"/>
  <c r="G1030" i="5"/>
  <c r="G1031" i="5"/>
  <c r="G1032" i="5"/>
  <c r="G1033" i="5"/>
  <c r="G1034" i="5"/>
  <c r="G1035" i="5"/>
  <c r="G1036" i="5"/>
  <c r="G1037" i="5"/>
  <c r="G1038" i="5"/>
  <c r="G1039" i="5"/>
  <c r="G1040" i="5"/>
  <c r="G1041" i="5"/>
  <c r="G1042" i="5"/>
  <c r="G1043" i="5"/>
  <c r="G1044" i="5"/>
  <c r="G1045" i="5"/>
  <c r="G1046" i="5"/>
  <c r="G1047" i="5"/>
  <c r="G1048" i="5"/>
  <c r="G1049" i="5"/>
  <c r="G1050" i="5"/>
  <c r="G1051" i="5"/>
  <c r="G1052" i="5"/>
  <c r="G1053" i="5"/>
  <c r="G1054" i="5"/>
  <c r="G1055" i="5"/>
  <c r="G1056" i="5"/>
  <c r="G1057" i="5"/>
  <c r="G1058" i="5"/>
  <c r="G1059" i="5"/>
  <c r="G1060" i="5"/>
  <c r="G1061" i="5"/>
  <c r="G1062" i="5"/>
  <c r="G1063" i="5"/>
  <c r="G1064" i="5"/>
  <c r="G1065" i="5"/>
  <c r="G1066" i="5"/>
  <c r="G1067" i="5"/>
  <c r="G1068" i="5"/>
  <c r="G1069" i="5"/>
  <c r="G1070" i="5"/>
  <c r="G1071" i="5"/>
  <c r="G1072" i="5"/>
  <c r="G1073" i="5"/>
  <c r="G1074" i="5"/>
  <c r="G1075" i="5"/>
  <c r="G1076" i="5"/>
  <c r="G1077" i="5"/>
  <c r="G1078" i="5"/>
  <c r="G1079" i="5"/>
  <c r="G1080" i="5"/>
  <c r="G1081" i="5"/>
  <c r="G1082" i="5"/>
  <c r="G1083" i="5"/>
  <c r="G1084" i="5"/>
  <c r="G1085" i="5"/>
  <c r="G1086" i="5"/>
  <c r="G1087" i="5"/>
  <c r="G1088" i="5"/>
  <c r="G1089" i="5"/>
  <c r="G1090" i="5"/>
  <c r="G1091" i="5"/>
  <c r="G1092" i="5"/>
  <c r="G1093" i="5"/>
  <c r="G1094" i="5"/>
  <c r="G1095" i="5"/>
  <c r="G1096" i="5"/>
  <c r="G1097" i="5"/>
  <c r="G1098" i="5"/>
  <c r="G1099" i="5"/>
  <c r="G1100" i="5"/>
  <c r="G1101" i="5"/>
  <c r="G1102" i="5"/>
  <c r="G1103" i="5"/>
  <c r="G1104" i="5"/>
  <c r="G1105" i="5"/>
  <c r="G1106" i="5"/>
  <c r="G1107" i="5"/>
  <c r="G1108" i="5"/>
  <c r="G1109" i="5"/>
  <c r="G1110" i="5"/>
  <c r="G1111" i="5"/>
  <c r="G1112" i="5"/>
  <c r="G1113" i="5"/>
  <c r="G1114" i="5"/>
  <c r="G1115" i="5"/>
  <c r="G1116" i="5"/>
  <c r="G1117" i="5"/>
  <c r="G1118" i="5"/>
  <c r="G1119" i="5"/>
  <c r="G1120" i="5"/>
  <c r="G1121" i="5"/>
  <c r="G1122" i="5"/>
  <c r="G1123" i="5"/>
  <c r="G1124" i="5"/>
  <c r="G1125" i="5"/>
  <c r="G1126" i="5"/>
  <c r="G1127" i="5"/>
  <c r="G1128" i="5"/>
  <c r="G1129" i="5"/>
  <c r="G1130" i="5"/>
  <c r="G1131" i="5"/>
  <c r="G1132" i="5"/>
  <c r="G1133" i="5"/>
  <c r="G1134" i="5"/>
  <c r="G1135" i="5"/>
  <c r="G1136" i="5"/>
  <c r="G1137" i="5"/>
  <c r="G1138" i="5"/>
  <c r="G1139" i="5"/>
  <c r="G1140" i="5"/>
  <c r="G1141" i="5"/>
  <c r="G1142" i="5"/>
  <c r="G1143" i="5"/>
  <c r="G1144" i="5"/>
  <c r="G1145" i="5"/>
  <c r="G1146" i="5"/>
  <c r="G1147" i="5"/>
  <c r="G1148" i="5"/>
  <c r="G1149" i="5"/>
  <c r="G1150" i="5"/>
  <c r="G1151" i="5"/>
  <c r="G1152" i="5"/>
  <c r="G1153" i="5"/>
  <c r="G1154" i="5"/>
  <c r="G1155" i="5"/>
  <c r="G1156" i="5"/>
  <c r="G1157" i="5"/>
  <c r="G1158" i="5"/>
  <c r="G1159" i="5"/>
  <c r="G1160" i="5"/>
  <c r="G1161" i="5"/>
  <c r="G1162" i="5"/>
  <c r="G1163" i="5"/>
  <c r="G1164" i="5"/>
  <c r="G1165" i="5"/>
  <c r="G1166" i="5"/>
  <c r="G1167" i="5"/>
  <c r="G1168" i="5"/>
  <c r="G1169" i="5"/>
  <c r="G1170" i="5"/>
  <c r="G1171" i="5"/>
  <c r="G1172" i="5"/>
  <c r="G1173" i="5"/>
  <c r="G1174" i="5"/>
  <c r="G1175" i="5"/>
  <c r="G1176" i="5"/>
  <c r="G1177" i="5"/>
  <c r="G1178" i="5"/>
  <c r="G1179" i="5"/>
  <c r="G1180" i="5"/>
  <c r="G1181" i="5"/>
  <c r="G1182" i="5"/>
  <c r="G1183" i="5"/>
  <c r="G1184" i="5"/>
  <c r="G1185" i="5"/>
  <c r="G1186" i="5"/>
  <c r="G1187" i="5"/>
  <c r="G1188" i="5"/>
  <c r="G1189" i="5"/>
  <c r="G1190" i="5"/>
  <c r="G1191" i="5"/>
  <c r="G1192" i="5"/>
  <c r="G1193" i="5"/>
  <c r="G1194" i="5"/>
  <c r="G1195" i="5"/>
  <c r="G1196" i="5"/>
  <c r="G1197" i="5"/>
  <c r="G1198" i="5"/>
  <c r="G1199" i="5"/>
  <c r="G1200" i="5"/>
  <c r="G1201" i="5"/>
  <c r="G1202" i="5"/>
  <c r="G1203" i="5"/>
  <c r="G1204" i="5"/>
  <c r="G1205" i="5"/>
  <c r="G1206" i="5"/>
  <c r="G1207" i="5"/>
  <c r="G1208" i="5"/>
  <c r="G1209" i="5"/>
  <c r="G1210" i="5"/>
  <c r="G1211" i="5"/>
  <c r="G1212" i="5"/>
  <c r="G1213" i="5"/>
  <c r="G1214" i="5"/>
  <c r="G1215" i="5"/>
  <c r="G1216" i="5"/>
  <c r="G1217" i="5"/>
  <c r="G1218" i="5"/>
  <c r="G1219" i="5"/>
  <c r="G1220" i="5"/>
  <c r="G1221" i="5"/>
  <c r="G1222" i="5"/>
  <c r="G1223" i="5"/>
  <c r="G1224" i="5"/>
  <c r="G1225" i="5"/>
  <c r="G1226" i="5"/>
  <c r="G1227" i="5"/>
  <c r="G1228" i="5"/>
  <c r="G1229" i="5"/>
  <c r="G1230" i="5"/>
  <c r="G1231" i="5"/>
  <c r="G1232" i="5"/>
  <c r="G1233" i="5"/>
  <c r="G1234" i="5"/>
  <c r="G1235" i="5"/>
  <c r="G1236" i="5"/>
  <c r="G1237" i="5"/>
  <c r="G1238" i="5"/>
  <c r="G1239" i="5"/>
  <c r="G1240" i="5"/>
  <c r="G1241" i="5"/>
  <c r="G1242" i="5"/>
  <c r="G1243" i="5"/>
  <c r="G1244" i="5"/>
  <c r="G1245" i="5"/>
  <c r="G1246" i="5"/>
  <c r="G1247" i="5"/>
  <c r="G1248" i="5"/>
  <c r="G1249" i="5"/>
  <c r="G1250" i="5"/>
  <c r="G1251" i="5"/>
  <c r="G1252" i="5"/>
  <c r="G1253" i="5"/>
  <c r="G1254" i="5"/>
  <c r="G1255" i="5"/>
  <c r="G1256" i="5"/>
  <c r="G1257" i="5"/>
  <c r="G1258" i="5"/>
  <c r="G1259" i="5"/>
  <c r="G1260" i="5"/>
  <c r="G1261" i="5"/>
  <c r="G1262" i="5"/>
  <c r="G1263" i="5"/>
  <c r="G1264" i="5"/>
  <c r="G1265" i="5"/>
  <c r="G1266" i="5"/>
  <c r="G1267" i="5"/>
  <c r="G1268" i="5"/>
  <c r="G1269" i="5"/>
  <c r="G1270" i="5"/>
  <c r="G1271" i="5"/>
  <c r="G1272" i="5"/>
  <c r="G1273" i="5"/>
  <c r="G1274" i="5"/>
  <c r="G1275" i="5"/>
  <c r="G1276" i="5"/>
  <c r="G1277" i="5"/>
  <c r="G1278" i="5"/>
  <c r="G1279" i="5"/>
  <c r="G1280" i="5"/>
  <c r="G1281" i="5"/>
  <c r="G1282" i="5"/>
  <c r="G1283" i="5"/>
  <c r="G1284" i="5"/>
  <c r="G1285" i="5"/>
  <c r="G1286" i="5"/>
  <c r="G1287" i="5"/>
  <c r="G1288" i="5"/>
  <c r="G1289" i="5"/>
  <c r="G1290" i="5"/>
  <c r="G1291" i="5"/>
  <c r="G1292" i="5"/>
  <c r="G1293" i="5"/>
  <c r="G1294" i="5"/>
  <c r="G1295" i="5"/>
  <c r="G1296" i="5"/>
  <c r="G1297" i="5"/>
  <c r="G1298" i="5"/>
  <c r="G1299" i="5"/>
  <c r="G1300" i="5"/>
  <c r="G1301" i="5"/>
  <c r="G1302" i="5"/>
  <c r="G1303" i="5"/>
  <c r="G1304" i="5"/>
  <c r="G1305" i="5"/>
  <c r="G1306" i="5"/>
  <c r="G1307" i="5"/>
  <c r="G1308" i="5"/>
  <c r="G1309" i="5"/>
  <c r="G1310" i="5"/>
  <c r="G1311" i="5"/>
  <c r="G1312" i="5"/>
  <c r="G1313" i="5"/>
  <c r="G1314" i="5"/>
  <c r="G1315" i="5"/>
  <c r="G1316" i="5"/>
  <c r="G1317" i="5"/>
  <c r="G1318" i="5"/>
  <c r="G1319" i="5"/>
  <c r="G1320" i="5"/>
  <c r="G1321" i="5"/>
  <c r="G1322" i="5"/>
  <c r="G1323" i="5"/>
  <c r="G1324" i="5"/>
  <c r="G1325" i="5"/>
  <c r="G1326" i="5"/>
  <c r="G1327" i="5"/>
  <c r="G1328" i="5"/>
  <c r="G1329" i="5"/>
  <c r="G1330" i="5"/>
  <c r="G1331" i="5"/>
  <c r="G1332" i="5"/>
  <c r="G1333" i="5"/>
  <c r="G1334" i="5"/>
  <c r="G1335" i="5"/>
  <c r="G1336" i="5"/>
  <c r="G1337" i="5"/>
  <c r="G1338" i="5"/>
  <c r="G1339" i="5"/>
  <c r="G1340" i="5"/>
  <c r="G1341" i="5"/>
  <c r="G1342" i="5"/>
  <c r="G1343" i="5"/>
  <c r="G1344" i="5"/>
  <c r="G1345" i="5"/>
  <c r="G1346" i="5"/>
  <c r="G1347" i="5"/>
  <c r="G1348" i="5"/>
  <c r="G1349" i="5"/>
  <c r="G1350" i="5"/>
  <c r="G1351" i="5"/>
  <c r="G1352" i="5"/>
  <c r="G1353" i="5"/>
  <c r="G1354" i="5"/>
  <c r="G1355" i="5"/>
  <c r="G1356" i="5"/>
  <c r="G1357" i="5"/>
  <c r="G1358" i="5"/>
  <c r="G1359" i="5"/>
  <c r="G1360" i="5"/>
  <c r="G1361" i="5"/>
  <c r="G1362" i="5"/>
  <c r="G1363" i="5"/>
  <c r="G1364" i="5"/>
  <c r="G1365" i="5"/>
  <c r="G1366" i="5"/>
  <c r="G1367" i="5"/>
  <c r="G1368" i="5"/>
  <c r="G1369" i="5"/>
  <c r="G1370" i="5"/>
  <c r="G1371" i="5"/>
  <c r="G1372" i="5"/>
  <c r="G1373" i="5"/>
  <c r="G1374" i="5"/>
  <c r="G1375" i="5"/>
  <c r="G1376" i="5"/>
  <c r="G1377" i="5"/>
  <c r="G1378" i="5"/>
  <c r="G1379" i="5"/>
  <c r="G1380" i="5"/>
  <c r="G1381" i="5"/>
  <c r="G1382" i="5"/>
  <c r="G1383" i="5"/>
  <c r="G1384" i="5"/>
  <c r="G1385" i="5"/>
  <c r="G1386" i="5"/>
  <c r="G1387" i="5"/>
  <c r="G1388" i="5"/>
  <c r="G1389" i="5"/>
  <c r="G1390" i="5"/>
  <c r="G1391" i="5"/>
  <c r="G1392" i="5"/>
  <c r="G1393" i="5"/>
  <c r="G1394" i="5"/>
  <c r="G1395" i="5"/>
  <c r="G1396" i="5"/>
  <c r="G1397" i="5"/>
  <c r="G1398" i="5"/>
  <c r="G1399" i="5"/>
  <c r="G1400" i="5"/>
  <c r="G1401" i="5"/>
  <c r="G1402" i="5"/>
  <c r="G1403" i="5"/>
  <c r="G1404" i="5"/>
  <c r="G1405" i="5"/>
  <c r="G1406" i="5"/>
  <c r="G1407" i="5"/>
  <c r="G1408" i="5"/>
  <c r="G1409" i="5"/>
  <c r="G1410" i="5"/>
  <c r="G1411" i="5"/>
  <c r="G1412" i="5"/>
  <c r="G1413" i="5"/>
  <c r="G1414" i="5"/>
  <c r="G1415" i="5"/>
  <c r="G1416" i="5"/>
  <c r="G1417" i="5"/>
  <c r="G1418" i="5"/>
  <c r="G1419" i="5"/>
  <c r="G1420" i="5"/>
  <c r="G1421" i="5"/>
  <c r="G1422" i="5"/>
  <c r="G1423" i="5"/>
  <c r="G1424" i="5"/>
  <c r="G1425" i="5"/>
  <c r="G1426" i="5"/>
  <c r="G1427" i="5"/>
  <c r="G1428" i="5"/>
  <c r="G1429" i="5"/>
  <c r="G1430" i="5"/>
  <c r="G1431" i="5"/>
  <c r="G1432" i="5"/>
  <c r="G1433" i="5"/>
  <c r="G1434" i="5"/>
  <c r="G1435" i="5"/>
  <c r="G1436" i="5"/>
  <c r="G1437" i="5"/>
  <c r="G1438" i="5"/>
  <c r="G1439" i="5"/>
  <c r="G1440" i="5"/>
  <c r="G1441" i="5"/>
  <c r="G1442" i="5"/>
  <c r="G1443" i="5"/>
  <c r="G1444" i="5"/>
  <c r="G1445" i="5"/>
  <c r="G1446" i="5"/>
  <c r="G1447" i="5"/>
  <c r="G1448" i="5"/>
  <c r="G1449" i="5"/>
  <c r="G1450" i="5"/>
  <c r="G1451" i="5"/>
  <c r="G1452" i="5"/>
  <c r="G1453" i="5"/>
  <c r="G1454" i="5"/>
  <c r="G1455" i="5"/>
  <c r="G1456" i="5"/>
  <c r="G1457" i="5"/>
  <c r="G1458" i="5"/>
  <c r="G1459" i="5"/>
  <c r="G1460" i="5"/>
  <c r="G1461" i="5"/>
  <c r="G1462" i="5"/>
  <c r="G1463" i="5"/>
  <c r="G1464" i="5"/>
  <c r="G1465" i="5"/>
  <c r="G1466" i="5"/>
  <c r="G1467" i="5"/>
  <c r="G1468" i="5"/>
  <c r="G1469" i="5"/>
  <c r="G1470" i="5"/>
  <c r="G1471" i="5"/>
  <c r="G1472" i="5"/>
  <c r="G1473" i="5"/>
  <c r="G1474" i="5"/>
  <c r="G1475" i="5"/>
  <c r="G1476" i="5"/>
  <c r="G1477" i="5"/>
  <c r="G1478" i="5"/>
  <c r="G1479" i="5"/>
  <c r="G1480" i="5"/>
  <c r="G1481" i="5"/>
  <c r="G1482" i="5"/>
  <c r="K289" i="6"/>
  <c r="N289" i="6" s="1"/>
  <c r="M277" i="6"/>
  <c r="M278" i="6"/>
  <c r="M279" i="6"/>
  <c r="M280" i="6"/>
  <c r="M281" i="6"/>
  <c r="M282" i="6"/>
  <c r="M236" i="6"/>
  <c r="L196" i="6"/>
  <c r="O196" i="6" s="1"/>
  <c r="M197" i="6"/>
  <c r="N78" i="6"/>
  <c r="N80" i="6"/>
  <c r="N81" i="6"/>
  <c r="N82" i="6"/>
  <c r="N84" i="6"/>
  <c r="N86" i="6"/>
  <c r="N87" i="6"/>
  <c r="N89" i="6"/>
  <c r="N90" i="6"/>
  <c r="N93" i="6"/>
  <c r="N94" i="6"/>
  <c r="N70" i="6"/>
  <c r="N71" i="6"/>
  <c r="N72" i="6"/>
  <c r="N74" i="6"/>
  <c r="N75" i="6"/>
  <c r="N76" i="6"/>
  <c r="N77" i="6"/>
  <c r="N64" i="6"/>
  <c r="N66" i="6"/>
  <c r="N55" i="6"/>
  <c r="N56" i="6"/>
  <c r="N60" i="6"/>
  <c r="N62" i="6"/>
  <c r="L55" i="6"/>
  <c r="N54" i="6"/>
  <c r="M56" i="6"/>
  <c r="M196" i="6" l="1"/>
  <c r="M55" i="6"/>
  <c r="O55" i="6"/>
  <c r="L195" i="6"/>
  <c r="O195" i="6" s="1"/>
  <c r="M155" i="6"/>
  <c r="M195" i="6" l="1"/>
  <c r="L360" i="6"/>
  <c r="O360" i="6" s="1"/>
  <c r="K360" i="6"/>
  <c r="N360" i="6" s="1"/>
  <c r="L358" i="6"/>
  <c r="O358" i="6" s="1"/>
  <c r="K358" i="6"/>
  <c r="N358" i="6" s="1"/>
  <c r="K381" i="6" l="1"/>
  <c r="N381" i="6" s="1"/>
  <c r="K379" i="6"/>
  <c r="N379" i="6" s="1"/>
  <c r="L379" i="6"/>
  <c r="O379" i="6" s="1"/>
  <c r="L30" i="6" l="1"/>
  <c r="O30" i="6" s="1"/>
  <c r="K35" i="6"/>
  <c r="K37" i="6"/>
  <c r="L381" i="6" l="1"/>
  <c r="O381" i="6" s="1"/>
  <c r="K372" i="6"/>
  <c r="N372" i="6" s="1"/>
  <c r="M359" i="6"/>
  <c r="M364" i="6"/>
  <c r="L269" i="6"/>
  <c r="O269" i="6" s="1"/>
  <c r="K269" i="6"/>
  <c r="N269" i="6" s="1"/>
  <c r="M270" i="6"/>
  <c r="P133" i="6"/>
  <c r="Q133" i="6"/>
  <c r="R133" i="6"/>
  <c r="S133" i="6"/>
  <c r="T133" i="6"/>
  <c r="U133" i="6"/>
  <c r="V133" i="6"/>
  <c r="W133" i="6"/>
  <c r="P134" i="6"/>
  <c r="Q134" i="6"/>
  <c r="R134" i="6"/>
  <c r="S134" i="6"/>
  <c r="T134" i="6"/>
  <c r="U134" i="6"/>
  <c r="V134" i="6"/>
  <c r="W134" i="6"/>
  <c r="P135" i="6"/>
  <c r="Q135" i="6"/>
  <c r="R135" i="6"/>
  <c r="S135" i="6"/>
  <c r="T135" i="6"/>
  <c r="U135" i="6"/>
  <c r="V135" i="6"/>
  <c r="W135" i="6"/>
  <c r="P136" i="6"/>
  <c r="Q136" i="6"/>
  <c r="R136" i="6"/>
  <c r="S136" i="6"/>
  <c r="T136" i="6"/>
  <c r="U136" i="6"/>
  <c r="V136" i="6"/>
  <c r="W136" i="6"/>
  <c r="P137" i="6"/>
  <c r="Q137" i="6"/>
  <c r="R137" i="6"/>
  <c r="S137" i="6"/>
  <c r="T137" i="6"/>
  <c r="U137" i="6"/>
  <c r="V137" i="6"/>
  <c r="W137" i="6"/>
  <c r="P138" i="6"/>
  <c r="Q138" i="6"/>
  <c r="R138" i="6"/>
  <c r="S138" i="6"/>
  <c r="T138" i="6"/>
  <c r="U138" i="6"/>
  <c r="V138" i="6"/>
  <c r="W138" i="6"/>
  <c r="P139" i="6"/>
  <c r="Q139" i="6"/>
  <c r="R139" i="6"/>
  <c r="S139" i="6"/>
  <c r="T139" i="6"/>
  <c r="U139" i="6"/>
  <c r="V139" i="6"/>
  <c r="W139" i="6"/>
  <c r="P140" i="6"/>
  <c r="Q140" i="6"/>
  <c r="R140" i="6"/>
  <c r="S140" i="6"/>
  <c r="T140" i="6"/>
  <c r="U140" i="6"/>
  <c r="V140" i="6"/>
  <c r="W140" i="6"/>
  <c r="P141" i="6"/>
  <c r="Q141" i="6"/>
  <c r="R141" i="6"/>
  <c r="S141" i="6"/>
  <c r="T141" i="6"/>
  <c r="U141" i="6"/>
  <c r="V141" i="6"/>
  <c r="W141" i="6"/>
  <c r="P142" i="6"/>
  <c r="Q142" i="6"/>
  <c r="R142" i="6"/>
  <c r="S142" i="6"/>
  <c r="T142" i="6"/>
  <c r="U142" i="6"/>
  <c r="V142" i="6"/>
  <c r="W142" i="6"/>
  <c r="P143" i="6"/>
  <c r="Q143" i="6"/>
  <c r="R143" i="6"/>
  <c r="S143" i="6"/>
  <c r="T143" i="6"/>
  <c r="U143" i="6"/>
  <c r="V143" i="6"/>
  <c r="W143" i="6"/>
  <c r="P144" i="6"/>
  <c r="Q144" i="6"/>
  <c r="R144" i="6"/>
  <c r="S144" i="6"/>
  <c r="T144" i="6"/>
  <c r="U144" i="6"/>
  <c r="V144" i="6"/>
  <c r="W144" i="6"/>
  <c r="P145" i="6"/>
  <c r="Q145" i="6"/>
  <c r="R145" i="6"/>
  <c r="S145" i="6"/>
  <c r="T145" i="6"/>
  <c r="U145" i="6"/>
  <c r="V145" i="6"/>
  <c r="W145" i="6"/>
  <c r="P146" i="6"/>
  <c r="Q146" i="6"/>
  <c r="R146" i="6"/>
  <c r="S146" i="6"/>
  <c r="T146" i="6"/>
  <c r="U146" i="6"/>
  <c r="V146" i="6"/>
  <c r="W146" i="6"/>
  <c r="P147" i="6"/>
  <c r="Q147" i="6"/>
  <c r="R147" i="6"/>
  <c r="S147" i="6"/>
  <c r="T147" i="6"/>
  <c r="U147" i="6"/>
  <c r="V147" i="6"/>
  <c r="W147" i="6"/>
  <c r="P148" i="6"/>
  <c r="Q148" i="6"/>
  <c r="R148" i="6"/>
  <c r="S148" i="6"/>
  <c r="T148" i="6"/>
  <c r="U148" i="6"/>
  <c r="V148" i="6"/>
  <c r="W148" i="6"/>
  <c r="P149" i="6"/>
  <c r="Q149" i="6"/>
  <c r="R149" i="6"/>
  <c r="S149" i="6"/>
  <c r="T149" i="6"/>
  <c r="U149" i="6"/>
  <c r="V149" i="6"/>
  <c r="W149" i="6"/>
  <c r="P150" i="6"/>
  <c r="Q150" i="6"/>
  <c r="R150" i="6"/>
  <c r="S150" i="6"/>
  <c r="T150" i="6"/>
  <c r="U150" i="6"/>
  <c r="V150" i="6"/>
  <c r="W150" i="6"/>
  <c r="P151" i="6"/>
  <c r="Q151" i="6"/>
  <c r="R151" i="6"/>
  <c r="S151" i="6"/>
  <c r="T151" i="6"/>
  <c r="U151" i="6"/>
  <c r="V151" i="6"/>
  <c r="W151" i="6"/>
  <c r="P152" i="6"/>
  <c r="Q152" i="6"/>
  <c r="R152" i="6"/>
  <c r="S152" i="6"/>
  <c r="T152" i="6"/>
  <c r="U152" i="6"/>
  <c r="V152" i="6"/>
  <c r="W152" i="6"/>
  <c r="P153" i="6"/>
  <c r="Q153" i="6"/>
  <c r="R153" i="6"/>
  <c r="S153" i="6"/>
  <c r="T153" i="6"/>
  <c r="U153" i="6"/>
  <c r="V153" i="6"/>
  <c r="W153" i="6"/>
  <c r="P154" i="6"/>
  <c r="Q154" i="6"/>
  <c r="R154" i="6"/>
  <c r="S154" i="6"/>
  <c r="T154" i="6"/>
  <c r="U154" i="6"/>
  <c r="V154" i="6"/>
  <c r="W154" i="6"/>
  <c r="P155" i="6"/>
  <c r="Q155" i="6"/>
  <c r="R155" i="6"/>
  <c r="S155" i="6"/>
  <c r="T155" i="6"/>
  <c r="U155" i="6"/>
  <c r="V155" i="6"/>
  <c r="W155" i="6"/>
  <c r="P156" i="6"/>
  <c r="Q156" i="6"/>
  <c r="R156" i="6"/>
  <c r="S156" i="6"/>
  <c r="T156" i="6"/>
  <c r="U156" i="6"/>
  <c r="V156" i="6"/>
  <c r="W156" i="6"/>
  <c r="P157" i="6"/>
  <c r="Q157" i="6"/>
  <c r="R157" i="6"/>
  <c r="S157" i="6"/>
  <c r="T157" i="6"/>
  <c r="U157" i="6"/>
  <c r="V157" i="6"/>
  <c r="W157" i="6"/>
  <c r="P158" i="6"/>
  <c r="Q158" i="6"/>
  <c r="R158" i="6"/>
  <c r="S158" i="6"/>
  <c r="T158" i="6"/>
  <c r="U158" i="6"/>
  <c r="V158" i="6"/>
  <c r="W158" i="6"/>
  <c r="P159" i="6"/>
  <c r="Q159" i="6"/>
  <c r="R159" i="6"/>
  <c r="S159" i="6"/>
  <c r="T159" i="6"/>
  <c r="U159" i="6"/>
  <c r="V159" i="6"/>
  <c r="W159" i="6"/>
  <c r="P160" i="6"/>
  <c r="Q160" i="6"/>
  <c r="R160" i="6"/>
  <c r="S160" i="6"/>
  <c r="T160" i="6"/>
  <c r="U160" i="6"/>
  <c r="V160" i="6"/>
  <c r="W160" i="6"/>
  <c r="P161" i="6"/>
  <c r="Q161" i="6"/>
  <c r="R161" i="6"/>
  <c r="S161" i="6"/>
  <c r="T161" i="6"/>
  <c r="U161" i="6"/>
  <c r="V161" i="6"/>
  <c r="W161" i="6"/>
  <c r="P162" i="6"/>
  <c r="Q162" i="6"/>
  <c r="R162" i="6"/>
  <c r="S162" i="6"/>
  <c r="T162" i="6"/>
  <c r="U162" i="6"/>
  <c r="V162" i="6"/>
  <c r="W162" i="6"/>
  <c r="P163" i="6"/>
  <c r="Q163" i="6"/>
  <c r="R163" i="6"/>
  <c r="S163" i="6"/>
  <c r="T163" i="6"/>
  <c r="U163" i="6"/>
  <c r="V163" i="6"/>
  <c r="W163" i="6"/>
  <c r="P164" i="6"/>
  <c r="Q164" i="6"/>
  <c r="R164" i="6"/>
  <c r="S164" i="6"/>
  <c r="T164" i="6"/>
  <c r="U164" i="6"/>
  <c r="V164" i="6"/>
  <c r="W164" i="6"/>
  <c r="P165" i="6"/>
  <c r="Q165" i="6"/>
  <c r="R165" i="6"/>
  <c r="S165" i="6"/>
  <c r="T165" i="6"/>
  <c r="U165" i="6"/>
  <c r="V165" i="6"/>
  <c r="W165" i="6"/>
  <c r="P166" i="6"/>
  <c r="Q166" i="6"/>
  <c r="R166" i="6"/>
  <c r="S166" i="6"/>
  <c r="T166" i="6"/>
  <c r="U166" i="6"/>
  <c r="V166" i="6"/>
  <c r="W166" i="6"/>
  <c r="P167" i="6"/>
  <c r="Q167" i="6"/>
  <c r="R167" i="6"/>
  <c r="S167" i="6"/>
  <c r="T167" i="6"/>
  <c r="U167" i="6"/>
  <c r="V167" i="6"/>
  <c r="W167" i="6"/>
  <c r="P168" i="6"/>
  <c r="Q168" i="6"/>
  <c r="R168" i="6"/>
  <c r="S168" i="6"/>
  <c r="T168" i="6"/>
  <c r="U168" i="6"/>
  <c r="V168" i="6"/>
  <c r="W168" i="6"/>
  <c r="P169" i="6"/>
  <c r="Q169" i="6"/>
  <c r="R169" i="6"/>
  <c r="S169" i="6"/>
  <c r="T169" i="6"/>
  <c r="U169" i="6"/>
  <c r="V169" i="6"/>
  <c r="W169" i="6"/>
  <c r="P170" i="6"/>
  <c r="Q170" i="6"/>
  <c r="R170" i="6"/>
  <c r="S170" i="6"/>
  <c r="T170" i="6"/>
  <c r="U170" i="6"/>
  <c r="V170" i="6"/>
  <c r="W170" i="6"/>
  <c r="P171" i="6"/>
  <c r="Q171" i="6"/>
  <c r="R171" i="6"/>
  <c r="S171" i="6"/>
  <c r="T171" i="6"/>
  <c r="U171" i="6"/>
  <c r="V171" i="6"/>
  <c r="W171" i="6"/>
  <c r="P172" i="6"/>
  <c r="Q172" i="6"/>
  <c r="R172" i="6"/>
  <c r="S172" i="6"/>
  <c r="T172" i="6"/>
  <c r="U172" i="6"/>
  <c r="V172" i="6"/>
  <c r="W172" i="6"/>
  <c r="P173" i="6"/>
  <c r="Q173" i="6"/>
  <c r="R173" i="6"/>
  <c r="S173" i="6"/>
  <c r="T173" i="6"/>
  <c r="U173" i="6"/>
  <c r="V173" i="6"/>
  <c r="W173" i="6"/>
  <c r="P174" i="6"/>
  <c r="Q174" i="6"/>
  <c r="R174" i="6"/>
  <c r="S174" i="6"/>
  <c r="T174" i="6"/>
  <c r="U174" i="6"/>
  <c r="V174" i="6"/>
  <c r="W174" i="6"/>
  <c r="Q175" i="6"/>
  <c r="R175" i="6"/>
  <c r="S175" i="6"/>
  <c r="T175" i="6"/>
  <c r="U175" i="6"/>
  <c r="V175" i="6"/>
  <c r="W175" i="6"/>
  <c r="P176" i="6"/>
  <c r="Q176" i="6"/>
  <c r="R176" i="6"/>
  <c r="S176" i="6"/>
  <c r="T176" i="6"/>
  <c r="U176" i="6"/>
  <c r="V176" i="6"/>
  <c r="W176" i="6"/>
  <c r="M98" i="6"/>
  <c r="L97" i="6"/>
  <c r="O97" i="6" s="1"/>
  <c r="O93" i="6"/>
  <c r="L86" i="6"/>
  <c r="O86" i="6" s="1"/>
  <c r="M87" i="6"/>
  <c r="N53" i="6"/>
  <c r="N49" i="6"/>
  <c r="N50" i="6"/>
  <c r="N51" i="6"/>
  <c r="N52" i="6"/>
  <c r="L49" i="6"/>
  <c r="O49" i="6" s="1"/>
  <c r="M50" i="6"/>
  <c r="N46" i="6"/>
  <c r="N47" i="6"/>
  <c r="N48" i="6"/>
  <c r="N43" i="6"/>
  <c r="N44" i="6"/>
  <c r="N45" i="6"/>
  <c r="N37" i="6"/>
  <c r="N38" i="6"/>
  <c r="N40" i="6"/>
  <c r="N41" i="6"/>
  <c r="N42" i="6"/>
  <c r="L37" i="6"/>
  <c r="O37" i="6" s="1"/>
  <c r="L35" i="6"/>
  <c r="O35" i="6" s="1"/>
  <c r="N35" i="6"/>
  <c r="N36" i="6"/>
  <c r="L378" i="6" l="1"/>
  <c r="O378" i="6" s="1"/>
  <c r="K362" i="6"/>
  <c r="N362" i="6" s="1"/>
  <c r="M358" i="6"/>
  <c r="M269" i="6"/>
  <c r="M35" i="6"/>
  <c r="M36" i="6"/>
  <c r="M37" i="6"/>
  <c r="M38" i="6"/>
  <c r="M392" i="6" l="1"/>
  <c r="M136" i="6"/>
  <c r="M76" i="6"/>
  <c r="M60" i="6"/>
  <c r="M54" i="6"/>
  <c r="L74" i="6" l="1"/>
  <c r="O74" i="6" s="1"/>
  <c r="M373" i="6"/>
  <c r="M365" i="6"/>
  <c r="M366" i="6"/>
  <c r="M361" i="6"/>
  <c r="L371" i="6" l="1"/>
  <c r="O371" i="6" s="1"/>
  <c r="L362" i="6"/>
  <c r="O362" i="6" s="1"/>
  <c r="K371" i="6"/>
  <c r="N371" i="6" s="1"/>
  <c r="M372" i="6"/>
  <c r="M363" i="6"/>
  <c r="M362" i="6" l="1"/>
  <c r="M360" i="6"/>
  <c r="M371" i="6"/>
  <c r="K370" i="6"/>
  <c r="N370" i="6" s="1"/>
  <c r="L370" i="6"/>
  <c r="O370" i="6" s="1"/>
  <c r="M261" i="6"/>
  <c r="L260" i="6"/>
  <c r="O260" i="6" s="1"/>
  <c r="K260" i="6"/>
  <c r="N260" i="6" s="1"/>
  <c r="M171" i="6"/>
  <c r="L135" i="6"/>
  <c r="O135" i="6" s="1"/>
  <c r="M370" i="6" l="1"/>
  <c r="K259" i="6"/>
  <c r="N259" i="6" s="1"/>
  <c r="L259" i="6"/>
  <c r="O259" i="6" s="1"/>
  <c r="M249" i="6"/>
  <c r="M260" i="6"/>
  <c r="L248" i="6"/>
  <c r="O248" i="6" s="1"/>
  <c r="L169" i="6"/>
  <c r="O169" i="6" s="1"/>
  <c r="M170" i="6"/>
  <c r="K169" i="6"/>
  <c r="N169" i="6" s="1"/>
  <c r="L83" i="6"/>
  <c r="O83" i="6" s="1"/>
  <c r="K83" i="6"/>
  <c r="N83" i="6" s="1"/>
  <c r="L85" i="6"/>
  <c r="O85" i="6" s="1"/>
  <c r="K85" i="6"/>
  <c r="N85" i="6" s="1"/>
  <c r="L65" i="6"/>
  <c r="O65" i="6" s="1"/>
  <c r="K65" i="6"/>
  <c r="N65" i="6" s="1"/>
  <c r="L63" i="6"/>
  <c r="O63" i="6" s="1"/>
  <c r="K63" i="6"/>
  <c r="N63" i="6" s="1"/>
  <c r="L61" i="6"/>
  <c r="O61" i="6" s="1"/>
  <c r="K61" i="6"/>
  <c r="N61" i="6" s="1"/>
  <c r="L59" i="6"/>
  <c r="O59" i="6" s="1"/>
  <c r="K59" i="6"/>
  <c r="N59" i="6" s="1"/>
  <c r="L53" i="6"/>
  <c r="O53" i="6" s="1"/>
  <c r="L51" i="6"/>
  <c r="O51" i="6" s="1"/>
  <c r="L247" i="6" l="1"/>
  <c r="O247" i="6" s="1"/>
  <c r="M259" i="6"/>
  <c r="L168" i="6"/>
  <c r="O168" i="6" s="1"/>
  <c r="M53" i="6"/>
  <c r="M248" i="6"/>
  <c r="M169" i="6"/>
  <c r="K168" i="6"/>
  <c r="N168" i="6" s="1"/>
  <c r="L46" i="6"/>
  <c r="O46" i="6" s="1"/>
  <c r="M66" i="6"/>
  <c r="M62" i="6"/>
  <c r="K390" i="6"/>
  <c r="N390" i="6" s="1"/>
  <c r="L390" i="6"/>
  <c r="O390" i="6" s="1"/>
  <c r="M396" i="6"/>
  <c r="M301" i="6"/>
  <c r="M266" i="6"/>
  <c r="L265" i="6"/>
  <c r="O265" i="6" s="1"/>
  <c r="K265" i="6"/>
  <c r="N265" i="6" s="1"/>
  <c r="K39" i="6"/>
  <c r="N39" i="6" s="1"/>
  <c r="AE46" i="6"/>
  <c r="P46" i="6" s="1"/>
  <c r="AF46" i="6"/>
  <c r="Q46" i="6" s="1"/>
  <c r="AG46" i="6"/>
  <c r="R46" i="6" s="1"/>
  <c r="AH46" i="6"/>
  <c r="S46" i="6" s="1"/>
  <c r="AI46" i="6"/>
  <c r="T46" i="6" s="1"/>
  <c r="AJ46" i="6"/>
  <c r="U46" i="6" s="1"/>
  <c r="AK46" i="6"/>
  <c r="V46" i="6" s="1"/>
  <c r="AL46" i="6"/>
  <c r="W46" i="6" s="1"/>
  <c r="L133" i="6"/>
  <c r="O133" i="6" s="1"/>
  <c r="K137" i="6"/>
  <c r="N137" i="6" s="1"/>
  <c r="K240" i="6"/>
  <c r="N240" i="6" s="1"/>
  <c r="L213" i="6"/>
  <c r="O213" i="6" s="1"/>
  <c r="K96" i="6"/>
  <c r="N96" i="6" s="1"/>
  <c r="L96" i="6"/>
  <c r="O96" i="6" s="1"/>
  <c r="M247" i="6" l="1"/>
  <c r="M168" i="6"/>
  <c r="K132" i="6"/>
  <c r="N132" i="6" s="1"/>
  <c r="M265" i="6"/>
  <c r="L77" i="6"/>
  <c r="O77" i="6" s="1"/>
  <c r="K79" i="6"/>
  <c r="N79" i="6" s="1"/>
  <c r="N32" i="6"/>
  <c r="N33" i="6"/>
  <c r="N34" i="6"/>
  <c r="M63" i="6" l="1"/>
  <c r="K58" i="6"/>
  <c r="N58" i="6" s="1"/>
  <c r="L58" i="6"/>
  <c r="O58" i="6" s="1"/>
  <c r="L57" i="6" l="1"/>
  <c r="O57" i="6" s="1"/>
  <c r="K57" i="6"/>
  <c r="N57" i="6" s="1"/>
  <c r="L80" i="6"/>
  <c r="O80" i="6" s="1"/>
  <c r="L79" i="6" l="1"/>
  <c r="O79" i="6" s="1"/>
  <c r="M74" i="6"/>
  <c r="L208" i="6" l="1"/>
  <c r="O208" i="6" s="1"/>
  <c r="M210" i="6"/>
  <c r="M32" i="6"/>
  <c r="L40" i="6" l="1"/>
  <c r="O40" i="6" s="1"/>
  <c r="M123" i="6" l="1"/>
  <c r="L122" i="6"/>
  <c r="O122" i="6" s="1"/>
  <c r="M122" i="6" l="1"/>
  <c r="L121" i="6"/>
  <c r="O121" i="6" s="1"/>
  <c r="M121" i="6" l="1"/>
  <c r="AE26" i="6" l="1"/>
  <c r="P26" i="6" s="1"/>
  <c r="AF26" i="6"/>
  <c r="Q26" i="6" s="1"/>
  <c r="AG26" i="6"/>
  <c r="R26" i="6" s="1"/>
  <c r="AH26" i="6"/>
  <c r="S26" i="6" s="1"/>
  <c r="AI26" i="6"/>
  <c r="T26" i="6" s="1"/>
  <c r="AJ26" i="6"/>
  <c r="U26" i="6" s="1"/>
  <c r="AK26" i="6"/>
  <c r="V26" i="6" s="1"/>
  <c r="AL26" i="6"/>
  <c r="W26" i="6" s="1"/>
  <c r="AE27" i="6"/>
  <c r="P27" i="6" s="1"/>
  <c r="AF27" i="6"/>
  <c r="Q27" i="6" s="1"/>
  <c r="AG27" i="6"/>
  <c r="R27" i="6" s="1"/>
  <c r="AH27" i="6"/>
  <c r="S27" i="6" s="1"/>
  <c r="AI27" i="6"/>
  <c r="T27" i="6" s="1"/>
  <c r="AJ27" i="6"/>
  <c r="U27" i="6" s="1"/>
  <c r="AK27" i="6"/>
  <c r="V27" i="6" s="1"/>
  <c r="AL27" i="6"/>
  <c r="W27" i="6" s="1"/>
  <c r="AE28" i="6"/>
  <c r="AF28" i="6"/>
  <c r="Q28" i="6" s="1"/>
  <c r="AG28" i="6"/>
  <c r="R28" i="6" s="1"/>
  <c r="AH28" i="6"/>
  <c r="S28" i="6" s="1"/>
  <c r="AI28" i="6"/>
  <c r="T28" i="6" s="1"/>
  <c r="AJ28" i="6"/>
  <c r="U28" i="6" s="1"/>
  <c r="AK28" i="6"/>
  <c r="V28" i="6" s="1"/>
  <c r="AL28" i="6"/>
  <c r="W28" i="6" s="1"/>
  <c r="AE29" i="6"/>
  <c r="P29" i="6" s="1"/>
  <c r="AF29" i="6"/>
  <c r="Q29" i="6" s="1"/>
  <c r="AG29" i="6"/>
  <c r="R29" i="6" s="1"/>
  <c r="AH29" i="6"/>
  <c r="S29" i="6" s="1"/>
  <c r="AI29" i="6"/>
  <c r="T29" i="6" s="1"/>
  <c r="AJ29" i="6"/>
  <c r="U29" i="6" s="1"/>
  <c r="AK29" i="6"/>
  <c r="V29" i="6" s="1"/>
  <c r="AL29" i="6"/>
  <c r="W29" i="6" s="1"/>
  <c r="AE30" i="6"/>
  <c r="P30" i="6" s="1"/>
  <c r="AF30" i="6"/>
  <c r="Q30" i="6" s="1"/>
  <c r="AG30" i="6"/>
  <c r="R30" i="6" s="1"/>
  <c r="AH30" i="6"/>
  <c r="S30" i="6" s="1"/>
  <c r="AI30" i="6"/>
  <c r="T30" i="6" s="1"/>
  <c r="AJ30" i="6"/>
  <c r="U30" i="6" s="1"/>
  <c r="AK30" i="6"/>
  <c r="V30" i="6" s="1"/>
  <c r="AL30" i="6"/>
  <c r="W30" i="6" s="1"/>
  <c r="AE31" i="6"/>
  <c r="AF31" i="6"/>
  <c r="Q31" i="6" s="1"/>
  <c r="AG31" i="6"/>
  <c r="R31" i="6" s="1"/>
  <c r="AH31" i="6"/>
  <c r="S31" i="6" s="1"/>
  <c r="AI31" i="6"/>
  <c r="T31" i="6" s="1"/>
  <c r="AJ31" i="6"/>
  <c r="U31" i="6" s="1"/>
  <c r="AK31" i="6"/>
  <c r="V31" i="6" s="1"/>
  <c r="AL31" i="6"/>
  <c r="W31" i="6" s="1"/>
  <c r="AE32" i="6"/>
  <c r="P32" i="6" s="1"/>
  <c r="AF32" i="6"/>
  <c r="Q32" i="6" s="1"/>
  <c r="AG32" i="6"/>
  <c r="R32" i="6" s="1"/>
  <c r="AH32" i="6"/>
  <c r="S32" i="6" s="1"/>
  <c r="AI32" i="6"/>
  <c r="T32" i="6" s="1"/>
  <c r="AJ32" i="6"/>
  <c r="U32" i="6" s="1"/>
  <c r="AK32" i="6"/>
  <c r="V32" i="6" s="1"/>
  <c r="AL32" i="6"/>
  <c r="W32" i="6" s="1"/>
  <c r="AE33" i="6"/>
  <c r="P33" i="6" s="1"/>
  <c r="AF33" i="6"/>
  <c r="Q33" i="6" s="1"/>
  <c r="AG33" i="6"/>
  <c r="R33" i="6" s="1"/>
  <c r="AH33" i="6"/>
  <c r="S33" i="6" s="1"/>
  <c r="AI33" i="6"/>
  <c r="T33" i="6" s="1"/>
  <c r="AJ33" i="6"/>
  <c r="U33" i="6" s="1"/>
  <c r="AK33" i="6"/>
  <c r="V33" i="6" s="1"/>
  <c r="AL33" i="6"/>
  <c r="W33" i="6" s="1"/>
  <c r="AE34" i="6"/>
  <c r="P34" i="6" s="1"/>
  <c r="AF34" i="6"/>
  <c r="Q34" i="6" s="1"/>
  <c r="AG34" i="6"/>
  <c r="R34" i="6" s="1"/>
  <c r="AH34" i="6"/>
  <c r="S34" i="6" s="1"/>
  <c r="AI34" i="6"/>
  <c r="T34" i="6" s="1"/>
  <c r="AJ34" i="6"/>
  <c r="U34" i="6" s="1"/>
  <c r="AK34" i="6"/>
  <c r="V34" i="6" s="1"/>
  <c r="AL34" i="6"/>
  <c r="W34" i="6" s="1"/>
  <c r="AE35" i="6"/>
  <c r="P35" i="6" s="1"/>
  <c r="AF35" i="6"/>
  <c r="Q35" i="6" s="1"/>
  <c r="AG35" i="6"/>
  <c r="R35" i="6" s="1"/>
  <c r="AH35" i="6"/>
  <c r="S35" i="6" s="1"/>
  <c r="AI35" i="6"/>
  <c r="T35" i="6" s="1"/>
  <c r="AJ35" i="6"/>
  <c r="U35" i="6" s="1"/>
  <c r="AK35" i="6"/>
  <c r="V35" i="6" s="1"/>
  <c r="AL35" i="6"/>
  <c r="W35" i="6" s="1"/>
  <c r="AE36" i="6"/>
  <c r="P36" i="6" s="1"/>
  <c r="AF36" i="6"/>
  <c r="Q36" i="6" s="1"/>
  <c r="AG36" i="6"/>
  <c r="R36" i="6" s="1"/>
  <c r="AH36" i="6"/>
  <c r="S36" i="6" s="1"/>
  <c r="AI36" i="6"/>
  <c r="T36" i="6" s="1"/>
  <c r="AJ36" i="6"/>
  <c r="U36" i="6" s="1"/>
  <c r="AK36" i="6"/>
  <c r="V36" i="6" s="1"/>
  <c r="AL36" i="6"/>
  <c r="W36" i="6" s="1"/>
  <c r="AE37" i="6"/>
  <c r="P37" i="6" s="1"/>
  <c r="AF37" i="6"/>
  <c r="Q37" i="6" s="1"/>
  <c r="AG37" i="6"/>
  <c r="R37" i="6" s="1"/>
  <c r="AH37" i="6"/>
  <c r="S37" i="6" s="1"/>
  <c r="AI37" i="6"/>
  <c r="T37" i="6" s="1"/>
  <c r="AJ37" i="6"/>
  <c r="U37" i="6" s="1"/>
  <c r="AK37" i="6"/>
  <c r="V37" i="6" s="1"/>
  <c r="AL37" i="6"/>
  <c r="W37" i="6" s="1"/>
  <c r="AE38" i="6"/>
  <c r="P38" i="6" s="1"/>
  <c r="AF38" i="6"/>
  <c r="Q38" i="6" s="1"/>
  <c r="AG38" i="6"/>
  <c r="R38" i="6" s="1"/>
  <c r="AH38" i="6"/>
  <c r="S38" i="6" s="1"/>
  <c r="AI38" i="6"/>
  <c r="T38" i="6" s="1"/>
  <c r="AJ38" i="6"/>
  <c r="U38" i="6" s="1"/>
  <c r="AK38" i="6"/>
  <c r="V38" i="6" s="1"/>
  <c r="AL38" i="6"/>
  <c r="W38" i="6" s="1"/>
  <c r="AE39" i="6"/>
  <c r="P39" i="6" s="1"/>
  <c r="AF39" i="6"/>
  <c r="Q39" i="6" s="1"/>
  <c r="AG39" i="6"/>
  <c r="R39" i="6" s="1"/>
  <c r="AH39" i="6"/>
  <c r="S39" i="6" s="1"/>
  <c r="AI39" i="6"/>
  <c r="T39" i="6" s="1"/>
  <c r="AJ39" i="6"/>
  <c r="U39" i="6" s="1"/>
  <c r="AK39" i="6"/>
  <c r="V39" i="6" s="1"/>
  <c r="AL39" i="6"/>
  <c r="W39" i="6" s="1"/>
  <c r="AE40" i="6"/>
  <c r="P40" i="6" s="1"/>
  <c r="AF40" i="6"/>
  <c r="Q40" i="6" s="1"/>
  <c r="AG40" i="6"/>
  <c r="R40" i="6" s="1"/>
  <c r="AH40" i="6"/>
  <c r="S40" i="6" s="1"/>
  <c r="AI40" i="6"/>
  <c r="T40" i="6" s="1"/>
  <c r="AJ40" i="6"/>
  <c r="U40" i="6" s="1"/>
  <c r="AK40" i="6"/>
  <c r="V40" i="6" s="1"/>
  <c r="AL40" i="6"/>
  <c r="W40" i="6" s="1"/>
  <c r="AE41" i="6"/>
  <c r="P41" i="6" s="1"/>
  <c r="AF41" i="6"/>
  <c r="Q41" i="6" s="1"/>
  <c r="AG41" i="6"/>
  <c r="R41" i="6" s="1"/>
  <c r="AH41" i="6"/>
  <c r="S41" i="6" s="1"/>
  <c r="AI41" i="6"/>
  <c r="T41" i="6" s="1"/>
  <c r="AJ41" i="6"/>
  <c r="U41" i="6" s="1"/>
  <c r="AK41" i="6"/>
  <c r="V41" i="6" s="1"/>
  <c r="AL41" i="6"/>
  <c r="W41" i="6" s="1"/>
  <c r="AE42" i="6"/>
  <c r="P42" i="6" s="1"/>
  <c r="AF42" i="6"/>
  <c r="Q42" i="6" s="1"/>
  <c r="AG42" i="6"/>
  <c r="R42" i="6" s="1"/>
  <c r="AH42" i="6"/>
  <c r="S42" i="6" s="1"/>
  <c r="AI42" i="6"/>
  <c r="T42" i="6" s="1"/>
  <c r="AJ42" i="6"/>
  <c r="U42" i="6" s="1"/>
  <c r="AK42" i="6"/>
  <c r="V42" i="6" s="1"/>
  <c r="AL42" i="6"/>
  <c r="W42" i="6" s="1"/>
  <c r="AE43" i="6"/>
  <c r="P43" i="6" s="1"/>
  <c r="AF43" i="6"/>
  <c r="Q43" i="6" s="1"/>
  <c r="AG43" i="6"/>
  <c r="R43" i="6" s="1"/>
  <c r="AH43" i="6"/>
  <c r="S43" i="6" s="1"/>
  <c r="AI43" i="6"/>
  <c r="T43" i="6" s="1"/>
  <c r="AJ43" i="6"/>
  <c r="U43" i="6" s="1"/>
  <c r="AK43" i="6"/>
  <c r="V43" i="6" s="1"/>
  <c r="AL43" i="6"/>
  <c r="W43" i="6" s="1"/>
  <c r="AE44" i="6"/>
  <c r="P44" i="6" s="1"/>
  <c r="AF44" i="6"/>
  <c r="Q44" i="6" s="1"/>
  <c r="AG44" i="6"/>
  <c r="R44" i="6" s="1"/>
  <c r="AH44" i="6"/>
  <c r="S44" i="6" s="1"/>
  <c r="AI44" i="6"/>
  <c r="T44" i="6" s="1"/>
  <c r="AJ44" i="6"/>
  <c r="U44" i="6" s="1"/>
  <c r="AK44" i="6"/>
  <c r="V44" i="6" s="1"/>
  <c r="AL44" i="6"/>
  <c r="W44" i="6" s="1"/>
  <c r="AE45" i="6"/>
  <c r="P45" i="6" s="1"/>
  <c r="AF45" i="6"/>
  <c r="Q45" i="6" s="1"/>
  <c r="AG45" i="6"/>
  <c r="R45" i="6" s="1"/>
  <c r="AH45" i="6"/>
  <c r="S45" i="6" s="1"/>
  <c r="AI45" i="6"/>
  <c r="T45" i="6" s="1"/>
  <c r="AJ45" i="6"/>
  <c r="U45" i="6" s="1"/>
  <c r="AK45" i="6"/>
  <c r="V45" i="6" s="1"/>
  <c r="AL45" i="6"/>
  <c r="W45" i="6" s="1"/>
  <c r="AE47" i="6"/>
  <c r="P47" i="6" s="1"/>
  <c r="AF47" i="6"/>
  <c r="Q47" i="6" s="1"/>
  <c r="AG47" i="6"/>
  <c r="R47" i="6" s="1"/>
  <c r="AH47" i="6"/>
  <c r="S47" i="6" s="1"/>
  <c r="AI47" i="6"/>
  <c r="T47" i="6" s="1"/>
  <c r="AJ47" i="6"/>
  <c r="U47" i="6" s="1"/>
  <c r="AK47" i="6"/>
  <c r="V47" i="6" s="1"/>
  <c r="AL47" i="6"/>
  <c r="W47" i="6" s="1"/>
  <c r="AE48" i="6"/>
  <c r="P48" i="6" s="1"/>
  <c r="AF48" i="6"/>
  <c r="Q48" i="6" s="1"/>
  <c r="AG48" i="6"/>
  <c r="R48" i="6" s="1"/>
  <c r="AH48" i="6"/>
  <c r="S48" i="6" s="1"/>
  <c r="AI48" i="6"/>
  <c r="T48" i="6" s="1"/>
  <c r="AJ48" i="6"/>
  <c r="U48" i="6" s="1"/>
  <c r="AK48" i="6"/>
  <c r="V48" i="6" s="1"/>
  <c r="AL48" i="6"/>
  <c r="W48" i="6" s="1"/>
  <c r="AE49" i="6"/>
  <c r="P49" i="6" s="1"/>
  <c r="AF49" i="6"/>
  <c r="Q49" i="6" s="1"/>
  <c r="AG49" i="6"/>
  <c r="R49" i="6" s="1"/>
  <c r="AH49" i="6"/>
  <c r="S49" i="6" s="1"/>
  <c r="AI49" i="6"/>
  <c r="T49" i="6" s="1"/>
  <c r="AJ49" i="6"/>
  <c r="U49" i="6" s="1"/>
  <c r="AK49" i="6"/>
  <c r="V49" i="6" s="1"/>
  <c r="AL49" i="6"/>
  <c r="W49" i="6" s="1"/>
  <c r="AE50" i="6"/>
  <c r="P50" i="6" s="1"/>
  <c r="AF50" i="6"/>
  <c r="Q50" i="6" s="1"/>
  <c r="AG50" i="6"/>
  <c r="R50" i="6" s="1"/>
  <c r="AH50" i="6"/>
  <c r="S50" i="6" s="1"/>
  <c r="AI50" i="6"/>
  <c r="T50" i="6" s="1"/>
  <c r="AJ50" i="6"/>
  <c r="U50" i="6" s="1"/>
  <c r="AK50" i="6"/>
  <c r="V50" i="6" s="1"/>
  <c r="AL50" i="6"/>
  <c r="W50" i="6" s="1"/>
  <c r="AE51" i="6"/>
  <c r="P51" i="6" s="1"/>
  <c r="AF51" i="6"/>
  <c r="Q51" i="6" s="1"/>
  <c r="AG51" i="6"/>
  <c r="R51" i="6" s="1"/>
  <c r="AH51" i="6"/>
  <c r="S51" i="6" s="1"/>
  <c r="AI51" i="6"/>
  <c r="T51" i="6" s="1"/>
  <c r="AJ51" i="6"/>
  <c r="U51" i="6" s="1"/>
  <c r="AK51" i="6"/>
  <c r="V51" i="6" s="1"/>
  <c r="AL51" i="6"/>
  <c r="W51" i="6" s="1"/>
  <c r="AE52" i="6"/>
  <c r="P52" i="6" s="1"/>
  <c r="AF52" i="6"/>
  <c r="Q52" i="6" s="1"/>
  <c r="AG52" i="6"/>
  <c r="R52" i="6" s="1"/>
  <c r="AH52" i="6"/>
  <c r="S52" i="6" s="1"/>
  <c r="AI52" i="6"/>
  <c r="T52" i="6" s="1"/>
  <c r="AJ52" i="6"/>
  <c r="U52" i="6" s="1"/>
  <c r="AK52" i="6"/>
  <c r="V52" i="6" s="1"/>
  <c r="AL52" i="6"/>
  <c r="W52" i="6" s="1"/>
  <c r="AE53" i="6"/>
  <c r="P53" i="6" s="1"/>
  <c r="AF53" i="6"/>
  <c r="Q53" i="6" s="1"/>
  <c r="AG53" i="6"/>
  <c r="R53" i="6" s="1"/>
  <c r="AH53" i="6"/>
  <c r="S53" i="6" s="1"/>
  <c r="AI53" i="6"/>
  <c r="T53" i="6" s="1"/>
  <c r="AJ53" i="6"/>
  <c r="U53" i="6" s="1"/>
  <c r="AK53" i="6"/>
  <c r="V53" i="6" s="1"/>
  <c r="AL53" i="6"/>
  <c r="W53" i="6" s="1"/>
  <c r="AE54" i="6"/>
  <c r="P54" i="6" s="1"/>
  <c r="AF54" i="6"/>
  <c r="Q54" i="6" s="1"/>
  <c r="AG54" i="6"/>
  <c r="R54" i="6" s="1"/>
  <c r="AH54" i="6"/>
  <c r="S54" i="6" s="1"/>
  <c r="AI54" i="6"/>
  <c r="T54" i="6" s="1"/>
  <c r="AJ54" i="6"/>
  <c r="U54" i="6" s="1"/>
  <c r="AK54" i="6"/>
  <c r="V54" i="6" s="1"/>
  <c r="AL54" i="6"/>
  <c r="W54" i="6" s="1"/>
  <c r="AE55" i="6"/>
  <c r="P55" i="6" s="1"/>
  <c r="AF55" i="6"/>
  <c r="Q55" i="6" s="1"/>
  <c r="AG55" i="6"/>
  <c r="R55" i="6" s="1"/>
  <c r="AH55" i="6"/>
  <c r="S55" i="6" s="1"/>
  <c r="AI55" i="6"/>
  <c r="T55" i="6" s="1"/>
  <c r="AJ55" i="6"/>
  <c r="U55" i="6" s="1"/>
  <c r="AK55" i="6"/>
  <c r="V55" i="6" s="1"/>
  <c r="AL55" i="6"/>
  <c r="W55" i="6" s="1"/>
  <c r="AE56" i="6"/>
  <c r="P56" i="6" s="1"/>
  <c r="AF56" i="6"/>
  <c r="Q56" i="6" s="1"/>
  <c r="AG56" i="6"/>
  <c r="R56" i="6" s="1"/>
  <c r="AH56" i="6"/>
  <c r="S56" i="6" s="1"/>
  <c r="AI56" i="6"/>
  <c r="T56" i="6" s="1"/>
  <c r="AJ56" i="6"/>
  <c r="U56" i="6" s="1"/>
  <c r="AK56" i="6"/>
  <c r="V56" i="6" s="1"/>
  <c r="AL56" i="6"/>
  <c r="W56" i="6" s="1"/>
  <c r="AE57" i="6"/>
  <c r="P57" i="6" s="1"/>
  <c r="AF57" i="6"/>
  <c r="Q57" i="6" s="1"/>
  <c r="AG57" i="6"/>
  <c r="R57" i="6" s="1"/>
  <c r="AH57" i="6"/>
  <c r="S57" i="6" s="1"/>
  <c r="AI57" i="6"/>
  <c r="T57" i="6" s="1"/>
  <c r="AJ57" i="6"/>
  <c r="U57" i="6" s="1"/>
  <c r="AK57" i="6"/>
  <c r="V57" i="6" s="1"/>
  <c r="AL57" i="6"/>
  <c r="W57" i="6" s="1"/>
  <c r="AE58" i="6"/>
  <c r="P58" i="6" s="1"/>
  <c r="AF58" i="6"/>
  <c r="Q58" i="6" s="1"/>
  <c r="AG58" i="6"/>
  <c r="R58" i="6" s="1"/>
  <c r="AH58" i="6"/>
  <c r="S58" i="6" s="1"/>
  <c r="AI58" i="6"/>
  <c r="T58" i="6" s="1"/>
  <c r="AJ58" i="6"/>
  <c r="U58" i="6" s="1"/>
  <c r="AK58" i="6"/>
  <c r="V58" i="6" s="1"/>
  <c r="AL58" i="6"/>
  <c r="W58" i="6" s="1"/>
  <c r="AE59" i="6"/>
  <c r="P59" i="6" s="1"/>
  <c r="AF59" i="6"/>
  <c r="Q59" i="6" s="1"/>
  <c r="AG59" i="6"/>
  <c r="R59" i="6" s="1"/>
  <c r="AH59" i="6"/>
  <c r="S59" i="6" s="1"/>
  <c r="AI59" i="6"/>
  <c r="T59" i="6" s="1"/>
  <c r="AJ59" i="6"/>
  <c r="U59" i="6" s="1"/>
  <c r="AK59" i="6"/>
  <c r="V59" i="6" s="1"/>
  <c r="AL59" i="6"/>
  <c r="W59" i="6" s="1"/>
  <c r="AE60" i="6"/>
  <c r="P60" i="6" s="1"/>
  <c r="AF60" i="6"/>
  <c r="Q60" i="6" s="1"/>
  <c r="AG60" i="6"/>
  <c r="R60" i="6" s="1"/>
  <c r="AH60" i="6"/>
  <c r="S60" i="6" s="1"/>
  <c r="AI60" i="6"/>
  <c r="T60" i="6" s="1"/>
  <c r="AJ60" i="6"/>
  <c r="U60" i="6" s="1"/>
  <c r="AK60" i="6"/>
  <c r="V60" i="6" s="1"/>
  <c r="AL60" i="6"/>
  <c r="W60" i="6" s="1"/>
  <c r="AE61" i="6"/>
  <c r="P61" i="6" s="1"/>
  <c r="AF61" i="6"/>
  <c r="Q61" i="6" s="1"/>
  <c r="AG61" i="6"/>
  <c r="R61" i="6" s="1"/>
  <c r="AH61" i="6"/>
  <c r="S61" i="6" s="1"/>
  <c r="AI61" i="6"/>
  <c r="T61" i="6" s="1"/>
  <c r="AJ61" i="6"/>
  <c r="U61" i="6" s="1"/>
  <c r="AK61" i="6"/>
  <c r="V61" i="6" s="1"/>
  <c r="AL61" i="6"/>
  <c r="W61" i="6" s="1"/>
  <c r="AE62" i="6"/>
  <c r="P62" i="6" s="1"/>
  <c r="AF62" i="6"/>
  <c r="Q62" i="6" s="1"/>
  <c r="AG62" i="6"/>
  <c r="R62" i="6" s="1"/>
  <c r="AH62" i="6"/>
  <c r="S62" i="6" s="1"/>
  <c r="AI62" i="6"/>
  <c r="T62" i="6" s="1"/>
  <c r="AJ62" i="6"/>
  <c r="U62" i="6" s="1"/>
  <c r="AK62" i="6"/>
  <c r="V62" i="6" s="1"/>
  <c r="AL62" i="6"/>
  <c r="W62" i="6" s="1"/>
  <c r="AE63" i="6"/>
  <c r="P63" i="6" s="1"/>
  <c r="AF63" i="6"/>
  <c r="Q63" i="6" s="1"/>
  <c r="AG63" i="6"/>
  <c r="R63" i="6" s="1"/>
  <c r="AH63" i="6"/>
  <c r="S63" i="6" s="1"/>
  <c r="AI63" i="6"/>
  <c r="T63" i="6" s="1"/>
  <c r="AJ63" i="6"/>
  <c r="U63" i="6" s="1"/>
  <c r="AK63" i="6"/>
  <c r="V63" i="6" s="1"/>
  <c r="AL63" i="6"/>
  <c r="W63" i="6" s="1"/>
  <c r="AE64" i="6"/>
  <c r="P64" i="6" s="1"/>
  <c r="AF64" i="6"/>
  <c r="Q64" i="6" s="1"/>
  <c r="AG64" i="6"/>
  <c r="R64" i="6" s="1"/>
  <c r="AH64" i="6"/>
  <c r="S64" i="6" s="1"/>
  <c r="AI64" i="6"/>
  <c r="T64" i="6" s="1"/>
  <c r="AJ64" i="6"/>
  <c r="U64" i="6" s="1"/>
  <c r="AK64" i="6"/>
  <c r="V64" i="6" s="1"/>
  <c r="AL64" i="6"/>
  <c r="W64" i="6" s="1"/>
  <c r="AE65" i="6"/>
  <c r="P65" i="6" s="1"/>
  <c r="AF65" i="6"/>
  <c r="Q65" i="6" s="1"/>
  <c r="AG65" i="6"/>
  <c r="R65" i="6" s="1"/>
  <c r="AH65" i="6"/>
  <c r="S65" i="6" s="1"/>
  <c r="AI65" i="6"/>
  <c r="T65" i="6" s="1"/>
  <c r="AJ65" i="6"/>
  <c r="U65" i="6" s="1"/>
  <c r="AK65" i="6"/>
  <c r="V65" i="6" s="1"/>
  <c r="AL65" i="6"/>
  <c r="W65" i="6" s="1"/>
  <c r="AE66" i="6"/>
  <c r="P66" i="6" s="1"/>
  <c r="AF66" i="6"/>
  <c r="Q66" i="6" s="1"/>
  <c r="AG66" i="6"/>
  <c r="R66" i="6" s="1"/>
  <c r="AH66" i="6"/>
  <c r="S66" i="6" s="1"/>
  <c r="AI66" i="6"/>
  <c r="T66" i="6" s="1"/>
  <c r="AJ66" i="6"/>
  <c r="U66" i="6" s="1"/>
  <c r="AK66" i="6"/>
  <c r="V66" i="6" s="1"/>
  <c r="AL66" i="6"/>
  <c r="W66" i="6" s="1"/>
  <c r="AE67" i="6"/>
  <c r="P67" i="6" s="1"/>
  <c r="AF67" i="6"/>
  <c r="Q67" i="6" s="1"/>
  <c r="AG67" i="6"/>
  <c r="R67" i="6" s="1"/>
  <c r="AH67" i="6"/>
  <c r="S67" i="6" s="1"/>
  <c r="AI67" i="6"/>
  <c r="T67" i="6" s="1"/>
  <c r="AJ67" i="6"/>
  <c r="U67" i="6" s="1"/>
  <c r="AK67" i="6"/>
  <c r="V67" i="6" s="1"/>
  <c r="AL67" i="6"/>
  <c r="W67" i="6" s="1"/>
  <c r="AE68" i="6"/>
  <c r="P68" i="6" s="1"/>
  <c r="AF68" i="6"/>
  <c r="Q68" i="6" s="1"/>
  <c r="AG68" i="6"/>
  <c r="R68" i="6" s="1"/>
  <c r="AH68" i="6"/>
  <c r="S68" i="6" s="1"/>
  <c r="AI68" i="6"/>
  <c r="T68" i="6" s="1"/>
  <c r="AJ68" i="6"/>
  <c r="U68" i="6" s="1"/>
  <c r="AK68" i="6"/>
  <c r="V68" i="6" s="1"/>
  <c r="AL68" i="6"/>
  <c r="W68" i="6" s="1"/>
  <c r="AE69" i="6"/>
  <c r="P69" i="6" s="1"/>
  <c r="AF69" i="6"/>
  <c r="Q69" i="6" s="1"/>
  <c r="AG69" i="6"/>
  <c r="R69" i="6" s="1"/>
  <c r="AH69" i="6"/>
  <c r="S69" i="6" s="1"/>
  <c r="AI69" i="6"/>
  <c r="T69" i="6" s="1"/>
  <c r="AJ69" i="6"/>
  <c r="U69" i="6" s="1"/>
  <c r="AK69" i="6"/>
  <c r="V69" i="6" s="1"/>
  <c r="AL69" i="6"/>
  <c r="W69" i="6" s="1"/>
  <c r="AE70" i="6"/>
  <c r="P70" i="6" s="1"/>
  <c r="AF70" i="6"/>
  <c r="Q70" i="6" s="1"/>
  <c r="AG70" i="6"/>
  <c r="R70" i="6" s="1"/>
  <c r="AH70" i="6"/>
  <c r="S70" i="6" s="1"/>
  <c r="AI70" i="6"/>
  <c r="T70" i="6" s="1"/>
  <c r="AJ70" i="6"/>
  <c r="U70" i="6" s="1"/>
  <c r="AK70" i="6"/>
  <c r="V70" i="6" s="1"/>
  <c r="AL70" i="6"/>
  <c r="W70" i="6" s="1"/>
  <c r="AE71" i="6"/>
  <c r="P71" i="6" s="1"/>
  <c r="AF71" i="6"/>
  <c r="Q71" i="6" s="1"/>
  <c r="AG71" i="6"/>
  <c r="R71" i="6" s="1"/>
  <c r="AH71" i="6"/>
  <c r="S71" i="6" s="1"/>
  <c r="AI71" i="6"/>
  <c r="T71" i="6" s="1"/>
  <c r="AJ71" i="6"/>
  <c r="U71" i="6" s="1"/>
  <c r="AK71" i="6"/>
  <c r="V71" i="6" s="1"/>
  <c r="AL71" i="6"/>
  <c r="W71" i="6" s="1"/>
  <c r="AE72" i="6"/>
  <c r="P72" i="6" s="1"/>
  <c r="AF72" i="6"/>
  <c r="Q72" i="6" s="1"/>
  <c r="AG72" i="6"/>
  <c r="R72" i="6" s="1"/>
  <c r="AH72" i="6"/>
  <c r="S72" i="6" s="1"/>
  <c r="AI72" i="6"/>
  <c r="T72" i="6" s="1"/>
  <c r="AJ72" i="6"/>
  <c r="U72" i="6" s="1"/>
  <c r="AK72" i="6"/>
  <c r="V72" i="6" s="1"/>
  <c r="AL72" i="6"/>
  <c r="W72" i="6" s="1"/>
  <c r="AE73" i="6"/>
  <c r="P73" i="6" s="1"/>
  <c r="AF73" i="6"/>
  <c r="Q73" i="6" s="1"/>
  <c r="AG73" i="6"/>
  <c r="R73" i="6" s="1"/>
  <c r="AH73" i="6"/>
  <c r="S73" i="6" s="1"/>
  <c r="AI73" i="6"/>
  <c r="T73" i="6" s="1"/>
  <c r="AJ73" i="6"/>
  <c r="U73" i="6" s="1"/>
  <c r="AK73" i="6"/>
  <c r="V73" i="6" s="1"/>
  <c r="AL73" i="6"/>
  <c r="W73" i="6" s="1"/>
  <c r="AE74" i="6"/>
  <c r="P74" i="6" s="1"/>
  <c r="AF74" i="6"/>
  <c r="Q74" i="6" s="1"/>
  <c r="AG74" i="6"/>
  <c r="R74" i="6" s="1"/>
  <c r="AH74" i="6"/>
  <c r="S74" i="6" s="1"/>
  <c r="AI74" i="6"/>
  <c r="T74" i="6" s="1"/>
  <c r="AJ74" i="6"/>
  <c r="U74" i="6" s="1"/>
  <c r="AK74" i="6"/>
  <c r="V74" i="6" s="1"/>
  <c r="AL74" i="6"/>
  <c r="W74" i="6" s="1"/>
  <c r="AE75" i="6"/>
  <c r="P75" i="6" s="1"/>
  <c r="AF75" i="6"/>
  <c r="Q75" i="6" s="1"/>
  <c r="AG75" i="6"/>
  <c r="R75" i="6" s="1"/>
  <c r="AH75" i="6"/>
  <c r="S75" i="6" s="1"/>
  <c r="AI75" i="6"/>
  <c r="T75" i="6" s="1"/>
  <c r="AJ75" i="6"/>
  <c r="U75" i="6" s="1"/>
  <c r="AK75" i="6"/>
  <c r="V75" i="6" s="1"/>
  <c r="AL75" i="6"/>
  <c r="W75" i="6" s="1"/>
  <c r="AE76" i="6"/>
  <c r="P76" i="6" s="1"/>
  <c r="AF76" i="6"/>
  <c r="Q76" i="6" s="1"/>
  <c r="AG76" i="6"/>
  <c r="R76" i="6" s="1"/>
  <c r="AH76" i="6"/>
  <c r="S76" i="6" s="1"/>
  <c r="AI76" i="6"/>
  <c r="T76" i="6" s="1"/>
  <c r="AJ76" i="6"/>
  <c r="U76" i="6" s="1"/>
  <c r="AK76" i="6"/>
  <c r="V76" i="6" s="1"/>
  <c r="AL76" i="6"/>
  <c r="W76" i="6" s="1"/>
  <c r="AE77" i="6"/>
  <c r="P77" i="6" s="1"/>
  <c r="AF77" i="6"/>
  <c r="Q77" i="6" s="1"/>
  <c r="AG77" i="6"/>
  <c r="R77" i="6" s="1"/>
  <c r="AH77" i="6"/>
  <c r="S77" i="6" s="1"/>
  <c r="AI77" i="6"/>
  <c r="T77" i="6" s="1"/>
  <c r="AJ77" i="6"/>
  <c r="U77" i="6" s="1"/>
  <c r="AK77" i="6"/>
  <c r="V77" i="6" s="1"/>
  <c r="AL77" i="6"/>
  <c r="W77" i="6" s="1"/>
  <c r="AE78" i="6"/>
  <c r="P78" i="6" s="1"/>
  <c r="AF78" i="6"/>
  <c r="Q78" i="6" s="1"/>
  <c r="AG78" i="6"/>
  <c r="R78" i="6" s="1"/>
  <c r="AH78" i="6"/>
  <c r="S78" i="6" s="1"/>
  <c r="AI78" i="6"/>
  <c r="T78" i="6" s="1"/>
  <c r="AJ78" i="6"/>
  <c r="U78" i="6" s="1"/>
  <c r="AK78" i="6"/>
  <c r="V78" i="6" s="1"/>
  <c r="AL78" i="6"/>
  <c r="W78" i="6" s="1"/>
  <c r="AE79" i="6"/>
  <c r="P79" i="6" s="1"/>
  <c r="AF79" i="6"/>
  <c r="Q79" i="6" s="1"/>
  <c r="AG79" i="6"/>
  <c r="R79" i="6" s="1"/>
  <c r="AH79" i="6"/>
  <c r="S79" i="6" s="1"/>
  <c r="AI79" i="6"/>
  <c r="T79" i="6" s="1"/>
  <c r="AJ79" i="6"/>
  <c r="U79" i="6" s="1"/>
  <c r="AK79" i="6"/>
  <c r="V79" i="6" s="1"/>
  <c r="AL79" i="6"/>
  <c r="W79" i="6" s="1"/>
  <c r="AE80" i="6"/>
  <c r="P80" i="6" s="1"/>
  <c r="AF80" i="6"/>
  <c r="Q80" i="6" s="1"/>
  <c r="AG80" i="6"/>
  <c r="R80" i="6" s="1"/>
  <c r="AH80" i="6"/>
  <c r="S80" i="6" s="1"/>
  <c r="AI80" i="6"/>
  <c r="T80" i="6" s="1"/>
  <c r="AJ80" i="6"/>
  <c r="U80" i="6" s="1"/>
  <c r="AK80" i="6"/>
  <c r="V80" i="6" s="1"/>
  <c r="AL80" i="6"/>
  <c r="W80" i="6" s="1"/>
  <c r="AE81" i="6"/>
  <c r="P81" i="6" s="1"/>
  <c r="AF81" i="6"/>
  <c r="Q81" i="6" s="1"/>
  <c r="AG81" i="6"/>
  <c r="R81" i="6" s="1"/>
  <c r="AH81" i="6"/>
  <c r="S81" i="6" s="1"/>
  <c r="AI81" i="6"/>
  <c r="T81" i="6" s="1"/>
  <c r="AJ81" i="6"/>
  <c r="U81" i="6" s="1"/>
  <c r="AK81" i="6"/>
  <c r="V81" i="6" s="1"/>
  <c r="AL81" i="6"/>
  <c r="W81" i="6" s="1"/>
  <c r="AE82" i="6"/>
  <c r="P82" i="6" s="1"/>
  <c r="AF82" i="6"/>
  <c r="Q82" i="6" s="1"/>
  <c r="AG82" i="6"/>
  <c r="R82" i="6" s="1"/>
  <c r="AH82" i="6"/>
  <c r="S82" i="6" s="1"/>
  <c r="AI82" i="6"/>
  <c r="T82" i="6" s="1"/>
  <c r="AJ82" i="6"/>
  <c r="U82" i="6" s="1"/>
  <c r="AK82" i="6"/>
  <c r="V82" i="6" s="1"/>
  <c r="AL82" i="6"/>
  <c r="W82" i="6" s="1"/>
  <c r="AE83" i="6"/>
  <c r="P83" i="6" s="1"/>
  <c r="AF83" i="6"/>
  <c r="Q83" i="6" s="1"/>
  <c r="AG83" i="6"/>
  <c r="R83" i="6" s="1"/>
  <c r="AH83" i="6"/>
  <c r="S83" i="6" s="1"/>
  <c r="AI83" i="6"/>
  <c r="T83" i="6" s="1"/>
  <c r="AJ83" i="6"/>
  <c r="U83" i="6" s="1"/>
  <c r="AK83" i="6"/>
  <c r="V83" i="6" s="1"/>
  <c r="AL83" i="6"/>
  <c r="W83" i="6" s="1"/>
  <c r="AE84" i="6"/>
  <c r="P84" i="6" s="1"/>
  <c r="AF84" i="6"/>
  <c r="Q84" i="6" s="1"/>
  <c r="AG84" i="6"/>
  <c r="R84" i="6" s="1"/>
  <c r="AH84" i="6"/>
  <c r="S84" i="6" s="1"/>
  <c r="AI84" i="6"/>
  <c r="T84" i="6" s="1"/>
  <c r="AJ84" i="6"/>
  <c r="U84" i="6" s="1"/>
  <c r="AK84" i="6"/>
  <c r="V84" i="6" s="1"/>
  <c r="AL84" i="6"/>
  <c r="W84" i="6" s="1"/>
  <c r="AE85" i="6"/>
  <c r="P85" i="6" s="1"/>
  <c r="AF85" i="6"/>
  <c r="Q85" i="6" s="1"/>
  <c r="AG85" i="6"/>
  <c r="R85" i="6" s="1"/>
  <c r="AH85" i="6"/>
  <c r="S85" i="6" s="1"/>
  <c r="AI85" i="6"/>
  <c r="T85" i="6" s="1"/>
  <c r="AJ85" i="6"/>
  <c r="U85" i="6" s="1"/>
  <c r="AK85" i="6"/>
  <c r="V85" i="6" s="1"/>
  <c r="AL85" i="6"/>
  <c r="W85" i="6" s="1"/>
  <c r="AE86" i="6"/>
  <c r="P86" i="6" s="1"/>
  <c r="AF86" i="6"/>
  <c r="Q86" i="6" s="1"/>
  <c r="AG86" i="6"/>
  <c r="R86" i="6" s="1"/>
  <c r="AH86" i="6"/>
  <c r="S86" i="6" s="1"/>
  <c r="AI86" i="6"/>
  <c r="T86" i="6" s="1"/>
  <c r="AJ86" i="6"/>
  <c r="U86" i="6" s="1"/>
  <c r="AK86" i="6"/>
  <c r="V86" i="6" s="1"/>
  <c r="AL86" i="6"/>
  <c r="W86" i="6" s="1"/>
  <c r="AE87" i="6"/>
  <c r="P87" i="6" s="1"/>
  <c r="AF87" i="6"/>
  <c r="Q87" i="6" s="1"/>
  <c r="AG87" i="6"/>
  <c r="R87" i="6" s="1"/>
  <c r="AH87" i="6"/>
  <c r="S87" i="6" s="1"/>
  <c r="AI87" i="6"/>
  <c r="T87" i="6" s="1"/>
  <c r="AJ87" i="6"/>
  <c r="U87" i="6" s="1"/>
  <c r="AK87" i="6"/>
  <c r="V87" i="6" s="1"/>
  <c r="AL87" i="6"/>
  <c r="W87" i="6" s="1"/>
  <c r="AE88" i="6"/>
  <c r="P88" i="6" s="1"/>
  <c r="AF88" i="6"/>
  <c r="Q88" i="6" s="1"/>
  <c r="AG88" i="6"/>
  <c r="R88" i="6" s="1"/>
  <c r="AH88" i="6"/>
  <c r="S88" i="6" s="1"/>
  <c r="AI88" i="6"/>
  <c r="T88" i="6" s="1"/>
  <c r="AJ88" i="6"/>
  <c r="U88" i="6" s="1"/>
  <c r="AK88" i="6"/>
  <c r="V88" i="6" s="1"/>
  <c r="AL88" i="6"/>
  <c r="W88" i="6" s="1"/>
  <c r="AE89" i="6"/>
  <c r="P89" i="6" s="1"/>
  <c r="AF89" i="6"/>
  <c r="Q89" i="6" s="1"/>
  <c r="AG89" i="6"/>
  <c r="R89" i="6" s="1"/>
  <c r="AH89" i="6"/>
  <c r="S89" i="6" s="1"/>
  <c r="AI89" i="6"/>
  <c r="T89" i="6" s="1"/>
  <c r="AJ89" i="6"/>
  <c r="U89" i="6" s="1"/>
  <c r="AK89" i="6"/>
  <c r="V89" i="6" s="1"/>
  <c r="AL89" i="6"/>
  <c r="W89" i="6" s="1"/>
  <c r="AE90" i="6"/>
  <c r="P90" i="6" s="1"/>
  <c r="AF90" i="6"/>
  <c r="Q90" i="6" s="1"/>
  <c r="AG90" i="6"/>
  <c r="R90" i="6" s="1"/>
  <c r="AH90" i="6"/>
  <c r="S90" i="6" s="1"/>
  <c r="AI90" i="6"/>
  <c r="T90" i="6" s="1"/>
  <c r="AJ90" i="6"/>
  <c r="U90" i="6" s="1"/>
  <c r="AK90" i="6"/>
  <c r="V90" i="6" s="1"/>
  <c r="AL90" i="6"/>
  <c r="W90" i="6" s="1"/>
  <c r="AE91" i="6"/>
  <c r="P91" i="6" s="1"/>
  <c r="AF91" i="6"/>
  <c r="Q91" i="6" s="1"/>
  <c r="AG91" i="6"/>
  <c r="R91" i="6" s="1"/>
  <c r="AH91" i="6"/>
  <c r="S91" i="6" s="1"/>
  <c r="AI91" i="6"/>
  <c r="T91" i="6" s="1"/>
  <c r="AJ91" i="6"/>
  <c r="U91" i="6" s="1"/>
  <c r="AK91" i="6"/>
  <c r="V91" i="6" s="1"/>
  <c r="AL91" i="6"/>
  <c r="W91" i="6" s="1"/>
  <c r="AE92" i="6"/>
  <c r="P92" i="6" s="1"/>
  <c r="AF92" i="6"/>
  <c r="Q92" i="6" s="1"/>
  <c r="AG92" i="6"/>
  <c r="R92" i="6" s="1"/>
  <c r="AH92" i="6"/>
  <c r="S92" i="6" s="1"/>
  <c r="AI92" i="6"/>
  <c r="T92" i="6" s="1"/>
  <c r="AJ92" i="6"/>
  <c r="U92" i="6" s="1"/>
  <c r="AK92" i="6"/>
  <c r="V92" i="6" s="1"/>
  <c r="AL92" i="6"/>
  <c r="W92" i="6" s="1"/>
  <c r="AE93" i="6"/>
  <c r="P93" i="6" s="1"/>
  <c r="AF93" i="6"/>
  <c r="Q93" i="6" s="1"/>
  <c r="AG93" i="6"/>
  <c r="R93" i="6" s="1"/>
  <c r="AH93" i="6"/>
  <c r="S93" i="6" s="1"/>
  <c r="AI93" i="6"/>
  <c r="T93" i="6" s="1"/>
  <c r="AJ93" i="6"/>
  <c r="U93" i="6" s="1"/>
  <c r="AK93" i="6"/>
  <c r="V93" i="6" s="1"/>
  <c r="AL93" i="6"/>
  <c r="W93" i="6" s="1"/>
  <c r="AE94" i="6"/>
  <c r="P94" i="6" s="1"/>
  <c r="AF94" i="6"/>
  <c r="Q94" i="6" s="1"/>
  <c r="AG94" i="6"/>
  <c r="R94" i="6" s="1"/>
  <c r="AH94" i="6"/>
  <c r="S94" i="6" s="1"/>
  <c r="AI94" i="6"/>
  <c r="T94" i="6" s="1"/>
  <c r="AJ94" i="6"/>
  <c r="U94" i="6" s="1"/>
  <c r="AK94" i="6"/>
  <c r="V94" i="6" s="1"/>
  <c r="AL94" i="6"/>
  <c r="W94" i="6" s="1"/>
  <c r="P96" i="6"/>
  <c r="Q96" i="6"/>
  <c r="R96" i="6"/>
  <c r="S96" i="6"/>
  <c r="T96" i="6"/>
  <c r="U96" i="6"/>
  <c r="V96" i="6"/>
  <c r="W96" i="6"/>
  <c r="P97" i="6"/>
  <c r="Q97" i="6"/>
  <c r="R97" i="6"/>
  <c r="S97" i="6"/>
  <c r="T97" i="6"/>
  <c r="U97" i="6"/>
  <c r="V97" i="6"/>
  <c r="W97" i="6"/>
  <c r="P98" i="6"/>
  <c r="Q98" i="6"/>
  <c r="R98" i="6"/>
  <c r="S98" i="6"/>
  <c r="T98" i="6"/>
  <c r="U98" i="6"/>
  <c r="V98" i="6"/>
  <c r="W98" i="6"/>
  <c r="P99" i="6"/>
  <c r="Q99" i="6"/>
  <c r="R99" i="6"/>
  <c r="S99" i="6"/>
  <c r="T99" i="6"/>
  <c r="U99" i="6"/>
  <c r="V99" i="6"/>
  <c r="W99" i="6"/>
  <c r="P100" i="6"/>
  <c r="Q100" i="6"/>
  <c r="R100" i="6"/>
  <c r="S100" i="6"/>
  <c r="T100" i="6"/>
  <c r="U100" i="6"/>
  <c r="V100" i="6"/>
  <c r="W100" i="6"/>
  <c r="P101" i="6"/>
  <c r="Q101" i="6"/>
  <c r="R101" i="6"/>
  <c r="S101" i="6"/>
  <c r="T101" i="6"/>
  <c r="U101" i="6"/>
  <c r="V101" i="6"/>
  <c r="W101" i="6"/>
  <c r="P102" i="6"/>
  <c r="Q102" i="6"/>
  <c r="R102" i="6"/>
  <c r="S102" i="6"/>
  <c r="T102" i="6"/>
  <c r="U102" i="6"/>
  <c r="V102" i="6"/>
  <c r="W102" i="6"/>
  <c r="P103" i="6"/>
  <c r="Q103" i="6"/>
  <c r="R103" i="6"/>
  <c r="S103" i="6"/>
  <c r="T103" i="6"/>
  <c r="U103" i="6"/>
  <c r="V103" i="6"/>
  <c r="W103" i="6"/>
  <c r="P104" i="6"/>
  <c r="Q104" i="6"/>
  <c r="R104" i="6"/>
  <c r="S104" i="6"/>
  <c r="T104" i="6"/>
  <c r="U104" i="6"/>
  <c r="V104" i="6"/>
  <c r="W104" i="6"/>
  <c r="P105" i="6"/>
  <c r="Q105" i="6"/>
  <c r="R105" i="6"/>
  <c r="S105" i="6"/>
  <c r="T105" i="6"/>
  <c r="U105" i="6"/>
  <c r="V105" i="6"/>
  <c r="W105" i="6"/>
  <c r="P106" i="6"/>
  <c r="Q106" i="6"/>
  <c r="R106" i="6"/>
  <c r="S106" i="6"/>
  <c r="T106" i="6"/>
  <c r="U106" i="6"/>
  <c r="V106" i="6"/>
  <c r="W106" i="6"/>
  <c r="P107" i="6"/>
  <c r="Q107" i="6"/>
  <c r="R107" i="6"/>
  <c r="S107" i="6"/>
  <c r="T107" i="6"/>
  <c r="U107" i="6"/>
  <c r="V107" i="6"/>
  <c r="W107" i="6"/>
  <c r="P108" i="6"/>
  <c r="Q108" i="6"/>
  <c r="R108" i="6"/>
  <c r="S108" i="6"/>
  <c r="T108" i="6"/>
  <c r="U108" i="6"/>
  <c r="V108" i="6"/>
  <c r="W108" i="6"/>
  <c r="P109" i="6"/>
  <c r="Q109" i="6"/>
  <c r="R109" i="6"/>
  <c r="S109" i="6"/>
  <c r="T109" i="6"/>
  <c r="U109" i="6"/>
  <c r="V109" i="6"/>
  <c r="W109" i="6"/>
  <c r="P110" i="6"/>
  <c r="Q110" i="6"/>
  <c r="R110" i="6"/>
  <c r="S110" i="6"/>
  <c r="T110" i="6"/>
  <c r="U110" i="6"/>
  <c r="V110" i="6"/>
  <c r="W110" i="6"/>
  <c r="P111" i="6"/>
  <c r="Q111" i="6"/>
  <c r="R111" i="6"/>
  <c r="S111" i="6"/>
  <c r="T111" i="6"/>
  <c r="U111" i="6"/>
  <c r="V111" i="6"/>
  <c r="W111" i="6"/>
  <c r="P112" i="6"/>
  <c r="Q112" i="6"/>
  <c r="R112" i="6"/>
  <c r="S112" i="6"/>
  <c r="T112" i="6"/>
  <c r="U112" i="6"/>
  <c r="V112" i="6"/>
  <c r="W112" i="6"/>
  <c r="P113" i="6"/>
  <c r="Q113" i="6"/>
  <c r="R113" i="6"/>
  <c r="S113" i="6"/>
  <c r="T113" i="6"/>
  <c r="U113" i="6"/>
  <c r="V113" i="6"/>
  <c r="W113" i="6"/>
  <c r="P114" i="6"/>
  <c r="Q114" i="6"/>
  <c r="R114" i="6"/>
  <c r="S114" i="6"/>
  <c r="T114" i="6"/>
  <c r="U114" i="6"/>
  <c r="V114" i="6"/>
  <c r="W114" i="6"/>
  <c r="P115" i="6"/>
  <c r="Q115" i="6"/>
  <c r="R115" i="6"/>
  <c r="S115" i="6"/>
  <c r="T115" i="6"/>
  <c r="U115" i="6"/>
  <c r="V115" i="6"/>
  <c r="W115" i="6"/>
  <c r="P116" i="6"/>
  <c r="Q116" i="6"/>
  <c r="R116" i="6"/>
  <c r="S116" i="6"/>
  <c r="T116" i="6"/>
  <c r="U116" i="6"/>
  <c r="V116" i="6"/>
  <c r="W116" i="6"/>
  <c r="P117" i="6"/>
  <c r="Q117" i="6"/>
  <c r="R117" i="6"/>
  <c r="S117" i="6"/>
  <c r="T117" i="6"/>
  <c r="U117" i="6"/>
  <c r="V117" i="6"/>
  <c r="W117" i="6"/>
  <c r="P118" i="6"/>
  <c r="Q118" i="6"/>
  <c r="R118" i="6"/>
  <c r="S118" i="6"/>
  <c r="T118" i="6"/>
  <c r="U118" i="6"/>
  <c r="V118" i="6"/>
  <c r="W118" i="6"/>
  <c r="P119" i="6"/>
  <c r="Q119" i="6"/>
  <c r="R119" i="6"/>
  <c r="S119" i="6"/>
  <c r="T119" i="6"/>
  <c r="U119" i="6"/>
  <c r="V119" i="6"/>
  <c r="W119" i="6"/>
  <c r="P120" i="6"/>
  <c r="Q120" i="6"/>
  <c r="R120" i="6"/>
  <c r="S120" i="6"/>
  <c r="T120" i="6"/>
  <c r="U120" i="6"/>
  <c r="V120" i="6"/>
  <c r="W120" i="6"/>
  <c r="P121" i="6"/>
  <c r="Q121" i="6"/>
  <c r="R121" i="6"/>
  <c r="S121" i="6"/>
  <c r="T121" i="6"/>
  <c r="U121" i="6"/>
  <c r="V121" i="6"/>
  <c r="W121" i="6"/>
  <c r="P122" i="6"/>
  <c r="Q122" i="6"/>
  <c r="R122" i="6"/>
  <c r="S122" i="6"/>
  <c r="T122" i="6"/>
  <c r="U122" i="6"/>
  <c r="V122" i="6"/>
  <c r="W122" i="6"/>
  <c r="P123" i="6"/>
  <c r="Q123" i="6"/>
  <c r="R123" i="6"/>
  <c r="S123" i="6"/>
  <c r="T123" i="6"/>
  <c r="U123" i="6"/>
  <c r="V123" i="6"/>
  <c r="W123" i="6"/>
  <c r="P124" i="6"/>
  <c r="Q124" i="6"/>
  <c r="R124" i="6"/>
  <c r="S124" i="6"/>
  <c r="T124" i="6"/>
  <c r="U124" i="6"/>
  <c r="V124" i="6"/>
  <c r="W124" i="6"/>
  <c r="P125" i="6"/>
  <c r="Q125" i="6"/>
  <c r="R125" i="6"/>
  <c r="S125" i="6"/>
  <c r="T125" i="6"/>
  <c r="U125" i="6"/>
  <c r="V125" i="6"/>
  <c r="W125" i="6"/>
  <c r="P126" i="6"/>
  <c r="Q126" i="6"/>
  <c r="R126" i="6"/>
  <c r="S126" i="6"/>
  <c r="T126" i="6"/>
  <c r="U126" i="6"/>
  <c r="V126" i="6"/>
  <c r="W126" i="6"/>
  <c r="P127" i="6"/>
  <c r="Q127" i="6"/>
  <c r="R127" i="6"/>
  <c r="S127" i="6"/>
  <c r="T127" i="6"/>
  <c r="U127" i="6"/>
  <c r="V127" i="6"/>
  <c r="W127" i="6"/>
  <c r="P128" i="6"/>
  <c r="Q128" i="6"/>
  <c r="R128" i="6"/>
  <c r="S128" i="6"/>
  <c r="T128" i="6"/>
  <c r="U128" i="6"/>
  <c r="V128" i="6"/>
  <c r="W128" i="6"/>
  <c r="P129" i="6"/>
  <c r="Q129" i="6"/>
  <c r="R129" i="6"/>
  <c r="S129" i="6"/>
  <c r="T129" i="6"/>
  <c r="U129" i="6"/>
  <c r="V129" i="6"/>
  <c r="W129" i="6"/>
  <c r="P130" i="6"/>
  <c r="Q130" i="6"/>
  <c r="R130" i="6"/>
  <c r="S130" i="6"/>
  <c r="T130" i="6"/>
  <c r="U130" i="6"/>
  <c r="V130" i="6"/>
  <c r="W130" i="6"/>
  <c r="P131" i="6"/>
  <c r="Q131" i="6"/>
  <c r="R131" i="6"/>
  <c r="S131" i="6"/>
  <c r="T131" i="6"/>
  <c r="U131" i="6"/>
  <c r="V131" i="6"/>
  <c r="W131" i="6"/>
  <c r="P132" i="6"/>
  <c r="Q132" i="6"/>
  <c r="R132" i="6"/>
  <c r="S132" i="6"/>
  <c r="T132" i="6"/>
  <c r="U132" i="6"/>
  <c r="V132" i="6"/>
  <c r="W132" i="6"/>
  <c r="N25" i="6"/>
  <c r="O25" i="6"/>
  <c r="P28" i="6"/>
  <c r="N30" i="6"/>
  <c r="N31" i="6"/>
  <c r="P31" i="6"/>
  <c r="K383" i="6" l="1"/>
  <c r="N383" i="6" s="1"/>
  <c r="L383" i="6"/>
  <c r="O383" i="6" s="1"/>
  <c r="L240" i="6"/>
  <c r="O240" i="6" s="1"/>
  <c r="K257" i="6"/>
  <c r="N257" i="6" s="1"/>
  <c r="M243" i="6" l="1"/>
  <c r="L152" i="6"/>
  <c r="O152" i="6" s="1"/>
  <c r="L23" i="4"/>
  <c r="K23" i="4"/>
  <c r="L70" i="6"/>
  <c r="O70" i="6" s="1"/>
  <c r="K29" i="6"/>
  <c r="N29" i="6" s="1"/>
  <c r="L271" i="6"/>
  <c r="O271" i="6" s="1"/>
  <c r="K271" i="6"/>
  <c r="N271" i="6" s="1"/>
  <c r="K378" i="6" l="1"/>
  <c r="N378" i="6" s="1"/>
  <c r="M275" i="6"/>
  <c r="M272" i="6"/>
  <c r="M242" i="6"/>
  <c r="L140" i="6"/>
  <c r="O140" i="6" s="1"/>
  <c r="M34" i="6"/>
  <c r="L33" i="6"/>
  <c r="O33" i="6" s="1"/>
  <c r="L43" i="6"/>
  <c r="M380" i="6"/>
  <c r="M283" i="6"/>
  <c r="L39" i="6" l="1"/>
  <c r="O39" i="6" s="1"/>
  <c r="O43" i="6"/>
  <c r="L29" i="6"/>
  <c r="O29" i="6" s="1"/>
  <c r="K377" i="6"/>
  <c r="N377" i="6" s="1"/>
  <c r="M271" i="6"/>
  <c r="M33" i="6"/>
  <c r="M379" i="6"/>
  <c r="M24" i="4"/>
  <c r="L28" i="6" l="1"/>
  <c r="O28" i="6" s="1"/>
  <c r="L377" i="6"/>
  <c r="O377" i="6" s="1"/>
  <c r="M378" i="6"/>
  <c r="M147" i="6"/>
  <c r="M346" i="6"/>
  <c r="M314" i="6"/>
  <c r="L289" i="6"/>
  <c r="O289" i="6" s="1"/>
  <c r="M352" i="6"/>
  <c r="L351" i="6"/>
  <c r="O351" i="6" s="1"/>
  <c r="K351" i="6"/>
  <c r="N351" i="6" s="1"/>
  <c r="M312" i="6"/>
  <c r="K208" i="6"/>
  <c r="N208" i="6" s="1"/>
  <c r="K205" i="6"/>
  <c r="N205" i="6" s="1"/>
  <c r="M160" i="6"/>
  <c r="M161" i="6"/>
  <c r="M162" i="6"/>
  <c r="M163" i="6"/>
  <c r="M164" i="6"/>
  <c r="M165" i="6"/>
  <c r="M166" i="6"/>
  <c r="K158" i="6"/>
  <c r="N158" i="6" s="1"/>
  <c r="L145" i="6"/>
  <c r="O145" i="6" s="1"/>
  <c r="K145" i="6"/>
  <c r="N145" i="6" s="1"/>
  <c r="L113" i="6"/>
  <c r="O113" i="6" s="1"/>
  <c r="K113" i="6"/>
  <c r="N113" i="6" s="1"/>
  <c r="K69" i="6"/>
  <c r="N69" i="6" s="1"/>
  <c r="M43" i="6"/>
  <c r="M395" i="6"/>
  <c r="M394" i="6"/>
  <c r="M393" i="6"/>
  <c r="M391" i="6"/>
  <c r="M389" i="6"/>
  <c r="M385" i="6"/>
  <c r="M384" i="6"/>
  <c r="M350" i="6"/>
  <c r="M345" i="6"/>
  <c r="M344" i="6"/>
  <c r="M343" i="6"/>
  <c r="M342" i="6"/>
  <c r="M340" i="6"/>
  <c r="M339" i="6"/>
  <c r="M338" i="6"/>
  <c r="M336" i="6"/>
  <c r="M334" i="6"/>
  <c r="M333" i="6"/>
  <c r="M332" i="6"/>
  <c r="M331" i="6"/>
  <c r="M330" i="6"/>
  <c r="M328" i="6"/>
  <c r="M325" i="6"/>
  <c r="M324" i="6"/>
  <c r="M322" i="6"/>
  <c r="M321" i="6"/>
  <c r="M320" i="6"/>
  <c r="M319" i="6"/>
  <c r="M318" i="6"/>
  <c r="M317" i="6"/>
  <c r="M311" i="6"/>
  <c r="M309" i="6"/>
  <c r="M306" i="6"/>
  <c r="M302" i="6"/>
  <c r="M300" i="6"/>
  <c r="M299" i="6"/>
  <c r="M298" i="6"/>
  <c r="M297" i="6"/>
  <c r="M296" i="6"/>
  <c r="M295" i="6"/>
  <c r="M294" i="6"/>
  <c r="M293" i="6"/>
  <c r="M292" i="6"/>
  <c r="M291" i="6"/>
  <c r="M290" i="6"/>
  <c r="M264" i="6"/>
  <c r="M258" i="6"/>
  <c r="M246" i="6"/>
  <c r="M241" i="6"/>
  <c r="M237" i="6"/>
  <c r="M233" i="6"/>
  <c r="M230" i="6"/>
  <c r="M229" i="6"/>
  <c r="M225" i="6"/>
  <c r="M224" i="6"/>
  <c r="M223" i="6"/>
  <c r="M222" i="6"/>
  <c r="M221" i="6"/>
  <c r="M220" i="6"/>
  <c r="M219" i="6"/>
  <c r="M215" i="6"/>
  <c r="M214" i="6"/>
  <c r="M211" i="6"/>
  <c r="M209" i="6"/>
  <c r="M206" i="6"/>
  <c r="M203" i="6"/>
  <c r="M200" i="6"/>
  <c r="M194" i="6"/>
  <c r="M191" i="6"/>
  <c r="M188" i="6"/>
  <c r="M187" i="6"/>
  <c r="M183" i="6"/>
  <c r="M178" i="6"/>
  <c r="M176" i="6"/>
  <c r="M159" i="6"/>
  <c r="M157" i="6"/>
  <c r="M156" i="6"/>
  <c r="M154" i="6"/>
  <c r="M153" i="6"/>
  <c r="M148" i="6"/>
  <c r="M146" i="6"/>
  <c r="M134" i="6"/>
  <c r="M130" i="6"/>
  <c r="M126" i="6"/>
  <c r="M120" i="6"/>
  <c r="M116" i="6"/>
  <c r="M114" i="6"/>
  <c r="M111" i="6"/>
  <c r="M109" i="6"/>
  <c r="M108" i="6"/>
  <c r="M106" i="6"/>
  <c r="M102" i="6"/>
  <c r="M97" i="6"/>
  <c r="M94" i="6"/>
  <c r="M90" i="6"/>
  <c r="M81" i="6"/>
  <c r="M78" i="6"/>
  <c r="M75" i="6"/>
  <c r="M72" i="6"/>
  <c r="M64" i="6"/>
  <c r="M52" i="6"/>
  <c r="M48" i="6"/>
  <c r="M47" i="6"/>
  <c r="M45" i="6"/>
  <c r="M44" i="6"/>
  <c r="M42" i="6"/>
  <c r="M41" i="6"/>
  <c r="M31" i="6"/>
  <c r="L388" i="6"/>
  <c r="O388" i="6" s="1"/>
  <c r="L355" i="6"/>
  <c r="O355" i="6" s="1"/>
  <c r="L349" i="6"/>
  <c r="L347" i="6"/>
  <c r="O347" i="6" s="1"/>
  <c r="L267" i="6"/>
  <c r="O267" i="6" s="1"/>
  <c r="L263" i="6"/>
  <c r="O263" i="6" s="1"/>
  <c r="L257" i="6"/>
  <c r="O257" i="6" s="1"/>
  <c r="L245" i="6"/>
  <c r="O245" i="6" s="1"/>
  <c r="L232" i="6"/>
  <c r="O232" i="6" s="1"/>
  <c r="L228" i="6"/>
  <c r="O228" i="6" s="1"/>
  <c r="L218" i="6"/>
  <c r="O218" i="6" s="1"/>
  <c r="L205" i="6"/>
  <c r="O205" i="6" s="1"/>
  <c r="L202" i="6"/>
  <c r="O202" i="6" s="1"/>
  <c r="L199" i="6"/>
  <c r="O199" i="6" s="1"/>
  <c r="L193" i="6"/>
  <c r="O193" i="6" s="1"/>
  <c r="L190" i="6"/>
  <c r="O190" i="6" s="1"/>
  <c r="L186" i="6"/>
  <c r="O186" i="6" s="1"/>
  <c r="L177" i="6"/>
  <c r="O177" i="6" s="1"/>
  <c r="L175" i="6"/>
  <c r="O175" i="6" s="1"/>
  <c r="L158" i="6"/>
  <c r="O158" i="6" s="1"/>
  <c r="M140" i="6"/>
  <c r="L138" i="6"/>
  <c r="O138" i="6" s="1"/>
  <c r="M135" i="6"/>
  <c r="L129" i="6"/>
  <c r="O129" i="6" s="1"/>
  <c r="L125" i="6"/>
  <c r="O125" i="6" s="1"/>
  <c r="L119" i="6"/>
  <c r="O119" i="6" s="1"/>
  <c r="L115" i="6"/>
  <c r="O115" i="6" s="1"/>
  <c r="L110" i="6"/>
  <c r="O110" i="6" s="1"/>
  <c r="L107" i="6"/>
  <c r="O107" i="6" s="1"/>
  <c r="L105" i="6"/>
  <c r="O105" i="6" s="1"/>
  <c r="L101" i="6"/>
  <c r="O101" i="6" s="1"/>
  <c r="L89" i="6"/>
  <c r="O89" i="6" s="1"/>
  <c r="M49" i="6"/>
  <c r="K388" i="6"/>
  <c r="N388" i="6" s="1"/>
  <c r="M356" i="6"/>
  <c r="K349" i="6"/>
  <c r="M348" i="6"/>
  <c r="M341" i="6"/>
  <c r="M337" i="6"/>
  <c r="M335" i="6"/>
  <c r="M329" i="6"/>
  <c r="M327" i="6"/>
  <c r="M326" i="6"/>
  <c r="M323" i="6"/>
  <c r="M316" i="6"/>
  <c r="M315" i="6"/>
  <c r="M313" i="6"/>
  <c r="M310" i="6"/>
  <c r="M308" i="6"/>
  <c r="M307" i="6"/>
  <c r="M305" i="6"/>
  <c r="M304" i="6"/>
  <c r="M303" i="6"/>
  <c r="M268" i="6"/>
  <c r="K263" i="6"/>
  <c r="N263" i="6" s="1"/>
  <c r="K245" i="6"/>
  <c r="N245" i="6" s="1"/>
  <c r="K232" i="6"/>
  <c r="N232" i="6" s="1"/>
  <c r="K228" i="6"/>
  <c r="N228" i="6" s="1"/>
  <c r="K218" i="6"/>
  <c r="N218" i="6" s="1"/>
  <c r="K213" i="6"/>
  <c r="N213" i="6" s="1"/>
  <c r="K202" i="6"/>
  <c r="N202" i="6" s="1"/>
  <c r="K199" i="6"/>
  <c r="N199" i="6" s="1"/>
  <c r="K193" i="6"/>
  <c r="N193" i="6" s="1"/>
  <c r="K190" i="6"/>
  <c r="N190" i="6" s="1"/>
  <c r="K186" i="6"/>
  <c r="N186" i="6" s="1"/>
  <c r="K177" i="6"/>
  <c r="N177" i="6" s="1"/>
  <c r="K175" i="6"/>
  <c r="N175" i="6" s="1"/>
  <c r="K152" i="6"/>
  <c r="N152" i="6" s="1"/>
  <c r="K129" i="6"/>
  <c r="N129" i="6" s="1"/>
  <c r="K125" i="6"/>
  <c r="N125" i="6" s="1"/>
  <c r="K119" i="6"/>
  <c r="N119" i="6" s="1"/>
  <c r="K115" i="6"/>
  <c r="N115" i="6" s="1"/>
  <c r="K110" i="6"/>
  <c r="N110" i="6" s="1"/>
  <c r="K107" i="6"/>
  <c r="N107" i="6" s="1"/>
  <c r="K105" i="6"/>
  <c r="N105" i="6" s="1"/>
  <c r="K101" i="6"/>
  <c r="N101" i="6" s="1"/>
  <c r="K92" i="6"/>
  <c r="N92" i="6" s="1"/>
  <c r="K88" i="6"/>
  <c r="N88" i="6" s="1"/>
  <c r="O349" i="6" l="1"/>
  <c r="N349" i="6"/>
  <c r="K185" i="6"/>
  <c r="N185" i="6" s="1"/>
  <c r="L185" i="6"/>
  <c r="O185" i="6" s="1"/>
  <c r="L137" i="6"/>
  <c r="O137" i="6" s="1"/>
  <c r="L174" i="6"/>
  <c r="O174" i="6" s="1"/>
  <c r="L376" i="6"/>
  <c r="O376" i="6" s="1"/>
  <c r="K387" i="6"/>
  <c r="N387" i="6" s="1"/>
  <c r="K28" i="6"/>
  <c r="N28" i="6" s="1"/>
  <c r="M40" i="6"/>
  <c r="L354" i="6"/>
  <c r="O354" i="6" s="1"/>
  <c r="L288" i="6"/>
  <c r="O288" i="6" s="1"/>
  <c r="L273" i="6"/>
  <c r="O273" i="6" s="1"/>
  <c r="K273" i="6"/>
  <c r="N273" i="6" s="1"/>
  <c r="K217" i="6"/>
  <c r="N217" i="6" s="1"/>
  <c r="K198" i="6"/>
  <c r="N198" i="6" s="1"/>
  <c r="L189" i="6"/>
  <c r="O189" i="6" s="1"/>
  <c r="L204" i="6"/>
  <c r="O204" i="6" s="1"/>
  <c r="L231" i="6"/>
  <c r="O231" i="6" s="1"/>
  <c r="K192" i="6"/>
  <c r="N192" i="6" s="1"/>
  <c r="K256" i="6"/>
  <c r="N256" i="6" s="1"/>
  <c r="L227" i="6"/>
  <c r="O227" i="6" s="1"/>
  <c r="K212" i="6"/>
  <c r="N212" i="6" s="1"/>
  <c r="K204" i="6"/>
  <c r="N204" i="6" s="1"/>
  <c r="K201" i="6"/>
  <c r="N201" i="6" s="1"/>
  <c r="K231" i="6"/>
  <c r="N231" i="6" s="1"/>
  <c r="K244" i="6"/>
  <c r="N244" i="6" s="1"/>
  <c r="L256" i="6"/>
  <c r="O256" i="6" s="1"/>
  <c r="L244" i="6"/>
  <c r="O244" i="6" s="1"/>
  <c r="L217" i="6"/>
  <c r="O217" i="6" s="1"/>
  <c r="L212" i="6"/>
  <c r="O212" i="6" s="1"/>
  <c r="L201" i="6"/>
  <c r="O201" i="6" s="1"/>
  <c r="L198" i="6"/>
  <c r="O198" i="6" s="1"/>
  <c r="L192" i="6"/>
  <c r="O192" i="6" s="1"/>
  <c r="L181" i="6"/>
  <c r="O181" i="6" s="1"/>
  <c r="K128" i="6"/>
  <c r="N128" i="6" s="1"/>
  <c r="K124" i="6"/>
  <c r="N124" i="6" s="1"/>
  <c r="L100" i="6"/>
  <c r="O100" i="6" s="1"/>
  <c r="L124" i="6"/>
  <c r="O124" i="6" s="1"/>
  <c r="L118" i="6"/>
  <c r="O118" i="6" s="1"/>
  <c r="K112" i="6"/>
  <c r="N112" i="6" s="1"/>
  <c r="K118" i="6"/>
  <c r="N118" i="6" s="1"/>
  <c r="M133" i="6"/>
  <c r="L128" i="6"/>
  <c r="O128" i="6" s="1"/>
  <c r="L112" i="6"/>
  <c r="O112" i="6" s="1"/>
  <c r="M77" i="6"/>
  <c r="L92" i="6"/>
  <c r="O92" i="6" s="1"/>
  <c r="L88" i="6"/>
  <c r="O88" i="6" s="1"/>
  <c r="L73" i="6"/>
  <c r="O73" i="6" s="1"/>
  <c r="M46" i="6"/>
  <c r="M51" i="6"/>
  <c r="M390" i="6"/>
  <c r="K73" i="6"/>
  <c r="N73" i="6" s="1"/>
  <c r="M351" i="6"/>
  <c r="K207" i="6"/>
  <c r="N207" i="6" s="1"/>
  <c r="L207" i="6"/>
  <c r="O207" i="6" s="1"/>
  <c r="K144" i="6"/>
  <c r="N144" i="6" s="1"/>
  <c r="L144" i="6"/>
  <c r="O144" i="6" s="1"/>
  <c r="L69" i="6"/>
  <c r="O69" i="6" s="1"/>
  <c r="M177" i="6"/>
  <c r="M61" i="6"/>
  <c r="M107" i="6"/>
  <c r="K355" i="6"/>
  <c r="N355" i="6" s="1"/>
  <c r="M105" i="6"/>
  <c r="M182" i="6"/>
  <c r="M228" i="6"/>
  <c r="M240" i="6"/>
  <c r="M190" i="6"/>
  <c r="M65" i="6"/>
  <c r="L151" i="6"/>
  <c r="O151" i="6" s="1"/>
  <c r="M115" i="6"/>
  <c r="M129" i="6"/>
  <c r="M357" i="6"/>
  <c r="M86" i="6"/>
  <c r="M89" i="6"/>
  <c r="M110" i="6"/>
  <c r="M202" i="6"/>
  <c r="M158" i="6"/>
  <c r="M263" i="6"/>
  <c r="M205" i="6"/>
  <c r="M232" i="6"/>
  <c r="K267" i="6"/>
  <c r="N267" i="6" s="1"/>
  <c r="M349" i="6"/>
  <c r="M101" i="6"/>
  <c r="K227" i="6"/>
  <c r="N227" i="6" s="1"/>
  <c r="M383" i="6"/>
  <c r="M388" i="6"/>
  <c r="M125" i="6"/>
  <c r="M193" i="6"/>
  <c r="M213" i="6"/>
  <c r="M218" i="6"/>
  <c r="K100" i="6"/>
  <c r="N100" i="6" s="1"/>
  <c r="K181" i="6"/>
  <c r="N181" i="6" s="1"/>
  <c r="K347" i="6"/>
  <c r="N347" i="6" s="1"/>
  <c r="M70" i="6"/>
  <c r="M138" i="6"/>
  <c r="M145" i="6"/>
  <c r="M208" i="6"/>
  <c r="M245" i="6"/>
  <c r="K189" i="6"/>
  <c r="N189" i="6" s="1"/>
  <c r="M80" i="6"/>
  <c r="M93" i="6"/>
  <c r="M113" i="6"/>
  <c r="M175" i="6"/>
  <c r="M199" i="6"/>
  <c r="K104" i="6"/>
  <c r="N104" i="6" s="1"/>
  <c r="K151" i="6"/>
  <c r="N151" i="6" s="1"/>
  <c r="K174" i="6"/>
  <c r="N174" i="6" s="1"/>
  <c r="L104" i="6"/>
  <c r="O104" i="6" s="1"/>
  <c r="L387" i="6"/>
  <c r="O387" i="6" s="1"/>
  <c r="M119" i="6"/>
  <c r="M152" i="6"/>
  <c r="M186" i="6"/>
  <c r="M257" i="6"/>
  <c r="M274" i="6"/>
  <c r="M30" i="6"/>
  <c r="L287" i="6" l="1"/>
  <c r="L180" i="6"/>
  <c r="O180" i="6" s="1"/>
  <c r="M185" i="6"/>
  <c r="K262" i="6"/>
  <c r="N262" i="6" s="1"/>
  <c r="L353" i="6"/>
  <c r="O353" i="6" s="1"/>
  <c r="L262" i="6"/>
  <c r="O262" i="6" s="1"/>
  <c r="K255" i="6"/>
  <c r="L255" i="6"/>
  <c r="O255" i="6" s="1"/>
  <c r="L27" i="6"/>
  <c r="O27" i="6" s="1"/>
  <c r="L132" i="6"/>
  <c r="O132" i="6" s="1"/>
  <c r="M58" i="6"/>
  <c r="K226" i="6"/>
  <c r="N226" i="6" s="1"/>
  <c r="L216" i="6"/>
  <c r="O216" i="6" s="1"/>
  <c r="L103" i="6"/>
  <c r="O103" i="6" s="1"/>
  <c r="L117" i="6"/>
  <c r="O117" i="6" s="1"/>
  <c r="K386" i="6"/>
  <c r="N386" i="6" s="1"/>
  <c r="K27" i="6"/>
  <c r="N27" i="6" s="1"/>
  <c r="M28" i="6"/>
  <c r="M128" i="6"/>
  <c r="M85" i="6"/>
  <c r="M88" i="6"/>
  <c r="M118" i="6"/>
  <c r="K239" i="6"/>
  <c r="N239" i="6" s="1"/>
  <c r="O287" i="6"/>
  <c r="M273" i="6"/>
  <c r="K127" i="6"/>
  <c r="N127" i="6" s="1"/>
  <c r="M204" i="6"/>
  <c r="M231" i="6"/>
  <c r="K216" i="6"/>
  <c r="N216" i="6" s="1"/>
  <c r="M201" i="6"/>
  <c r="M198" i="6"/>
  <c r="M256" i="6"/>
  <c r="L239" i="6"/>
  <c r="O239" i="6" s="1"/>
  <c r="M244" i="6"/>
  <c r="M217" i="6"/>
  <c r="M212" i="6"/>
  <c r="M192" i="6"/>
  <c r="L143" i="6"/>
  <c r="O143" i="6" s="1"/>
  <c r="K131" i="6"/>
  <c r="N131" i="6" s="1"/>
  <c r="K117" i="6"/>
  <c r="N117" i="6" s="1"/>
  <c r="K143" i="6"/>
  <c r="N143" i="6" s="1"/>
  <c r="M124" i="6"/>
  <c r="L127" i="6"/>
  <c r="O127" i="6" s="1"/>
  <c r="M112" i="6"/>
  <c r="M92" i="6"/>
  <c r="M73" i="6"/>
  <c r="K180" i="6"/>
  <c r="N180" i="6" s="1"/>
  <c r="K68" i="6"/>
  <c r="N68" i="6" s="1"/>
  <c r="K376" i="6"/>
  <c r="N376" i="6" s="1"/>
  <c r="K354" i="6"/>
  <c r="N354" i="6" s="1"/>
  <c r="M347" i="6"/>
  <c r="M267" i="6"/>
  <c r="L226" i="6"/>
  <c r="O226" i="6" s="1"/>
  <c r="M227" i="6"/>
  <c r="M207" i="6"/>
  <c r="M189" i="6"/>
  <c r="M181" i="6"/>
  <c r="L173" i="6"/>
  <c r="O173" i="6" s="1"/>
  <c r="M144" i="6"/>
  <c r="L150" i="6"/>
  <c r="O150" i="6" s="1"/>
  <c r="M137" i="6"/>
  <c r="M100" i="6"/>
  <c r="K91" i="6"/>
  <c r="N91" i="6" s="1"/>
  <c r="M79" i="6"/>
  <c r="L375" i="6"/>
  <c r="O375" i="6" s="1"/>
  <c r="M355" i="6"/>
  <c r="M69" i="6"/>
  <c r="M59" i="6"/>
  <c r="M29" i="6"/>
  <c r="K103" i="6"/>
  <c r="N103" i="6" s="1"/>
  <c r="M104" i="6"/>
  <c r="K150" i="6"/>
  <c r="N150" i="6" s="1"/>
  <c r="M151" i="6"/>
  <c r="L386" i="6"/>
  <c r="O386" i="6" s="1"/>
  <c r="M387" i="6"/>
  <c r="K173" i="6"/>
  <c r="N173" i="6" s="1"/>
  <c r="M174" i="6"/>
  <c r="K288" i="6"/>
  <c r="M289" i="6"/>
  <c r="M39" i="6"/>
  <c r="L68" i="6"/>
  <c r="O68" i="6" s="1"/>
  <c r="M377" i="6"/>
  <c r="M234" i="6"/>
  <c r="K375" i="6"/>
  <c r="N375" i="6" s="1"/>
  <c r="N288" i="6" l="1"/>
  <c r="K287" i="6"/>
  <c r="N255" i="6"/>
  <c r="K167" i="6"/>
  <c r="N167" i="6" s="1"/>
  <c r="K353" i="6"/>
  <c r="N353" i="6" s="1"/>
  <c r="L167" i="6"/>
  <c r="O167" i="6" s="1"/>
  <c r="L254" i="6"/>
  <c r="O254" i="6" s="1"/>
  <c r="K179" i="6"/>
  <c r="N179" i="6" s="1"/>
  <c r="L91" i="6"/>
  <c r="O91" i="6" s="1"/>
  <c r="N287" i="6"/>
  <c r="M27" i="6"/>
  <c r="M96" i="6"/>
  <c r="M255" i="6"/>
  <c r="M127" i="6"/>
  <c r="M216" i="6"/>
  <c r="M239" i="6"/>
  <c r="M117" i="6"/>
  <c r="M143" i="6"/>
  <c r="K67" i="6"/>
  <c r="N67" i="6" s="1"/>
  <c r="M386" i="6"/>
  <c r="M376" i="6"/>
  <c r="M354" i="6"/>
  <c r="M262" i="6"/>
  <c r="L179" i="6"/>
  <c r="O179" i="6" s="1"/>
  <c r="M226" i="6"/>
  <c r="M173" i="6"/>
  <c r="L149" i="6"/>
  <c r="O149" i="6" s="1"/>
  <c r="L131" i="6"/>
  <c r="O131" i="6" s="1"/>
  <c r="M375" i="6"/>
  <c r="L99" i="6"/>
  <c r="O99" i="6" s="1"/>
  <c r="M132" i="6"/>
  <c r="L67" i="6"/>
  <c r="O67" i="6" s="1"/>
  <c r="M57" i="6"/>
  <c r="M180" i="6"/>
  <c r="M288" i="6"/>
  <c r="K149" i="6"/>
  <c r="N149" i="6" s="1"/>
  <c r="M150" i="6"/>
  <c r="M103" i="6"/>
  <c r="K99" i="6"/>
  <c r="N99" i="6" s="1"/>
  <c r="M68" i="6"/>
  <c r="K254" i="6" l="1"/>
  <c r="L253" i="6"/>
  <c r="O253" i="6" s="1"/>
  <c r="M91" i="6"/>
  <c r="M353" i="6"/>
  <c r="M179" i="6"/>
  <c r="M167" i="6"/>
  <c r="L142" i="6"/>
  <c r="O142" i="6" s="1"/>
  <c r="M131" i="6"/>
  <c r="M67" i="6"/>
  <c r="M149" i="6"/>
  <c r="K142" i="6"/>
  <c r="N142" i="6" s="1"/>
  <c r="M99" i="6"/>
  <c r="N254" i="6"/>
  <c r="M287" i="6"/>
  <c r="K253" i="6" l="1"/>
  <c r="N253" i="6" s="1"/>
  <c r="L26" i="6"/>
  <c r="M142" i="6"/>
  <c r="M254" i="6"/>
  <c r="K26" i="6"/>
  <c r="M253" i="6" l="1"/>
  <c r="N26" i="6"/>
  <c r="O26" i="6"/>
  <c r="L24" i="6"/>
  <c r="K24" i="6"/>
  <c r="M26" i="6"/>
  <c r="O24" i="6" l="1"/>
  <c r="N24" i="6"/>
  <c r="M24" i="6"/>
  <c r="K15" i="4" l="1"/>
  <c r="L15" i="4"/>
  <c r="M16" i="4"/>
  <c r="K17" i="4"/>
  <c r="L17" i="4"/>
  <c r="M18" i="4"/>
  <c r="L22" i="4"/>
  <c r="K25" i="4"/>
  <c r="L25" i="4"/>
  <c r="M26" i="4"/>
  <c r="K28" i="4"/>
  <c r="L28" i="4"/>
  <c r="L27" i="4" s="1"/>
  <c r="M29" i="4"/>
  <c r="K36" i="4"/>
  <c r="L36" i="4"/>
  <c r="L35" i="4" s="1"/>
  <c r="L34" i="4" s="1"/>
  <c r="K41" i="4"/>
  <c r="L41" i="4"/>
  <c r="L40" i="4" s="1"/>
  <c r="L39" i="4" s="1"/>
  <c r="L38" i="4" s="1"/>
  <c r="G7" i="5"/>
  <c r="K35" i="4" l="1"/>
  <c r="K40" i="4"/>
  <c r="K22" i="4"/>
  <c r="K27" i="4"/>
  <c r="M27" i="4" s="1"/>
  <c r="M25" i="4"/>
  <c r="L21" i="4"/>
  <c r="L20" i="4" s="1"/>
  <c r="L19" i="4" s="1"/>
  <c r="M17" i="4"/>
  <c r="M28" i="4"/>
  <c r="L14" i="4"/>
  <c r="L13" i="4" s="1"/>
  <c r="M15" i="4"/>
  <c r="L33" i="4"/>
  <c r="L32" i="4"/>
  <c r="K14" i="4"/>
  <c r="M23" i="4"/>
  <c r="K39" i="4" l="1"/>
  <c r="K21" i="4"/>
  <c r="K34" i="4"/>
  <c r="M22" i="4"/>
  <c r="L11" i="4"/>
  <c r="L9" i="4" s="1"/>
  <c r="L64" i="4" s="1"/>
  <c r="M14" i="4"/>
  <c r="K13" i="4"/>
  <c r="L63" i="4" l="1"/>
  <c r="K20" i="4"/>
  <c r="K38" i="4"/>
  <c r="K32" i="4"/>
  <c r="K33" i="4"/>
  <c r="M21" i="4"/>
  <c r="M13" i="4"/>
  <c r="K19" i="4" l="1"/>
  <c r="M20" i="4"/>
  <c r="M32" i="4"/>
  <c r="K11" i="4" l="1"/>
  <c r="K9" i="4" s="1"/>
  <c r="K64" i="4" s="1"/>
  <c r="M19" i="4"/>
  <c r="K63" i="4" l="1"/>
  <c r="M11" i="4"/>
  <c r="M9" i="4"/>
</calcChain>
</file>

<file path=xl/sharedStrings.xml><?xml version="1.0" encoding="utf-8"?>
<sst xmlns="http://schemas.openxmlformats.org/spreadsheetml/2006/main" count="7790" uniqueCount="2929">
  <si>
    <t>7518</t>
  </si>
  <si>
    <t>7521</t>
  </si>
  <si>
    <t>Транспорт</t>
  </si>
  <si>
    <t>Физическая культура</t>
  </si>
  <si>
    <t>Депутаты представительного органа муниципального образования</t>
  </si>
  <si>
    <t>Другие вопросы в области образования</t>
  </si>
  <si>
    <t>ДОХОДЫ ОТ ИСПОЛЬЗОВАНИЯ ИМУЩЕСТВА, НАХОДЯЩЕГОСЯ В ГОСУДАРСТВЕННОЙ И МУНИЦИПАЛЬНОЙ СОБСТВЕННОСТИ</t>
  </si>
  <si>
    <t>Проценты, полученные от предоставления бюджетных кредитов внутри страны</t>
  </si>
  <si>
    <t>Субсидии автономным учреждениям на иные цели</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</si>
  <si>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</si>
  <si>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выплаты персоналу государственных (муниципальных) органов</t>
  </si>
  <si>
    <t>Иные закупки товаров, работ и услуг для обеспечения государственных (муниципальных) нужд</t>
  </si>
  <si>
    <t>Иные бюджетные ассигнования</t>
  </si>
  <si>
    <t>Уплата налогов, сборов и иных платежей</t>
  </si>
  <si>
    <t>Расходы на выплаты персоналу казенных учреждений</t>
  </si>
  <si>
    <t>Межбюджетные трансферты</t>
  </si>
  <si>
    <t>Социальное обеспечение и иные выплаты населению</t>
  </si>
  <si>
    <t>Социальные выплаты гражданам, кроме публичных нормативных социальных выплат</t>
  </si>
  <si>
    <t>Публичные нормативные социальные выплаты гражданам</t>
  </si>
  <si>
    <t>Предоставление субсидий бюджетным, автономным учреждениям и иным некоммерческим организациям</t>
  </si>
  <si>
    <t>Субсидии автономным учреждениям</t>
  </si>
  <si>
    <t>Субсидии бюджетным учреждениям</t>
  </si>
  <si>
    <t>Дотации</t>
  </si>
  <si>
    <t>2</t>
  </si>
  <si>
    <t>001</t>
  </si>
  <si>
    <t>710</t>
  </si>
  <si>
    <t>Прочие межбюджетные трансферты общего характера</t>
  </si>
  <si>
    <t>Дошкольное образование</t>
  </si>
  <si>
    <t>Общее образование</t>
  </si>
  <si>
    <t>Резервные фонды</t>
  </si>
  <si>
    <t>Резервные фонды местных администраций</t>
  </si>
  <si>
    <t>Дотации на выравнивание бюджетной обеспеченности субъектов Российской Федерации и муниципальных образований</t>
  </si>
  <si>
    <t>233</t>
  </si>
  <si>
    <t>240</t>
  </si>
  <si>
    <t>14</t>
  </si>
  <si>
    <t>06</t>
  </si>
  <si>
    <t>430</t>
  </si>
  <si>
    <t>Единый сельскохозяйственный налог</t>
  </si>
  <si>
    <t>ГОСУДАРСТВЕННАЯ ПОШЛИНА</t>
  </si>
  <si>
    <t>7524</t>
  </si>
  <si>
    <t>ОБЩЕГОСУДАРСТВЕННЫЕ ВОПРОСЫ</t>
  </si>
  <si>
    <t>ФИЗИЧЕСКАЯ КУЛЬТУРА И СПОРТ</t>
  </si>
  <si>
    <t>СРЕДСТВА МАССОВОЙ ИНФОРМАЦИИ</t>
  </si>
  <si>
    <t>Расходы на обеспечение деятельности школ-интернатов</t>
  </si>
  <si>
    <t>Мероприятия, направленные на организацию и проведение завоза топливно-энергетических ресурсов на территорию Таймырского Долгано-Ненецкого муниципального района</t>
  </si>
  <si>
    <t>увеличение прочих остатков денежных средств бюджетов</t>
  </si>
  <si>
    <t>уменьшение прочих остатков средств бюджетов</t>
  </si>
  <si>
    <t>уменьшение прочих остатков денежных средств бюджетов</t>
  </si>
  <si>
    <t>Прочие субсидии</t>
  </si>
  <si>
    <t>Прочие субсидии бюджетам муниципальных районов</t>
  </si>
  <si>
    <t>Субвенции бюджетам на государственную регистрацию актов гражданского состояния</t>
  </si>
  <si>
    <t>Мероприятия в области физической культуры и спорта</t>
  </si>
  <si>
    <t>2829</t>
  </si>
  <si>
    <t>2921</t>
  </si>
  <si>
    <t>Управление по делам гражданской обороны и чрезвычайным ситуациям Администрации Таймырского Долгано-Ненецкого муниципального района</t>
  </si>
  <si>
    <t>Финансовое управление Администрации Таймырского Долгано-Ненецкого муниципального района</t>
  </si>
  <si>
    <t>Непрограммные расходы</t>
  </si>
  <si>
    <t>Иные выплаты персоналу государственных (муниципальных) органов, за исключением фонда оплаты труда</t>
  </si>
  <si>
    <t>30</t>
  </si>
  <si>
    <t>Доходы бюджета - всего</t>
  </si>
  <si>
    <t>010</t>
  </si>
  <si>
    <t>х</t>
  </si>
  <si>
    <t xml:space="preserve">     в том числе:</t>
  </si>
  <si>
    <t>НАЛОГОВЫЕ И НЕНАЛОГОВЫЕ ДОХОДЫ</t>
  </si>
  <si>
    <t>НАЛОГИ НА ПРИБЫЛЬ, ДОХОДЫ</t>
  </si>
  <si>
    <t>Налог на прибыль организаций</t>
  </si>
  <si>
    <t>Субсидии гражданам на приобретение жилья</t>
  </si>
  <si>
    <t>Другие вопросы в области охраны окружающей среды</t>
  </si>
  <si>
    <t>Расходы на обеспечение деятельности муниципального учреждения, осуществляющего транспортное обслуживание органов местного самоуправления и учреждений муниципального района</t>
  </si>
  <si>
    <t>Управление образования Администрации Таймырского Долгано-Ненецкого муниципального района</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</si>
  <si>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</si>
  <si>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Доходы от оказания платных услуг (работ)</t>
  </si>
  <si>
    <t>Субсидии бюджетам бюджетной системы Российской Федерации (межбюджетные субсидии)</t>
  </si>
  <si>
    <t>Субвенции местным бюджетам на выполнение передаваемых полномочий субъектов Российской Федерации</t>
  </si>
  <si>
    <t>источники внешнего финансирования бюджета</t>
  </si>
  <si>
    <t>620</t>
  </si>
  <si>
    <t>(расшифровка подписи)</t>
  </si>
  <si>
    <t>79870783</t>
  </si>
  <si>
    <t xml:space="preserve">Глава по БК </t>
  </si>
  <si>
    <t>295</t>
  </si>
  <si>
    <t>Периодичность:  месячная</t>
  </si>
  <si>
    <t>НАЦИОНАЛЬНАЯ БЕЗОПАСНОСТЬ И ПРАВООХРАНИТЕЛЬНАЯ ДЕЯТЕЛЬНОСТЬ</t>
  </si>
  <si>
    <t>ЖИЛИЩНО-КОММУНАЛЬНОЕ ХОЗЯЙСТВО</t>
  </si>
  <si>
    <t>Доходы от сдачи в аренду имущества, составляющего государственную (муниципальную) казну (за исключением земельных участков)</t>
  </si>
  <si>
    <t>070</t>
  </si>
  <si>
    <t>Доходы от сдачи в аренду имущества, составляющего казну муниципальных районов (за исключением земельных участков)</t>
  </si>
  <si>
    <t>075</t>
  </si>
  <si>
    <t>Управление имущественных отношений Таймырского Долгано-Ненецкого муниципального района</t>
  </si>
  <si>
    <t>Государственная пошлина по делам, рассматриваемым в судах общей юрисдикции, мировыми судьями</t>
  </si>
  <si>
    <t>7601</t>
  </si>
  <si>
    <t>7604</t>
  </si>
  <si>
    <t>Закупка товаров, работ и услуг для обеспечения государственных (муниципальных) нужд</t>
  </si>
  <si>
    <t>Фонд оплаты труда учреждений</t>
  </si>
  <si>
    <t>Иные выплаты персоналу учреждений, за исключением фонда оплаты труда</t>
  </si>
  <si>
    <t>Взносы по обязательному социальному страхованию на выплаты по оплате труда работников и иные выплаты работникам учреждений</t>
  </si>
  <si>
    <t>Результат исполнения бюджета (дефицит / профицит)</t>
  </si>
  <si>
    <t>Код источника финансирования дефицита бюджета по бюджетной классификации</t>
  </si>
  <si>
    <t>Источники финансирования дефицита бюджета - всего</t>
  </si>
  <si>
    <t>500</t>
  </si>
  <si>
    <t>источники внутреннего финансирования бюджета</t>
  </si>
  <si>
    <t>520</t>
  </si>
  <si>
    <t>Налог, взимаемый в связи с применением патентной системы налогообложения, зачисляемый в бюджеты муниципальных районов</t>
  </si>
  <si>
    <t>16</t>
  </si>
  <si>
    <t>140</t>
  </si>
  <si>
    <t>Обеспечение деятельности финансовых, налоговых и таможенных органов и органов финансового (финансово-бюджетного) надзора</t>
  </si>
  <si>
    <t>Функционирование высшего должностного лица субъекта Российской Федерации и муниципального образования</t>
  </si>
  <si>
    <t>Глава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</si>
  <si>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</si>
  <si>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ОТЧЕТ ОБ ИСПОЛНЕНИИ БЮДЖЕТА</t>
  </si>
  <si>
    <t>КОДЫ</t>
  </si>
  <si>
    <t>Форма по ОКУД</t>
  </si>
  <si>
    <t>0503117</t>
  </si>
  <si>
    <t>Дата</t>
  </si>
  <si>
    <t>по ОКПО</t>
  </si>
  <si>
    <t>1. Доходы бюджета</t>
  </si>
  <si>
    <t>Наименование показателя</t>
  </si>
  <si>
    <t>Код строки</t>
  </si>
  <si>
    <t>Код дохода по бюджетной классификации</t>
  </si>
  <si>
    <t>Утвержденные бюджетные назначения</t>
  </si>
  <si>
    <t>Исполнено</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</si>
  <si>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</si>
  <si>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600</t>
  </si>
  <si>
    <t>640</t>
  </si>
  <si>
    <t>510</t>
  </si>
  <si>
    <t>720</t>
  </si>
  <si>
    <t>610</t>
  </si>
  <si>
    <t>(подпись)</t>
  </si>
  <si>
    <t>Расходы на обеспечение деятельности автономных учреждений муниципального района</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</si>
  <si>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</si>
  <si>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118</t>
  </si>
  <si>
    <t>930</t>
  </si>
  <si>
    <t>Дополнительное образование детей</t>
  </si>
  <si>
    <t>Молодежная политика</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</si>
  <si>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</si>
  <si>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</si>
  <si>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</si>
  <si>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</si>
  <si>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Форма 0503117 с.2</t>
  </si>
  <si>
    <t>2. Расходы бюджета</t>
  </si>
  <si>
    <t>Код расхода по бюджетной классификации</t>
  </si>
  <si>
    <t>Расходы бюджета - всего</t>
  </si>
  <si>
    <t>020</t>
  </si>
  <si>
    <t>Расходы на выполнение отдельных государственных полномочий в области защиты территорий и населения от чрезвычайных ситуаций</t>
  </si>
  <si>
    <t>Резервные средства</t>
  </si>
  <si>
    <t>Иные межбюджетные трансферты</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</si>
  <si>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</si>
  <si>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3. Источники финансирования дефицита бюджета</t>
  </si>
  <si>
    <t>увеличение остатков средств бюджетов</t>
  </si>
  <si>
    <t>увеличение прочих остатков средств бюджетов</t>
  </si>
  <si>
    <t>19</t>
  </si>
  <si>
    <t>7429</t>
  </si>
  <si>
    <t xml:space="preserve">Управление Записи актов гражданского состояния Администрации Таймырского Долгано-Ненецкого  муниципального района </t>
  </si>
  <si>
    <t>Контрольно-Счетная палата Таймырского Долгано-Ненецкого муниципального района</t>
  </si>
  <si>
    <t>Таймырский Долгано-Ненецкий районный Совет депутатов</t>
  </si>
  <si>
    <t>Управление развития инфраструктуры Таймырского Долгано-Ненецкого муниципального района</t>
  </si>
  <si>
    <t>7563</t>
  </si>
  <si>
    <t>Культура</t>
  </si>
  <si>
    <t>Расходы на осуществление государственных полномочий по созданию и обеспечению деятельности комиссий по делам несовершеннолетних и защите их прав</t>
  </si>
  <si>
    <t>Мероприятия в сфере культуры</t>
  </si>
  <si>
    <t>Пенсионное обеспечение</t>
  </si>
  <si>
    <t>Налог, взимаемый в связи с применением патентной системы налогообложения</t>
  </si>
  <si>
    <t>250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</si>
  <si>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</si>
  <si>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</si>
  <si>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ПЛАТЕЖИ ПРИ ПОЛЬЗОВАНИИ ПРИРОДНЫМИ РЕСУРСАМИ</t>
  </si>
  <si>
    <t>Плата за негативное воздействие на окружающую среду</t>
  </si>
  <si>
    <t>Охрана семьи и детства</t>
  </si>
  <si>
    <t>Социальное обеспечение населения</t>
  </si>
  <si>
    <t>Коммунальное хозяйство</t>
  </si>
  <si>
    <t>Другие вопросы в области национальной экономики</t>
  </si>
  <si>
    <t>260</t>
  </si>
  <si>
    <t>7456</t>
  </si>
  <si>
    <t>Проценты, полученные от предоставления бюджетных кредитов внутри страны за счет средств бюджетов муниципальных районов</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</si>
  <si>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</si>
  <si>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03</t>
  </si>
  <si>
    <t>08</t>
  </si>
  <si>
    <t>Плата за размещение отходов производства и потребления</t>
  </si>
  <si>
    <t>Прочие доходы от оказания платных услуг (работ)</t>
  </si>
  <si>
    <t>Дорожное хозяйство (дорожные фонды)</t>
  </si>
  <si>
    <t>НАЛОГИ НА ТОВАРЫ (РАБОТЫ, УСЛУГИ), РЕАЛИЗУЕМЫЕ НА ТЕРРИТОРИИ РОССИЙСКОЙ ФЕДЕРАЦИИ</t>
  </si>
  <si>
    <t>Акцизы по подакцизным товарам (продукции), производимым на территории Российской Федерации</t>
  </si>
  <si>
    <t>230</t>
  </si>
  <si>
    <t>Расходы на организацию деятельности органов местного самоуправления, обеспечивающих решение вопросов обеспечения гарантий прав коренных малочисленных народов Севера</t>
  </si>
  <si>
    <t>7514</t>
  </si>
  <si>
    <t>7515</t>
  </si>
  <si>
    <t>7516</t>
  </si>
  <si>
    <t>7517</t>
  </si>
  <si>
    <t>МЕЖБЮДЖЕТНЫЕ ТРАНСФЕРТЫ ОБЩЕГО ХАРАКТЕРА БЮДЖЕТАМ БЮДЖЕТНОЙ СИСТЕМЫ РОССИЙСКОЙ ФЕДЕРАЦИИ</t>
  </si>
  <si>
    <t>Уплата прочих налогов, сборов</t>
  </si>
  <si>
    <t>Иные выплаты населению</t>
  </si>
  <si>
    <t>Расходы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</si>
  <si>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</si>
  <si>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030</t>
  </si>
  <si>
    <t>Периодическая печать и издательства</t>
  </si>
  <si>
    <t>Обеспечение проведения выборов и референдумов</t>
  </si>
  <si>
    <t>из них:</t>
  </si>
  <si>
    <t>700</t>
  </si>
  <si>
    <t>Расходы на обеспечение деятельности дошкольных учреждений муниципального района</t>
  </si>
  <si>
    <t>Расходы на обеспечение деятельности школ-детских садов, школ начальных, неполных средних и средних</t>
  </si>
  <si>
    <t>Расходы на поддержку деятельности муниципальных молодежных центров</t>
  </si>
  <si>
    <t>Мероприятия в области землеустройства, землепользования и управления муниципальной собственностью</t>
  </si>
  <si>
    <t>Расходы на обеспечение деятельности бюджетных учреждений муниципального района</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</si>
  <si>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</si>
  <si>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Субсидии бюджетным учреждениям на иные цели</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</si>
  <si>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</si>
  <si>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ОХРАНА ОКРУЖАЮЩЕЙ СРЕДЫ</t>
  </si>
  <si>
    <t>Мероприятия, направленные на создание условий для выявления, сопровождения и поддержки одаренных детей, проживающих на территории муниципального района</t>
  </si>
  <si>
    <t>Участие одаренных детей в мероприятиях регионального и федерального уровней</t>
  </si>
  <si>
    <t>Мероприятия в области оздоровления и отдыха детей</t>
  </si>
  <si>
    <t>2826</t>
  </si>
  <si>
    <t>2827</t>
  </si>
  <si>
    <t>7467</t>
  </si>
  <si>
    <t>НАЦИОНАЛЬНАЯ ОБОРОНА</t>
  </si>
  <si>
    <t>НАЦИОНАЛЬНАЯ ЭКОНОМИКА</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</si>
  <si>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</si>
  <si>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Государственная пошлина за выдачу разрешения на установку рекламной конструкции</t>
  </si>
  <si>
    <t>040</t>
  </si>
  <si>
    <t>05</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</si>
  <si>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</si>
  <si>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7577</t>
  </si>
  <si>
    <t>7588</t>
  </si>
  <si>
    <t>045</t>
  </si>
  <si>
    <t>12</t>
  </si>
  <si>
    <t>048</t>
  </si>
  <si>
    <t>13</t>
  </si>
  <si>
    <t>130</t>
  </si>
  <si>
    <t>990</t>
  </si>
  <si>
    <t>995</t>
  </si>
  <si>
    <t>274</t>
  </si>
  <si>
    <t>220</t>
  </si>
  <si>
    <t>278</t>
  </si>
  <si>
    <t>КУЛЬТУРА, КИНЕМАТОГРАФИЯ</t>
  </si>
  <si>
    <t>Иные источники внутреннего финансирования дефицитов бюджетов</t>
  </si>
  <si>
    <t>013</t>
  </si>
  <si>
    <t>10</t>
  </si>
  <si>
    <t>0100</t>
  </si>
  <si>
    <t>0200</t>
  </si>
  <si>
    <t>035</t>
  </si>
  <si>
    <t>015</t>
  </si>
  <si>
    <t>Платежи от государственных и муниципальных унитарных предприятий</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</si>
  <si>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</si>
  <si>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999</t>
  </si>
  <si>
    <t>Прочие доходы от оказания платных услуг (работ) получателями средств бюджетов муниципальных районов</t>
  </si>
  <si>
    <t>Доходы от компенсации затрат государства</t>
  </si>
  <si>
    <t>Прочие доходы от компенсации затрат государства</t>
  </si>
  <si>
    <t>Прочие доходы от компенсации затрат бюджетов муниципальных районов</t>
  </si>
  <si>
    <t>ДОХОДЫ ОТ ПРОДАЖИ МАТЕРИАЛЬНЫХ И НЕМАТЕРИАЛЬНЫХ АКТИВОВ</t>
  </si>
  <si>
    <t>Доходы от продажи земельных участков, государственная собственность на которые не разграничена</t>
  </si>
  <si>
    <t>7522</t>
  </si>
  <si>
    <t>7523</t>
  </si>
  <si>
    <t>7526</t>
  </si>
  <si>
    <t>7527</t>
  </si>
  <si>
    <t>701</t>
  </si>
  <si>
    <t>БЕЗВОЗМЕЗДНЫЕ ПОСТУПЛЕНИЯ ОТ ДРУГИХ БЮДЖЕТОВ БЮДЖЕТНОЙ СИСТЕМЫ РОССИЙСКОЙ ФЕДЕРАЦИИ</t>
  </si>
  <si>
    <t>Дотации на выравнивание бюджетной обеспеченности</t>
  </si>
  <si>
    <t>Неисполненные назначения</t>
  </si>
  <si>
    <t>411</t>
  </si>
  <si>
    <t>15</t>
  </si>
  <si>
    <t>20</t>
  </si>
  <si>
    <t>29</t>
  </si>
  <si>
    <t>Расходы на предоставление, доставку и пересылку компенсационных выплат работникам учреждений, финансируемых за счет средств федерального бюджета и расположенных на территории  Таймырского Долгано-Ненецкого муниципального района</t>
  </si>
  <si>
    <t>7408</t>
  </si>
  <si>
    <t>7409</t>
  </si>
  <si>
    <t>Администрация Таймырского Долгано-Ненецкого муниципального района</t>
  </si>
  <si>
    <t>Дотации бюджетам бюджетной системы Российской Федерации</t>
  </si>
  <si>
    <t>Субвенции бюджетам бюджетной системы Российской Федерации</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</si>
  <si>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</si>
  <si>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</si>
  <si>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 xml:space="preserve">Единица измерения:  руб. </t>
  </si>
  <si>
    <t>231</t>
  </si>
  <si>
    <t>ВОЗВРАТ ОСТАТКОВ СУБСИДИЙ, СУБВЕНЦИЙ И ИНЫХ МЕЖБЮДЖЕТНЫХ ТРАНСФЕРТОВ, ИМЕЮЩИХ ЦЕЛЕВОЕ НАЗНАЧЕНИЕ, ПРОШЛЫХ ЛЕТ</t>
  </si>
  <si>
    <t>Плата за сбросы загрязняющих веществ в водные объекты</t>
  </si>
  <si>
    <t>Форма 0503117 с. 3</t>
  </si>
  <si>
    <t>04</t>
  </si>
  <si>
    <t>014</t>
  </si>
  <si>
    <t>025</t>
  </si>
  <si>
    <t>07</t>
  </si>
  <si>
    <t>150</t>
  </si>
  <si>
    <t>170</t>
  </si>
  <si>
    <t>201</t>
  </si>
  <si>
    <t>09</t>
  </si>
  <si>
    <t>050</t>
  </si>
  <si>
    <t>11</t>
  </si>
  <si>
    <t>120</t>
  </si>
  <si>
    <t>267</t>
  </si>
  <si>
    <t>0300</t>
  </si>
  <si>
    <t>ШТРАФЫ, САНКЦИИ, ВОЗМЕЩЕНИЕ УЩЕРБА</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</si>
  <si>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</si>
  <si>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Плата за выбросы загрязняющих веществ в атмосферный воздух стационарными объектами</t>
  </si>
  <si>
    <t>Расходы на обеспечение деятельности специалистов, осуществляющих переданные государственные полномочия по переселению граждан из районов Крайнего Севера и приравненных к ним местностей</t>
  </si>
  <si>
    <t>Налог на прибыль организаций, зачисляемый в бюджеты бюджетной системы Российской Федерации по соответствующим ставкам</t>
  </si>
  <si>
    <t>Налог на доходы физических лиц</t>
  </si>
  <si>
    <t>НАЛОГИ НА СОВОКУПНЫЙ ДОХОД</t>
  </si>
  <si>
    <t>Единый налог на вмененный доход для отдельных видов деятельности</t>
  </si>
  <si>
    <t>Бюджетные кредиты, предоставленные внутри страны в валюте Российской Федерации</t>
  </si>
  <si>
    <t>Возврат бюджетных кредитов, предоставленных другим бюджетам бюджетной системы Российской Федерации в валюте Российской Федерации</t>
  </si>
  <si>
    <t>Иные пенсии, социальные доплаты к пенсиям</t>
  </si>
  <si>
    <t>Предоставление пенсии за выслугу лет муниципальным служащим</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</si>
  <si>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</si>
  <si>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</si>
  <si>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7528</t>
  </si>
  <si>
    <t>2823</t>
  </si>
  <si>
    <t>2824</t>
  </si>
  <si>
    <t>2825</t>
  </si>
  <si>
    <t>Пособия, компенсации, меры социальной поддержки по публичным нормативным обязательствам</t>
  </si>
  <si>
    <t>Пособия, компенсации и иные социальные выплаты гражданам, кроме публичных нормативных обязательств</t>
  </si>
  <si>
    <t>по ОКТМО</t>
  </si>
  <si>
    <t>Государственная пошлина за государственную регистрацию, а также за совершение прочих юридически значимых действий</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</si>
  <si>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</si>
  <si>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БЕЗВОЗМЕЗДНЫЕ ПОСТУПЛЕНИЯ</t>
  </si>
  <si>
    <t>Управление муниципального заказа и потребительского рынка Администрации Таймырского Долгано-Ненецкого муниципального района</t>
  </si>
  <si>
    <t>Бюджетные инвестиции на приобретение объектов недвижимого имущества в государственную (муниципальную) собственность</t>
  </si>
  <si>
    <t>Капитальные вложения в объекты государственной (муниципальной) собственности</t>
  </si>
  <si>
    <t>Бюджетные инвестиции</t>
  </si>
  <si>
    <t>Бюджетные инвестиции в объекты капитального строительства государственной (муниципальной) собственности</t>
  </si>
  <si>
    <t>Мероприятия в сфере молодежной политики</t>
  </si>
  <si>
    <t>Доходы от продажи земельных участков, находящихся в государственной и муниципальной собственности</t>
  </si>
  <si>
    <t>0525</t>
  </si>
  <si>
    <t>0527</t>
  </si>
  <si>
    <t>0528</t>
  </si>
  <si>
    <t>0529</t>
  </si>
  <si>
    <t>0530</t>
  </si>
  <si>
    <t>0531</t>
  </si>
  <si>
    <t>0532</t>
  </si>
  <si>
    <t>0616</t>
  </si>
  <si>
    <t>2821</t>
  </si>
  <si>
    <t>40</t>
  </si>
  <si>
    <t>60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</si>
  <si>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</si>
  <si>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800</t>
  </si>
  <si>
    <t>810</t>
  </si>
  <si>
    <t>Процентные платежи по муниципальному долгу</t>
  </si>
  <si>
    <t>Обслуживание государственного (муниципального) долга</t>
  </si>
  <si>
    <t>Обслуживание муниципального долга</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</si>
  <si>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</si>
  <si>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</si>
  <si>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Центральный аппарат</t>
  </si>
  <si>
    <t>25</t>
  </si>
  <si>
    <t>076</t>
  </si>
  <si>
    <t>35</t>
  </si>
  <si>
    <t>Изменение остатков средств (стр. 710 + стр. 720)</t>
  </si>
  <si>
    <t>увеличение остатков средств, всего</t>
  </si>
  <si>
    <t>уменьшение остатков средств, всего</t>
  </si>
  <si>
    <t>Фонд оплаты труда государственных (муниципальных) органов</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</si>
  <si>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</si>
  <si>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029</t>
  </si>
  <si>
    <t>7552</t>
  </si>
  <si>
    <t>7554</t>
  </si>
  <si>
    <t>Мероприятия в области дорожного хозяйства (дорожные фонды)</t>
  </si>
  <si>
    <t>Расходы на реализацию передаваемых полномочий по решению вопросов в области использования объектов животного мира, в том числе охотничьих ресурсов, а также водных биологических ресурсов</t>
  </si>
  <si>
    <t>Расходы на обеспечение деятельности муниципального учреждения, реализующего мероприятия в сфере молодежной политики на территории муниципального района</t>
  </si>
  <si>
    <t>Мероприятия, направленные на предупреждение экстремистских проявлений и недопущение совершения террористических актов на территории муниципального района</t>
  </si>
  <si>
    <t>Реализация полномочий органов местного самоуправления города Дудинки по организации завоза угля для учреждений культуры и территориальных отделов администрации города Дудинка</t>
  </si>
  <si>
    <t>Реализация полномочий органов местного самоуправления сельского поселения Хатанга по организации завоза угля для учреждений культуры и административных зданий администрации поселения, находящихся в поселках сельского поселения Хатанга</t>
  </si>
  <si>
    <t>Реализация полномочий органов местного самоуправления сельского поселения Караул по организации завоза угля для учреждений культуры и административных зданий администрации поселения, находящихся в поселках сельского поселения Караул</t>
  </si>
  <si>
    <t>024</t>
  </si>
  <si>
    <t>Мобилизационная и вневойсковая подготовка</t>
  </si>
  <si>
    <t>Сельское хозяйство и рыболовство</t>
  </si>
  <si>
    <t>Другие вопросы в области социальной политики</t>
  </si>
  <si>
    <t>СОЦИАЛЬНАЯ ПОЛИТИКА</t>
  </si>
  <si>
    <t>053</t>
  </si>
  <si>
    <t>Расходы на обеспечение деятельности муниципального учреждения, осуществляющего формирование и содержание муниципального архива, включая хранение архивных фондов поселений</t>
  </si>
  <si>
    <t>Уплата налога на имущество организаций и земельного налога</t>
  </si>
  <si>
    <t>Расходы на выполнение государственных полномочий по созданию и обеспечению деятельности административных комиссий</t>
  </si>
  <si>
    <t>Расходы на выполнение отдельных государственных полномочий по решению вопросов поддержки сельскохозяйственного производства</t>
  </si>
  <si>
    <t>7570</t>
  </si>
  <si>
    <t>увеличение прочих остатков денежных средств бюджетов муниципальных районов</t>
  </si>
  <si>
    <t>уменьшение остатков средств бюджетов</t>
  </si>
  <si>
    <t>уменьшение прочих остатков денежных средств бюджетов муниципальных районов</t>
  </si>
  <si>
    <t>Расходы на реализацию отдельных мер по обеспечению ограничения платы граждан за коммунальные услуги</t>
  </si>
  <si>
    <t>ОБРАЗОВАНИЕ</t>
  </si>
  <si>
    <t>Уплата иных платежей</t>
  </si>
  <si>
    <t>Предоставление иных межбюджетных трансфертов бюджетам городских и сельских поселений Таймырского Долгано-Ненецкого муниципального района общего характера</t>
  </si>
  <si>
    <t>04653000</t>
  </si>
  <si>
    <t>7564</t>
  </si>
  <si>
    <t>Субвенции бюджетам муниципальных районов на государственную регистрацию актов гражданского состояния</t>
  </si>
  <si>
    <t>Субвенции бюджетам муниципальных районов на выполнение передаваемых полномочий субъектов Российской Федерации</t>
  </si>
  <si>
    <t>Другие вопросы в области культуры, кинематографии</t>
  </si>
  <si>
    <t>по ОКЕИ</t>
  </si>
  <si>
    <t>383</t>
  </si>
  <si>
    <t>в том числе:</t>
  </si>
  <si>
    <t>000</t>
  </si>
  <si>
    <t>1</t>
  </si>
  <si>
    <t>00</t>
  </si>
  <si>
    <t>0000</t>
  </si>
  <si>
    <t>182</t>
  </si>
  <si>
    <t>01</t>
  </si>
  <si>
    <t>110</t>
  </si>
  <si>
    <t>012</t>
  </si>
  <si>
    <t>02</t>
  </si>
  <si>
    <t>6</t>
  </si>
  <si>
    <t>Другие общегосударственные вопросы</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</si>
  <si>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</si>
  <si>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7529</t>
  </si>
  <si>
    <t>Премии и гранты</t>
  </si>
  <si>
    <t>Другие вопросы в области физической культуры и спорта</t>
  </si>
  <si>
    <t>Массовый спорт</t>
  </si>
  <si>
    <t>Обеспечение увеличения ежемесячного денежного поощрения выборных должностных лиц, лиц, замещающих иные муниципальные должности, муниципальных служащих и увеличения единовременной выплаты при предоставлении ежегодного оплачиваемого отпуска муниципальным служащим</t>
  </si>
  <si>
    <t>Расходы на содержание муниципального казенного учреждения осуществляющего организацию материально-технического обеспечения, закупок товаров, работ и услуг, ведение бюджетного, бухгалтерского и налогового учета, хозяйственное обслуживание, информационное, организационное и документационное обеспечение деятельности Администрации муниципального района</t>
  </si>
  <si>
    <t>Предоставление иных межбюджетных трансфертов бюджетам городских и сельских поселений Таймырского Долгано-Ненецкого муниципального района на реализацию полномочий органов местного самоуправления Таймырского Долгано-Ненецкого муниципального района по организации предоставления дополнительного образования в соответствии с заключенными соглашениями</t>
  </si>
  <si>
    <t>Предоставление иных межбюджетных трансфертов бюджетам городских и сельских поселений Таймырского Долгано-Ненецкого муниципального района на реализацию полномочий органов местного самоуправления Таймырского Долгано-Ненецкого муниципального района по выдаче разрешений на установку и эксплуатацию рекламных конструкций в соответствии с заключенными соглашениями</t>
  </si>
  <si>
    <t>Расходы на предоставление субсидий 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</si>
  <si>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</si>
  <si>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</si>
  <si>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</si>
  <si>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7649</t>
  </si>
  <si>
    <t>Прочая закупка товаров, работ и услуг</t>
  </si>
  <si>
    <t>Предоставление субсидий юридическим лицам, индивидуальным предпринимателям на возмещение части затрат, связанных с осуществлением регулярных пассажирских перевозок воздушным транспортом на территории Таймырского Долгано- Ненецкого муниципального района</t>
  </si>
  <si>
    <t>Предоставление субсидий юридическим лицам, индивидуальным предпринимателям на возмещение части затрат, связанных с осуществлением регулярных пассажирских перевозок водным транспортом на территории Таймырского Долгано-Ненецкого муниципального района</t>
  </si>
  <si>
    <t>Расходы на предоставление субсидий на возмещение 75 процентов фактически произведенных затрат на оплату потребления электроэнергии, связанного с производством сельскохозяйственной продукции, но не более 700 кВт/ч в месяц, за исключением затрат на оплату потребления электроэнергии, связанного с производством мяса домашнего северного оленя, сельскохозяйственным организациям всех форм собственности и индивидуальным предпринимателям, осуществляющим производство сельскохозяйственной продукции</t>
  </si>
  <si>
    <t>Предоставление иных межбюджетных трансфертов бюджетам сельских поселений Таймырского Долгано-Ненецкого муниципального района на реализацию полномочий органов местного самоуправления Таймырского Долгано-Ненецкого муниципального района по организации библиотечного обслуживания населения, комплектованию и обеспечению сохранности библиотечных фондов библиотек поселений в соответствии с заключенными соглашениями</t>
  </si>
  <si>
    <t>Расходы на предоставление социальных выплат пенсионерам, выезжающим за пределы муниципального района, на приобретение (строительство) жилья</t>
  </si>
  <si>
    <t>Жилищное хозяйство</t>
  </si>
  <si>
    <t>Реализация полномочий органов местного самоуправления города Дудинки по организации содержания муниципального жилищного фонда в части утверждения краткосрочных планов реализации региональной программы капитального ремонта общего имущества в многоквартирных домах</t>
  </si>
  <si>
    <t>Реализация полномочий органов местного самоуправления сельского поселения Хатанга по организации содержания муниципального жилищного фонда в части утверждения краткосрочных планов реализации региональной программы капитального ремонта общего имущества в многоквартирных домах</t>
  </si>
  <si>
    <t>Реализация полномочий органов местного самоуправления городского поселения Диксон по организации содержания муниципального жилищного фонда в части утверждения краткосрочных планов реализации региональной программы капитального ремонта общего имущества в многоквартирных домах</t>
  </si>
  <si>
    <t>Расходы на осуществление компенсационных выплат гражданам, ведущим традиционный образ жизни и осуществляющим традиционную хозяйственную деятельность (оленеводство), в возрасте 14 лет и старше, не состоящим в трудовых отношениях, на учете в службе занятости в качестве безработных и не являющимся получателями страховых пенсий по старости или инвалидности</t>
  </si>
  <si>
    <t>Расходы на осуществление компенсационных выплат гражданам, ведущим традиционный образ жизни и осуществляющим традиционную хозяйственную деятельность (рыболовство, промысловая охота), постоянно проживающим на промысловых точках и факториях, в возрасте 14 лет и старше, не состоящим в трудовых отношениях, на учете в службе занятости в качестве безработных и не являющимся получателями страховых пенсий по старости или инвалидности, гражданам, ведущим традиционный образ жизни, в возрасте 14 лет и старше, состоящим в трудовых отношениях с организациями или индивидуальными предпринимателями, основным видом деятельности которых является традиционная хозяйственная деятельность (рыболовство, промысловая охота), и выполняющим работы по осуществлению указанных видов деятельности</t>
  </si>
  <si>
    <t>Расходы на выплаты дополнительного ежемесячного денежного вознаграждения за выполнение функции классного руководителя педагогам муниципальных общеобразовательных организаций</t>
  </si>
  <si>
    <t>Расходы на предоставление ежемесячной социальной выплаты (компенсации) родителям (законным представителям) на оплату части родительской платы за присмотр и уход за детьми в муниципальных образовательных организациях, реализующих образовательную программу дошкольного образования и находящихся на территории муниципального района</t>
  </si>
  <si>
    <t>Расходы на предоставление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t>
  </si>
  <si>
    <t>Возврат бюджетных кредитов, предоставленных юридическим лицам в валюте Российской Федерации</t>
  </si>
  <si>
    <t>Возврат бюджетных кредитов, предоставленных юридическим лицам из бюджетов муниципальных районов в валюте Российской Федерации</t>
  </si>
  <si>
    <t xml:space="preserve"> Наименование показателя</t>
  </si>
  <si>
    <t>Плата за размещение отходов производства</t>
  </si>
  <si>
    <t>041</t>
  </si>
  <si>
    <t>Плата за выбросы загрязняющих веществ, образующихся при сжигании на факельных установках и (или) рассеивании попутного нефтяного газа</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</si>
  <si>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</si>
  <si>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2924</t>
  </si>
  <si>
    <t>314</t>
  </si>
  <si>
    <t>Плата по соглашениям об установлении сервитута, заключенным органами местного самоуправления городских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поселений</t>
  </si>
  <si>
    <t>Расходы на предоставление социальных выплат молодым семьям на приобретение (строительство) жилья</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</si>
  <si>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</si>
  <si>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</si>
  <si>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300</t>
  </si>
  <si>
    <t>Плата по соглашениям об установлении сервитута в отношении земельных участков, государственная собственность на которые не разграничена</t>
  </si>
  <si>
    <t>310</t>
  </si>
  <si>
    <t>2820</t>
  </si>
  <si>
    <t>x</t>
  </si>
  <si>
    <t>241</t>
  </si>
  <si>
    <t>251</t>
  </si>
  <si>
    <t>261</t>
  </si>
  <si>
    <t>ДОХОДЫ ОТ ОКАЗАНИЯ ПЛАТНЫХ УСЛУГ И КОМПЕНСАЦИИ ЗАТРАТ ГОСУДАРСТВА</t>
  </si>
  <si>
    <t>7566</t>
  </si>
  <si>
    <t>7587</t>
  </si>
  <si>
    <t>Предоставление бюджетных кредитов внутри страны в валюте Российской Федерации</t>
  </si>
  <si>
    <t>Предоставление бюджетных кредитов другим бюджетам бюджетной системы Российской Федерации в валюте Российской Федерации</t>
  </si>
  <si>
    <t>540</t>
  </si>
  <si>
    <t>Муниципальная программа Таймырского Долгано-Ненецкого муниципального района "Развитие культуры и туризма в Таймырском Долгано-Ненецком муниципальном районе"</t>
  </si>
  <si>
    <t>Расходы на организацию и проведение социально значимых мероприятий коренных малочисленных народов Севера (День рыбака, Международный день коренных народов мира, День образования Таймыра, другие мероприятия, направленные на сохранение и развитие родных языков, культуры, традиционного образа жизни и осуществления традиционной хозяйственной деятельности коренных малочисленных народов Севера), а также конкурсов в рамках проведения социально значимых мероприятий коренных малочисленных народов Севера, обеспечение участия проживающих на территории муниципального района лиц из числа коренных малочисленных народов Севера в социально значимых мероприятиях коренных малочисленных народов межмуниципального, краевого, межрегионального и всероссийского уровня в соответствии с устанавливаемыми Правительством края перечнем социально значимых мероприятий коренных малочисленных народов межмуниципального, краевого, межрегионального и всероссийского уровня, в которых обеспечивается участие проживающих на территории муниципального района лиц из числа коренных малочисленных народов Севера, и порядком участия этих лиц в социально значимых мероприятиях коренных малочисленных народов межмуниципального, краевого, межрегионального и всероссийского уровня</t>
  </si>
  <si>
    <t>Профессиональная подготовка, переподготовка и повышение квалификации</t>
  </si>
  <si>
    <t>Муниципальная программа Таймырского Долгано-Ненецкого муниципального района "Молодежь Таймыра"</t>
  </si>
  <si>
    <t>Расходы на обеспечение деятельности муниципального казенного учреждения "Редакционно - полиграфический комплекс "Таймыр"</t>
  </si>
  <si>
    <t>Муниципальная программа Таймырского Долгано-Ненецкого муниципального района "Улучшение жилищных условий отдельных категорий граждан Таймырского Долгано–Ненецкого муниципального района"</t>
  </si>
  <si>
    <t>Подпрограмма "Обеспечение жильем молодых семей Таймырского Долгано-Ненецкого муниципального района" муниципальной программы Таймырского Долгано-Ненецкого муниципального района "Улучшение жилищных условий отдельных категорий граждан Таймырского Долгано-Ненецкого муниципального района"</t>
  </si>
  <si>
    <t>Муниципальная программа Таймырского Долгано-Ненецкого муниципального района "Развитие физической культуры и спорта на территории Таймырского Долгано–Ненецкого муниципального района"</t>
  </si>
  <si>
    <t>Муниципальная программа Таймырского Долгано-Ненецкого муниципального района "Развитие инфраструктуры Таймырского Долгано-Ненецкого муниципального района"</t>
  </si>
  <si>
    <t>Муниципальная программа Таймырского Долгано-Ненецкого муниципального района "Развитие образования  Таймырского Долгано-Ненецкого муниципального района"</t>
  </si>
  <si>
    <t>Подпрограмма "Развитие дошкольного, общего и дополнительного образования" муниципальной программы Таймырского Долгано-Ненецкого муниципального района "Развитие образования Таймырского Долгано-Ненецкого муниципального района"</t>
  </si>
  <si>
    <t>Муниципальная программа Таймырского Долгано-Ненецкого муниципального района "Развитие малого и среднего предпринимательства в Таймырском Долгано-Ненецком муниципальном районе"</t>
  </si>
  <si>
    <t>Расходы на обеспечение твердым топливом (углем), включая его доставку, граждан, проживающих на территории Таймырского Долгано-Ненецкого муниципального района в домах с печным отоплением, а также лиц из числа коренных малочисленных народов Севера, ведущих традиционный образ жизни и осуществляющих традиционную хозяйственную деятельность (оленеводство), проживающих на территории сельского поселения Хатанга, для отопления кочевого жилья</t>
  </si>
  <si>
    <t>Расходы на дополнительные меры социальной поддержки гражданам Таймырского Долгано-Ненецкого муниципального района  на возмещение части затрат на оплату электрической энергии, израсходованной  на коммунально-бытовые нужды для освещения и отопления гаражей</t>
  </si>
  <si>
    <t>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</si>
  <si>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</si>
  <si>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Расходы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</si>
  <si>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Расходы на обеспечение деятельности территориальной психолого-медико-педагогической комиссии</t>
  </si>
  <si>
    <t>Расходы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</si>
  <si>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Подпрограмма "Укрепление здоровья учащихся общеобразовательных школ" муниципальной программы Таймырского Долгано-Ненецкого муниципального района "Развитие образования Таймырского Долгано-Ненецкого муниципального района"</t>
  </si>
  <si>
    <t>Расходы на обеспечение деятельности централизованных бухгалтерий, групп хозяйственного обслуживания</t>
  </si>
  <si>
    <t>Расходы на обеспечение деятельности муниципального учреждения, осуществляющего содействие комплексному развитию системы образования муниципального района, её информационное и методическое обеспечение, организацию повышения квалификации работников системы образования муниципального района, разработку и осуществление мер, направленных на поддержку и развитие языков и культуры коренных малочисленных народов Севера, проживающих на территории муниципального района</t>
  </si>
  <si>
    <t>Муниципальная программа Таймырского Долгано-Ненецкого муниципального района "Защита населения и территории Таймырского Долгано–Ненецкого муниципального района Красноярского края от чрезвычайных ситуаций природного и техногенного характера"</t>
  </si>
  <si>
    <t>7488</t>
  </si>
  <si>
    <t>Расходы на комплектование книжных фондов библиотек муниципальных образований Красноярского края</t>
  </si>
  <si>
    <t>Расходы на капитальный ремонт и ремонт автомобильных дорог общего пользования местного значения за счет средств дорожного фонда Красноярского края</t>
  </si>
  <si>
    <t>2848</t>
  </si>
  <si>
    <t>2920</t>
  </si>
  <si>
    <t>7525</t>
  </si>
  <si>
    <t>0289</t>
  </si>
  <si>
    <t>Расходы на организацию и осуществление деятельности по опеке и попечительству в отношении совершеннолетних граждан, а также в сфере патронажа</t>
  </si>
  <si>
    <t>Налог, взимаемый в связи с применением упрощенной системы налогообложения</t>
  </si>
  <si>
    <t>011</t>
  </si>
  <si>
    <t>Налог, взимаемый с налогоплательщиков, выбравших в качестве объекта налогообложения доходы, уменьшенные на величину расходов</t>
  </si>
  <si>
    <t>021</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</si>
  <si>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</si>
  <si>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Проценты, полученные от предоставления бюджетных кредитов внутри страны за счет средств бюджетов муниципальных районов (от предоставления бюджетных кредитов поселениям муниципального района)</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</si>
  <si>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 (доходы от сдачи в аренду имущества, находящегося в оперативном управлении прочих учреждений)</t>
  </si>
  <si>
    <t>Прочие доходы от компенсации затрат бюджетов муниципальных районов (прочие доходы по целевым средствам, поступающие в виде дебиторской задолженности прошлых лет)</t>
  </si>
  <si>
    <t>Прочие доходы от компенсации затрат бюджетов муниципальных районов (прочие доходы, получаемые учреждениями и предприятиями муниципального района)</t>
  </si>
  <si>
    <t>Административные штрафы, установленные Кодексом Российской Федерации об административных правонарушениях</t>
  </si>
  <si>
    <t>060</t>
  </si>
  <si>
    <t>063</t>
  </si>
  <si>
    <t>073</t>
  </si>
  <si>
    <t>200</t>
  </si>
  <si>
    <t>203</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</si>
  <si>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</si>
  <si>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090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</si>
  <si>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</si>
  <si>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</si>
  <si>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 (за нарушение поставщиками условий муниципальных контрактов или иных договоров, финансируемых за счет средств дорожного фонда)</t>
  </si>
  <si>
    <t>Платежи в целях возмещения причиненного ущерба (убытков)</t>
  </si>
  <si>
    <t>031</t>
  </si>
  <si>
    <t>Возмещение ущерба при возникновении страховых случаев, когда выгодоприобретателями выступают получатели средств бюджета муниципального района</t>
  </si>
  <si>
    <t>Платежи, уплачиваемые в целях возмещения вреда</t>
  </si>
  <si>
    <t>Платежи, уплачиваемые в целях возмещения вреда, причиняемого автомобильным дорогам</t>
  </si>
  <si>
    <t>064</t>
  </si>
  <si>
    <t>Платежи, уплачиваемые в целях возмещения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t>
  </si>
  <si>
    <t>Прочие субсидии бюджетам муниципальных районов (на поддержку деятельности муниципальных молодежных центров)</t>
  </si>
  <si>
    <t>Прочие субсидии бюджетам муниципальных районов (на комплектование книжных фондов библиотек муниципальных образований Красноярского края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</si>
  <si>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Субвенции бюджетам муниципальных районов на выполнение передаваемых полномочий субъектов Российской Федерации (на обеспечение твердым топливом (углем), включая его доставку, граждан, проживающих на территории Таймырского Долгано-Ненецкого муниципального района в домах с печным отоплением, а также лиц из числа коренных малочисленных народов Севера, ведущих традиционный образ жизни и осуществляющих традиционную хозяйственную деятельность (оленеводство), проживающих на территории сельского поселения Хатанга, для отопления кочевого жилья)</t>
  </si>
  <si>
    <t>Субвенции бюджетам муниципальных районов на выполнение передаваемых полномочий субъектов Российской Федерации (на выплату материальной помощи для оплаты питания и проживания студентам и слушателям, обучающимся в профессиональных образовательных организациях и образовательных организациях высшего образования, находящихся за пределами муниципального района, из семей со среднедушевым доходом ниже величины прожиточного минимума, установленного для соответствующей группы территорий края на душу населения, за исключением лиц, которым предоставлены меры социальной поддержки в соответствии со статьей 46 Закона края от 18 декабря 2008 года № 7-2660 «О социальной поддержке граждан, проживающих в Таймырском Долгано-Ненецком муниципальном районе Красноярского края»)</t>
  </si>
  <si>
    <t>Субвенции бюджетам муниципальных районов на выполнение передаваемых полномочий субъектов Российской Федерации (на ежемесячную социальную выплату (компенсацию) родителям (законным представителям) на оплату части родительской платы за присмотр и уход за детьми в муниципальных образовательных организациях, реализующих образовательную программу дошкольного образования и находящихся на территории муниципального района)</t>
  </si>
  <si>
    <t>Субвенции бюджетам муниципальных районов на выполнение передаваемых полномочий субъектов Российской Федерации (на обеспечение одеждой, обувью и мягким инвентарем обучающихся из числа коренных малочисленных народов Севера и из семей, среднедушевой доход которых ниже величины прожиточного минимума, установленной по соответствующей группе территорий края на душу населения, проживающих в интернатах муниципальных общеобразовательных организаций, расположенных в муниципальном районе, за исключением обучающихся с ограниченными возможностями здоровья)</t>
  </si>
  <si>
    <t>Субвенции бюджетам муниципальных районов на выполнение передаваемых полномочий субъектов Российской Федерации (на выплаты дополнительного ежемесячного денежного вознаграждения за выполнение функции классного руководителя педагогам муниципальных общеобразовательных организаций)</t>
  </si>
  <si>
    <t>Субвенции бюджетам муниципальных районов на выполнение передаваемых полномочий субъектов Российской Федерации (на предоставление социальных выплат пенсионерам, выезжающим за пределы муниципального района, на приобретение (строительство) жилья)</t>
  </si>
  <si>
    <t>Субвенции бюджетам муниципальных районов на выполнение передаваемых полномочий субъектов Российской Федерации (на обеспечение лиц из числа коренных малочисленных народов Севера, осуществляющих виды традиционной хозяйственной деятельности – рыболовство, промысловая охота, медицинскими аптечками, содержащими лекарственные препараты и медицинские изделия)</t>
  </si>
  <si>
    <t>Субвенции бюджетам муниципальных районов на выполнение передаваемых полномочий субъектов Российской Федерации (на предоставление субсидий на возмещение части затрат, связанных с реализацией продукции охоты (мяса дикого северного оленя) и (или) водных биологических ресурсов и продукции их переработки, организациям всех форм собственности и индивидуальным предпринимателям, осуществляющим реализацию продукции охоты (мяса дикого северного оленя) и (или) водных биологических ресурсов и продукции их переработки, при условии, что не менее 70 процентов от общего числа их работников и (или) привлеченных ими по гражданско-правовым договорам граждан, осуществляющих заготовку продукции охоты (мяса дикого северного оленя) и (или) водных биологических ресурсов, составляют представители коренных малочисленных народов Севера, проживающих в Таймырском Долгано-Ненецком муниципальном районе)</t>
  </si>
  <si>
    <t>Субвенции бюджетам муниципальных районов на выполнение передаваемых полномочий субъектов Российской Федерации (на обеспечение мер социальной поддержки в целях улучшения жилищно-бытовых условий лиц из числа коренных малочисленных народов Севера, ведущих традиционный образ жизни и осуществляющих традиционную хозяйственную деятельность (рыболовство, промысловая охота), в форме безвозмездного обеспечения керосином для освещения кочевого жилья либо компенсации расходов на приобретение и доставку керосина)</t>
  </si>
  <si>
    <t>Субвенции бюджетам муниципальных районов на выполнение передаваемых полномочий субъектов Российской Федерации (на обеспечение мер социальной поддержки в целях улучшения жилищно-бытовых условий лиц из числа коренных малочисленных народов Севера, ведущих традиционный образ жизни и осуществляющих традиционную хозяйственную деятельность (рыболовство, промысловая охота), в форме  безвозмездного обеспечения средствами связи (радиостанция, спутниковый телефон, спутниковый навигатор), источниками питания и оборудованием для обеспечения радиосвязи (тюнеры, передатчики, антенно-мачтовые устройства, измерительные приборы, запасные части и расходные материалы), безвозмездного обеспечения проведения экспертизы и регистрации средств связи в установленном порядке)</t>
  </si>
  <si>
    <t>Субвенции бюджетам муниципальных районов на выполнение передаваемых полномочий субъектов Российской Федерации (на обеспечение комплектами для новорожденных женщин из числа коренных малочисленных народов Севера, проживающих в сельской местности, вне зависимости от дохода семьи, а также женщин из числа коренных малочисленных народов Севера, проживающих в городе Дудинка и поселке Диксон, из семей, среднедушевой доход которых ниже величины прожиточного минимума, установленного для соответствующей группы территорий края на душу населения, в связи с рождением детей)</t>
  </si>
  <si>
    <t>Субвенции бюджетам муниципальных районов на выполнение передаваемых полномочий субъектов Российской Федерации (на организацию выпуска приложения к газете «Таймыр», программ радиовещания и телевидения на языках коренных малочисленных народов Севера)</t>
  </si>
  <si>
    <t>Субвенции бюджетам муниципальных районов на выполнение передаваемых полномочий субъектов Российской Федерации (на осуществление компенсационных выплат гражданам, ведущим традиционный образ жизни и осуществляющим традиционную хозяйственную деятельность (оленеводство), в возрасте 14 лет и старше, не состоящим в трудовых отношениях, на учете в службе занятости в качестве безработных и не являющимся получателями страховых пенсий по старости или инвалидности)</t>
  </si>
  <si>
    <t>Субвенции бюджетам муниципальных районов на выполнение передаваемых полномочий субъектов Российской Федерации (на обеспечение мер социальной поддержки в целях улучшения жилищно-бытовых условий лиц из числа коренных малочисленных народов Севера, ведущих традиционный образ жизни и осуществляющих традиционную хозяйственную деятельность (оленеводство), в форме безвозмездного обеспечения средствами связи (радиостанция, спутниковый телефон, спутниковый навигатор), источниками питания и оборудованием для обеспечения радиосвязи (тюнеры, передатчики, антенно-мачтовые устройства, измерительные приборы, запасные части и расходные материалы), безвозмездного обеспечения проведения экспертизы и регистрации средств связи в установленном порядке за счет средств краевого бюджета)</t>
  </si>
  <si>
    <t>Субвенции бюджетам муниципальных районов на выполнение передаваемых полномочий субъектов Российской Федерации (на обеспечение мер социальной поддержки в целях улучшения жилищно-бытовых условий лиц из числа коренных малочисленных народов Севера, ведущих традиционный образ жизни и осуществляющих традиционную хозяйственную деятельность (оленеводство), в форме безвозмездного обеспечения кочевым жильем в виде балка либо выплаты компенсации расходов на изготовление и оснащение кочевого жилья за счет средств краевого бюджета)</t>
  </si>
  <si>
    <t>Субвенции бюджетам муниципальных районов на выполнение передаваемых полномочий субъектов Российской Федерации (на обеспечение мер социальной поддержки в целях улучшения жилищно-бытовых условий лиц из числа коренных малочисленных народов Севера, ведущих традиционный образ жизни и осуществляющих традиционную хозяйственную деятельность (оленеводство), в форме безвозмездного обеспечения керосином для освещения кочевого жилья либо компенсации расходов на приобретение и доставку керосина)</t>
  </si>
  <si>
    <t>Субвенции бюджетам муниципальных районов на выполнение передаваемых полномочий субъектов Российской Федерации (на обеспечение мер социальной поддержки для улучшения жилищно-бытовых условий лицам из числа коренных малочисленных народов Севера, ведущим традиционный образ жизни и осуществляющим традиционную хозяйственную деятельность (оленеводство, рыболовство, промысловая охота)</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</si>
  <si>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</si>
  <si>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</si>
  <si>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районов на выполнение передаваемых полномочий субъектов Российской Федерации (на обеспечение деятельности специалистов, осуществляющих переданные государственные полномочия по переселению граждан из районов Крайнего Севера и приравненных к ним местностей)</t>
  </si>
  <si>
    <t>Субвенции бюджетам муниципальных районов на выполнение передаваемых полномочий субъектов Российской Федерации (на выполнение государственных полномочий по созданию и обеспечению деятельности административных комиссий)</t>
  </si>
  <si>
    <t>Субвенции бюджетам муниципальных районов на выполнение передаваемых полномочий субъектов Российской Федерации (для реализации передаваемых полномочий по решению вопросов в области использования объектов животного мира, в том числе охотничьих ресурсов, а также водных биологических ресурсов)</t>
  </si>
  <si>
    <t>Субвенции бюджетам муниципальных районов на выполнение передаваемых полномочий субъектов Российской Федерации (на выполнение отдельных государственных полномочий в области защиты территорий и населения от чрезвычайных ситуаций)</t>
  </si>
  <si>
    <t>Субвенции бюджетам муниципальных районов на выполнение передаваемых полномочий субъектов Российской Федерации (на выполнение отдельных государственных полномочий по решению вопросов поддержки сельскохозяйственного производства)</t>
  </si>
  <si>
    <t>7519</t>
  </si>
  <si>
    <t>Субвенции бюджетам муниципальных районов на выполнение передаваемых полномочий субъектов Российской Федерации (на осуществление государственных полномочий в области архивного дела, переданных органам местного самоуправления Красноярского края)</t>
  </si>
  <si>
    <t>Субвенции бюджетам муниципальных районов на выполнение передаваемых полномочий субъектов Российской Федерации (на организацию деятельности органов местного самоуправления, обеспечивающих решение вопросов обеспечения гарантий прав коренных малочисленных народов Севера)</t>
  </si>
  <si>
    <t>Субвенции бюджетам муниципальных районов на выполнение передаваемых полномочий субъектов Российской Федерации (на осуществление компенсационных выплат гражданам, ведущим традиционный образ жизни и осуществляющим традиционную хозяйственную деятельность (рыболовство, промысловая охота), постоянно проживающим на промысловых точках и факториях, в возрасте 14 лет и старше, не состоящим в трудовых отношениях, на учете в службе занятости в качестве безработных и не являющимся получателями страховых пенсий по старости или инвалидности, гражданам, ведущим традиционный образ жизни, в возрасте 14 лет и старше, состоящим в трудовых отношениях с организациями или индивидуальными предпринимателями, основным видом деятельности которых является традиционная хозяйственная деятельность (рыболовство, промысловая охота), и выполняющим работы по осуществлению указанных видов деятельности)</t>
  </si>
  <si>
    <t>Субвенции бюджетам муниципальных районов на выполнение передаваемых полномочий субъектов Российской Федерации (на предоставление субсидий на возмещение 75 процентов фактически произведенных затрат на оплату потребления электроэнергии, связанного с производством сельскохозяйственной продукции, но не более 700 кВт/ч в месяц, за исключением затрат на оплату потребления электроэнергии, связанного с производством мяса домашнего северного оленя, сельскохозяйственным организациям всех форм собственности и индивидуальным предпринимателям, осуществляющим производство сельскохозяйственной продукции)</t>
  </si>
  <si>
    <t>Субвенции бюджетам муниципальных районов на выполнение передаваемых полномочий субъектов Российской Федерации (на осуществление социальных выплат в целях поддержки традиционного образа жизни и традиционной хозяйственной деятельности коренных малочисленных народов Севера лицам, ведущим традиционный образ жизни и (или) осуществляющим традиционную хозяйственную деятельность, за изъятие особи волка (взрослой самки, взрослого самца, волка возраста до одного года) из естественной среды обитания в случае возникновения необходимости защиты их семей, имущества (в том числе оленьего стада) от нападения волков с учетом почтовых расходов или расходов российских кредитных организаций)</t>
  </si>
  <si>
    <t>Субвенции бюджетам муниципальных районов на выполнение передаваемых полномочий субъектов Российской Федерации (на обеспечение мер социальной поддержки в целях улучшения жилищно-бытовых условий лиц из числа коренных малочисленных народов Севера, ведущих традиционный образ жизни и осуществляющих традиционную хозяйственную деятельность (рыболовство, промысловая охота), в форме безвозмездного обеспечения кочевым жильем в виде балка либо выплаты компенсации расходов на изготовление и оснащение кочевого жилья за счет средств краевого бюджета)</t>
  </si>
  <si>
    <t>Субвенции бюджетам муниципальных районов на выполнение передаваемых полномочий субъектов Российской Федерации (на обеспечение лиц из числа коренных малочисленных народов Севера, осуществляющих вид традиционной хозяйственной деятельности – оленеводство, медицинскими аптечками, содержащими лекарственные препараты и медицинские изделия)</t>
  </si>
  <si>
    <t>Субвенции бюджетам муниципальных районов на выполнение передаваемых полномочий субъектов Российской Федерации (на обеспечение детей из числа коренных малочисленных народов Севера, обучающихся в общеобразовательных организациях, имеющих интернат, в котором они проживают, проездом от населенного пункта, в котором родители (законные представители) имеют постоянное место жительства, до места нахождения родителей (законных представителей) вне населенного пункта (в тундре, в лесу, на промысловых точках) и обратно один раз в год авиационным видом транспорта, включая формирование списка детей из числа коренных малочисленных народов Севера, нуждающихся в обеспечении проездом, заключение в установленном законодательством Российской Федерации порядке муниципальных контрактов для организации специальных рейсов)</t>
  </si>
  <si>
    <t>Субвенции бюджетам муниципальных районов на выполнение передаваемых полномочий субъектов Российской Федерации (на исполнение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</si>
  <si>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</si>
  <si>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районов на выполнение передаваемых полномочий субъектов Российской Федерации (на реализацию отдельных мер по обеспечению ограничения платы граждан за коммунальные услуги)</t>
  </si>
  <si>
    <t>Субвенции бюджетам муниципальных районов на выполнение передаваемых полномочий субъектов Российской Федерации (на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</si>
  <si>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</si>
  <si>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7592</t>
  </si>
  <si>
    <t>Субвенции бюджетам муниципальных районов на выполнение передаваемых полномочий субъектов Российской Федерации (на обеспечение питанием, одеждой, обувью, мягким и жестким инвентарем обучающихся с ограниченными возможностями здоровья, проживающих в интернатах муниципальных образовательных организаций)</t>
  </si>
  <si>
    <t>Субвенции бюджетам муниципальных районов на выполнение передаваемых полномочий субъектов Российской Федерации (на осуществление государственных полномочий по созданию и обеспечению деятельности комиссий по делам несовершеннолетних и защите их прав)</t>
  </si>
  <si>
    <t>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t>
  </si>
  <si>
    <t>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t>
  </si>
  <si>
    <t>153</t>
  </si>
  <si>
    <t>439</t>
  </si>
  <si>
    <t>123</t>
  </si>
  <si>
    <t>0051</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</si>
  <si>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муниципальных районов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</si>
  <si>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Субвенции</t>
  </si>
  <si>
    <t>Расходы на осуществление государственных полномочий в области архивного дела, переданных органам местного самоуправления Красноярского края</t>
  </si>
  <si>
    <t>Расходы на предоставление субсидий на возмещение части затрат, связанных с реализацией продукции охоты (мяса дикого северного оленя) и (или) водных биологических ресурсов и продукции их переработки, организациям всех форм собственности и индивидуальным предпринимателям, осуществляющим реализацию продукции охоты (мяса дикого северного оленя) и (или) водных биологических ресурсов и продукции их переработки, при условии, что не менее 70 процентов от общего числа их работников и (или) привлеченных ими по гражданско-правовым договорам граждан, осуществляющих заготовку продукции охоты (мяса дикого северного оленя) и (или) водных биологических ресурсов, составляют представители коренных малочисленных народов Севера, проживающих в Таймырском Долгано-Ненецком муниципальном районе</t>
  </si>
  <si>
    <t>Прочие расходы на решение вопросов местного значения</t>
  </si>
  <si>
    <t>Расходы на обеспечение лиц из числа коренных малочисленных народов Севера, осуществляющих виды традиционной хозяйственной деятельности – рыболовство, промысловая охота, медицинскими аптечками, содержащими лекарственные препараты и медицинские изделия</t>
  </si>
  <si>
    <t>Расходы на предоставление материальной помощи в целях уплаты налога на доходы физических лиц лицам из числа коренных малочисленных народов Севера, получившим товарно-материальные ценности, подарки, призы в соответствии с Законом края от 18 декабря 2008 года № 7-2660 в году, предшествующем текущему году</t>
  </si>
  <si>
    <t>Расходы на обеспечение комплектами для новорожденных женщин из числа коренных малочисленных народов Севера, проживающих в сельской местности, вне зависимости от дохода семьи, а также женщин из числа коренных малочисленных народов Севера, проживающих в городе Дудинка и поселке Диксон, из семей, среднедушевой доход которых ниже величины прожиточного минимума, установленного для соответствующей группы территорий края на душу населения, в связи с рождением детей</t>
  </si>
  <si>
    <t>Расходы на обеспечение мер социальной поддержки в целях улучшения жилищно-бытовых условий лиц из числа коренных малочисленных народов Севера, ведущих традиционный образ жизни и осуществляющих традиционную хозяйственную деятельность (оленеводство), в форме безвозмездного обеспечения кочевым жильем в виде балка либо выплаты компенсации расходов на изготовление и оснащение кочевого жилья за счет средств краевого бюджета</t>
  </si>
  <si>
    <t>Расходы на осуществление социальных выплат в целях поддержки традиционного образа жизни и традиционной хозяйственной деятельности коренных малочисленных народов Севера лицам, ведущим традиционный образ жизни и (или) осуществляющим традиционную хозяйственную деятельность, за изъятие особи волка (взрослой самки, взрослого самца, волка возраста до одного года) из естественной среды обитания в случае возникновения необходимости защиты их семей, имущества (в том числе оленьего стада) от нападения волков с учетом почтовых расходов или расходов российских кредитных организаций</t>
  </si>
  <si>
    <t>Расходы на обеспечение мер социальной поддержки в целях улучшения жилищно-бытовых условий лиц из числа коренных малочисленных народов Севера, ведущих традиционный образ жизни и осуществляющих традиционную хозяйственную деятельность (рыболовство, промысловая охота), в форме безвозмездного обеспечения кочевым жильем в виде балка либо выплаты компенсации расходов на изготовление и оснащение кочевого жилья за счет средств краевого бюджета</t>
  </si>
  <si>
    <t>Расходы на обеспечение лиц из числа коренных малочисленных народов Севера, осуществляющих вид традиционной хозяйственной деятельности – оленеводство, медицинскими аптечками, содержащими лекарственные препараты и медицинские изделия</t>
  </si>
  <si>
    <t>Расходы на обеспечение мер социальной поддержки в целях улучшения жилищно-бытовых условий лиц из числа коренных малочисленных народов Севера, ведущих традиционный образ жизни и осуществляющих традиционную хозяйственную деятельность (рыболовство, промысловая охота), в форме безвозмездного обеспечения кочевым жильем в виде балка либо выплаты компенсации расходов на изготовление и оснащение кочевого жилья</t>
  </si>
  <si>
    <t>Расходы на обеспечение мер социальной поддержки в целях улучшения жилищно-бытовых условий лиц из числа коренных малочисленных народов Севера, ведущих традиционный образ жизни и осуществляющих традиционную хозяйственную деятельность (оленеводство), в форме безвозмездного обеспечения кочевым жильем в виде балка либо выплаты компенсации расходов на изготовление и оснащение кочевого жилья</t>
  </si>
  <si>
    <t>Расходы на обеспечение мер социальной поддержки в целях улучшения жилищно-бытовых условий лиц из числа коренных малочисленных народов Севера, ведущих традиционный образ жизни и осуществляющих традиционную хозяйственную деятельность (оленеводство), в форме безвозмездного обеспечения средствами связи (радиостанция, спутниковый телефон, спутниковый навигатор), источниками питания и оборудованием для обеспечения радиосвязи (тюнеры, передатчики, антенно-мачтовые устройства, измерительные приборы, запасные части и расходные материалы), безвозмездного обеспечения проведения экспертизы и регистрации средств связи в установленном порядке</t>
  </si>
  <si>
    <t>Расходы на осуществление переданных полномочий Российской Федерации на государственную регистрацию актов гражданского состояния</t>
  </si>
  <si>
    <t>Расходы на обеспечение мер социальной поддержки в целях улучшения жилищно-бытовых условий лиц из числа коренных малочисленных народов Севера, ведущих традиционный образ жизни и осуществляющих традиционную хозяйственную деятельность (рыболовство, промысловая охота), в форме безвозмездного обеспечения керосином для освещения кочевого жилья либо компенсации расходов на приобретение и доставку керосина</t>
  </si>
  <si>
    <t>Расходы на обеспечение мер социальной поддержки в целях улучшения жилищно-бытовых условий лиц из числа коренных малочисленных народов Севера, ведущих традиционный образ жизни и осуществляющих традиционную хозяйственную деятельность (оленеводство), в форме безвозмездного обеспечения керосином для освещения кочевого жилья либо компенсации расходов на приобретение и доставку керосина</t>
  </si>
  <si>
    <t>Расходы на выплату материальной помощи для оплаты питания и проживания студентам и слушателям, обучающимся в профессиональных образовательных организациях и образовательных организациях высшего образования, находящихся за пределами муниципального района, из семей со среднедушевым доходом ниже величины прожиточного минимума, установленного для соответствующей группы территорий края на душу населения, за исключением лиц, которым предоставлены меры социальной поддержки в соответствии со статьей 46 Закона края от 18 декабря 2008 года № 7-2660</t>
  </si>
  <si>
    <t>Расходы на исполнение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t>
  </si>
  <si>
    <t>Расходы на обеспечение питанием, одеждой, обувью, мягким и жестким инвентарем обучающихся с ограниченными возможностями здоровья, проживающих в интернатах муниципальных образовательных организаций</t>
  </si>
  <si>
    <t>Расходы на обеспечение детей из числа коренных малочисленных народов Севера, обучающихся в общеобразовательных организациях, имеющих интернат, в котором они проживают, проездом от населенного пункта, в котором родители (законные представители) имеют постоянное место жительства, до места нахождения родителей (законных представителей) вне населенного пункта (в тундре, в лесу, на промысловых точках) и обратно один раз в год авиационным видом транспорта, включая формирование списка детей из числа коренных малочисленных народов Севера, нуждающихся в обеспечении проездом, заключение в установленном законодательством Российской Федерации порядке муниципальных контрактов для организации специальных рейсов</t>
  </si>
  <si>
    <t>193</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</si>
  <si>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</si>
  <si>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Связь и информатика</t>
  </si>
  <si>
    <t>ОБСЛУЖИВАНИЕ ГОСУДАРСТВЕННОГО (МУНИЦИПАЛЬНОГО) ДОЛГА</t>
  </si>
  <si>
    <t>Обслуживание государственного (муниципального) внутреннего долга</t>
  </si>
  <si>
    <t>083</t>
  </si>
  <si>
    <t>080</t>
  </si>
  <si>
    <t>190</t>
  </si>
  <si>
    <t>006</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</si>
  <si>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</si>
  <si>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Дотации бюджетам муниципальных районов на выравнивание бюджетной обеспеченности из бюджета субъекта Российской Федерации</t>
  </si>
  <si>
    <t>143</t>
  </si>
  <si>
    <t>Муниципальная программа Таймырского Долгано-Ненецкого муниципального района "Развитие транспортно-дорожного комплекса  и информационного общества Таймырского Долгано-Ненецкого муниципального района"</t>
  </si>
  <si>
    <t>Подпрограмма "Развитие транспортной отрасли муниципального района" муниципальной программы Таймырского Долгано-Ненецкого муниципального района "Развитие транспортно-дорожного комплекса  и информационного общества Таймырского Долгано-Ненецкого муниципального района"</t>
  </si>
  <si>
    <t>Предоставление иных межбюджетных трансфертов бюджетам сельских поселений на реализацию соглашений о передаче органам местного самоуправления сельских поселений отдельных  полномочий органов местного самоуправления Таймырского Долгано-Ненецкого муниципального района, предусмотренных п. 7 ст. 14 Федерального закона от 06.10.2003 №131-ФЗ "Об общих принципах организации местного самоуправления в Российской Федерации"</t>
  </si>
  <si>
    <t>Подпрограмма "Дороги Таймыра" муниципальной программы Таймырского Долгано-Ненецкого муниципального района "Развитие транспортно-дорожного комплекса  и информационного общества Таймырского Долгано-Ненецкого муниципального района"</t>
  </si>
  <si>
    <t>Федеральный проект "Информационная инфраструктура"</t>
  </si>
  <si>
    <t>Расходы на создание условий для обеспечения услугами связи малочисленных и труднодоступных населенных пунктов Красноярского края</t>
  </si>
  <si>
    <t>Расходы на организацию выпуска приложения к газете "Таймыр", программ радиовещания и телевидения на языках коренных малочисленных народов Севера</t>
  </si>
  <si>
    <t>Предоставление, доставка и пересылка ежемесячной денежной выплаты гражданам, удостоенным почетного звания Таймырского Долгано-Ненецкого муниципального района "Почетный гражданин Таймыра"</t>
  </si>
  <si>
    <t>Предоставление иных межбюджетных трансфертов бюджетам сельских поселений на реализацию соглашений о передаче органам местного самоуправления сельских поселений отдельных  полномочий органов местного самоуправления Таймырского Долгано-Ненецкого муниципального района, предусмотренных п. 20 ст. 14 Федерального закона от 06.10.2003 №131-ФЗ "Об общих принципах организации местного самоуправления в Российской Федерации"</t>
  </si>
  <si>
    <t>Федеральный проект "Современная школа"</t>
  </si>
  <si>
    <t>Исполнение судебных актов</t>
  </si>
  <si>
    <t>Исполнение судебных актов Российской Федерации и мировых соглашений по возмещению причиненного вреда</t>
  </si>
  <si>
    <t>Охрана объектов растительного и животного мира и среды их обитания</t>
  </si>
  <si>
    <t>Расходы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t>
  </si>
  <si>
    <t>304</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</si>
  <si>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</si>
  <si>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</si>
  <si>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Расходы на организацию и обеспечение обучающихся по образовательным программам начального общего образования в муниципальных образовательных организациях, за исключением обучающихся с ограниченными возможностями здоровья, бесплатным горячим питанием, предусматривающим наличие горячего блюда, не считая горячего напитка</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</si>
  <si>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</si>
  <si>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</si>
  <si>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</si>
  <si>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</si>
  <si>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Минимальный налог, зачисляемый в бюджеты субъектов Российской Федерации (за налоговые периоды, истекшие до 1 января 2016 года)</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</si>
  <si>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</si>
  <si>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</si>
  <si>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</si>
  <si>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</si>
  <si>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</si>
  <si>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</si>
  <si>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</si>
  <si>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</si>
  <si>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</si>
  <si>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</si>
  <si>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</si>
  <si>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</si>
  <si>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</si>
  <si>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</si>
  <si>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</si>
  <si>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</si>
  <si>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Субвенции бюджетам муниципальных районов на выполнение передаваемых полномочий субъектов Российской Федерации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t>
  </si>
  <si>
    <t>Привлечение бюджетных кредитов из других бюджетов бюджетной системы Российской Федерации в валюте Российской Федерации</t>
  </si>
  <si>
    <t>Привлечение кредитов из других бюджетов бюджетной системы Российской Федерации бюджетами муниципальных районов в валюте Российской Федерации</t>
  </si>
  <si>
    <t>Возврат бюджетных кредитов, предоставленных  внутри страны в валюте Российской Федерации</t>
  </si>
  <si>
    <t>1000</t>
  </si>
  <si>
    <t>3000</t>
  </si>
  <si>
    <t>1050</t>
  </si>
  <si>
    <t>6000</t>
  </si>
  <si>
    <t>188</t>
  </si>
  <si>
    <t>18</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</si>
  <si>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</si>
  <si>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Налог на прибыль организаций (за исключением консолидированных групп налогоплательщиков),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</si>
  <si>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</si>
  <si>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</si>
  <si>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</si>
  <si>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</si>
  <si>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</si>
  <si>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</si>
  <si>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</si>
  <si>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</si>
  <si>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</si>
  <si>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t>
  </si>
  <si>
    <t>Закупка энергетических ресурсов</t>
  </si>
  <si>
    <t>Расходы на обеспечение функционирования модели персонифицированного финансирования дополнительного образования детей</t>
  </si>
  <si>
    <t>Расходы на осуществление государственных полномочий по организации и обеспечению отдыха и оздоровления детей</t>
  </si>
  <si>
    <t>Мероприятия в области  предупреждения чрезвычайных ситуаций и ликвидации их последствий на территории муниципального района</t>
  </si>
  <si>
    <r>
      <t xml:space="preserve">Наименование финансового органа: </t>
    </r>
    <r>
      <rPr>
        <b/>
        <sz val="8"/>
        <rFont val="Arial"/>
        <family val="2"/>
        <charset val="204"/>
      </rPr>
      <t xml:space="preserve">Финансовое управление администрации Таймырского Долгано-Ненецкого муниципального района   </t>
    </r>
  </si>
  <si>
    <r>
      <t xml:space="preserve">Наименование публично-правового образования: районный </t>
    </r>
    <r>
      <rPr>
        <b/>
        <sz val="8"/>
        <rFont val="Arial"/>
        <family val="2"/>
        <charset val="204"/>
      </rPr>
      <t xml:space="preserve">бюджет Таймырского Долгано-Ненецкого муниципального района  </t>
    </r>
    <r>
      <rPr>
        <sz val="8"/>
        <rFont val="Arial"/>
        <family val="2"/>
        <charset val="204"/>
      </rPr>
      <t xml:space="preserve">   </t>
    </r>
  </si>
  <si>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</si>
  <si>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Минимальный налог, зачисляемый в бюджеты субъектов Российской Федерации (за налоговые периоды, истекшие до 1 января 2016 года) (сумма платежа (перерасчеты, недоимка и задолженность по соответствующему платежу, в том числе по отмененному)</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</si>
  <si>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</si>
  <si>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</si>
  <si>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061</t>
  </si>
  <si>
    <t>032</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</si>
  <si>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а также вреда, причиненного водным объектам), подлежащие зачислению в бюджет муниципального образования</t>
  </si>
  <si>
    <t>Платежи в целях возмещения убытков, причиненных уклонением от заключения с муниципальным органом муниципального района (муниципальным казенным учреждением) муниципального контракта, а также иные денежные средства,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</si>
  <si>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Налог, взимаемый с налогоплательщиков, выбравших в качестве объекта налогообложения доходы (суммы денежных взысканий (штрафов) по соответствующему платежу согласно законодательству Российской Федерации)</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</si>
  <si>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</si>
  <si>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173</t>
  </si>
  <si>
    <t>Налог, взимаемый с налогоплательщиков, выбравших в качестве объекта налогообложения доходы</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</si>
  <si>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</si>
  <si>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</si>
  <si>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</si>
  <si>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</si>
  <si>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Платежи в целях возмещения убытков, причиненных уклонением от заключения муниципального контракта</t>
  </si>
  <si>
    <t>Субвенции бюджетам муниципальных районов на выполнение передаваемых полномочий субъектов Российской Федерации (на организацию и осуществление деятельности по опеке и попечительству в отношении совершеннолетних граждан, а также в сфере патронажа)</t>
  </si>
  <si>
    <t>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</si>
  <si>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</si>
  <si>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Защита населения и территории от чрезвычайных ситуаций природного и техногенного характера, пожарная безопасность</t>
  </si>
  <si>
    <t>Гражданская оборона</t>
  </si>
  <si>
    <t>Субвенции бюджетам муниципальных районов на выполнение передаваемых полномочий субъектов Российской Федерации (на организацию и проведение социально значимых мероприятий коренных малочисленных народов Севера (День рыбака, Международный день коренных народов мира, День образования Таймыра, другие мероприятия, направленные на сохранение и развитие родных языков, культуры, традиционного образа жизни и осуществления традиционной хозяйственной деятельности коренных малочисленных народов Севера), а также конкурсов в рамках проведения социально значимых мероприятий коренных малочисленных народов Севера, обеспечение участия проживающих на территории муниципального района лиц из числа коренных малочисленных народов Севера в социально значимых мероприятиях коренных малочисленных народов межмуниципального, краевого, межрегионального и всероссийского уровня в соответствии с устанавливаемыми Правительством края перечнем социально значимых мероприятий коренных малочисленных народов межмуниципального, краевого, межрегионального и всероссийского уровня, в которых обеспечивается участие проживающих на территории муниципального района лиц из числа коренных малочисленных народов Севера, и порядком участия этих лиц в социально значимых мероприятиях коренных малочисленных народов межмуниципального, краевого, межрегионального и всероссийского уровня)</t>
  </si>
  <si>
    <t>Расходы на приведение зданий и сооружений общеобразовательных организаций в соответствие с требованиями законодательства</t>
  </si>
  <si>
    <t>7607</t>
  </si>
  <si>
    <t>2922</t>
  </si>
  <si>
    <t>5780</t>
  </si>
  <si>
    <t>7846</t>
  </si>
  <si>
    <t>Прочие субсидии бюджетам муниципальных районов (на приведение зданий и сооружений общеобразовательных организаций в соответствие с требованиями законодательства)</t>
  </si>
  <si>
    <t>Прочие субсидии бюджетам муниципальных районов (на реализацию муниципальных программ развития субъектов малого и среднего предпринимательства в рамках подпрограммы «Развитие субъектов малого и среднего предпринимательства» государственной программы Красноярского края «Развитие инвестиционной деятельности, малого и среднего предпринимательства»)</t>
  </si>
  <si>
    <t>Субвенции бюджетам муниципальных районов на выполнение передаваемых полномочий субъектов Российской Федерации (на обеспечение молоком и продуктами, обогащенными йодом, обучающихся по образовательным программам начального общего образования в муниципальных общеобразовательных организациях (за исключением находящихся на полном государственном обеспечении), обеспечение бесплатным горячим питанием обучающихся муниципальных общеобразовательных организаций (за исключением обучающихся с ограниченными возможностями здоровья) из семей со среднедушевым доходом ниже величины прожиточного минимума, установленной по соответствующей группе территорий края на душу населения, а также находящихся в трудной жизненной ситуации)</t>
  </si>
  <si>
    <t>Субвенции бюджетам муниципальных районов на выполнение передаваемых полномочий субъектов Российской Федерации (на организацию и проведение социально значимого мероприятия коренных малочисленных народов Севера День оленевода, а также конкурсов в рамках проведения социально значимого мероприятия коренных малочисленных народов Севера)</t>
  </si>
  <si>
    <t>Субвенции бюджетам муниципальных районов на выполнение передаваемых полномочий субъектов Российской Федерации (на предоставление санаторно-курортного и восстановительного лечения в виде оплаты стоимости путевок, проезда или компенсации расходов, связанных с проездом к месту санаторно-курортного и восстановительного лечения и обратно, в пределах края и Республики Хакасия лицам из числа коренных малочисленных народов Севера, осуществляющим вид традиционной хозяйственной деятельности – оленеводство, и членам их семей)</t>
  </si>
  <si>
    <t>Субвенции бюджетам муниципальных районов на выполнение передаваемых полномочий субъектов Российской Федерации (на осуществление государственных полномочий по обеспечению отдыха и оздоровления детей, проживающих в Арктической зоне Российской Федерации)</t>
  </si>
  <si>
    <t>Субвенции бюджетам муниципальных районов на выполнение передаваемых полномочий субъектов Российской Федерации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экономики и регионального развития Красноярского края в рамках непрограммных расходов отдельных органов исполнительной власти)</t>
  </si>
  <si>
    <t>Субвенции бюджетам муниципальных районов на выполнение передаваемых полномочий субъектов Российской Федерации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 рамках подпрограммы «Улучшение жилищных условий отдельных категорий граждан» государственной программы Красноярского края «Создание условий для обеспечения доступным и комфортным жильем граждан»)</t>
  </si>
  <si>
    <t>Субвенции бюджетам муниципальных районов на выполнение передаваемых полномочий субъектов Российской Федерации (на реализацию государственных полномочий по расчету и предоставлению дотаций на выравнивание бюджетной обеспеченности поселений, входящих в состав муниципального района края)</t>
  </si>
  <si>
    <t>Субвенции бюджетам муниципальных районов на выполнение передаваемых полномочий субъектов Российской Федерации (на осуществление государственных полномочий по организации и обеспечению отдыха и оздоровления детей)</t>
  </si>
  <si>
    <t>Субвенции бюджетам муниципальных районов на выполнение передаваемых полномочий субъектов Российской Федерации (на осуществление отдельных государственных полномочий по обеспечению предоставления меры социальной поддержки гражданам, достигшим возраста 23 лет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</si>
  <si>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</si>
  <si>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</si>
  <si>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районов</t>
  </si>
  <si>
    <t>Расходы на осуществление первичного воинского учета органами местного самоуправления поселений, муниципальных и городских округов</t>
  </si>
  <si>
    <t>Предоставление субсидий муниципальному  предприятию Таймырского Долгано-Ненецкого муниципального района "Таймыр" на возмещение затрат (части затрат), связанных с осуществлением ремонта муниципального имущества, находящегося в хозяйственном ведении (закрепленного за ним на праве хозяйственного ведения)</t>
  </si>
  <si>
    <t>Расходы на предоставление санаторно-курортного и восстановительного лечения в виде оплаты стоимости путевок, проезда или компенсации расходов, связанных с проездом к месту санаторно-курортного и восстановительного лечения и обратно, в пределах края и Республики Хакасия лицам из числа коренных малочисленных народов Севера, осуществляющим вид традиционной хозяйственной деятельности – оленеводство, и членам их семей</t>
  </si>
  <si>
    <t>Иные выплаты государственных (муниципальных) органов привлекаемым лицам</t>
  </si>
  <si>
    <t>Иные выплаты учреждений привлекаемым лицам</t>
  </si>
  <si>
    <t>Расходы на осуществление отдельных государственных полномочий по обеспечению предоставления меры социальной поддержки гражданам, достигшим возраста 23 лет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t>
  </si>
  <si>
    <t>Расходы на обеспечение молоком и продуктами, обогащенными йодом, обучающихся по образовательным программам начального общего образования в муниципальных общеобразовательных организациях (за исключением находящихся на полном государственном обеспечении), обеспечение бесплатным горячим питанием обучающихся муниципальных общеобразовательных организаций (за исключением обучающихся с ограниченными возможностями здоровья) из семей со среднедушевым доходом ниже величины прожиточного минимума, установленной по соответствующей группе территорий края на душу населения, а также находящихся в трудной жизненной ситуации</t>
  </si>
  <si>
    <t>Расходы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t>
  </si>
  <si>
    <t>Расходы на реализацию государственных полномочий по расчету и предоставлению дотаций на выравнивание бюджетной обеспеченности поселений, входящих в состав муниципального района края</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</si>
  <si>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</si>
  <si>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t>
  </si>
  <si>
    <t>Доходы бюджетов муниципальных районов от возврата организациями остатков субсидий прошлых лет</t>
  </si>
  <si>
    <t>Доходы бюджетов муниципальных районов от возврата бюджетными учреждениями остатков субсидий прошлых лет</t>
  </si>
  <si>
    <t>7645</t>
  </si>
  <si>
    <t>Налог на прибыль организаций (за исключением консолидированных групп налогоплательщиков), зачисляемый в бюджеты субъектов Российской Федерации (суммы денежных взысканий (штрафов) по соответствующему платежу согласно законодательству Российской Федерации)</t>
  </si>
  <si>
    <t>Налог на прибыль организаций консолидированных групп налогоплательщиков, зачисляемый в бюджеты субъектов Российской Федерации</t>
  </si>
  <si>
    <t>Налог на прибыль организаций консолидированных групп налогоплательщиков,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</si>
  <si>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казенных)(прочие поступления от использования недвижимого имущества)</t>
  </si>
  <si>
    <t>Прочие субсидии бюджетам муниципальных районов (на создание условий для развития услуг связи в малочисленных и труднодоступных населенных пунктах края в рамках подпрограммы «Инфраструктура информационного общества и электронного правительства» государственной программы Красноярского края «Развитие информационного общества»)</t>
  </si>
  <si>
    <t>Возврат бюджетных кредитов, предоставленных юридическим лицам из бюджетов муниципальных районов в валюте Российской Федерации (бюджетных кредитов, предоставленных на осуществление деятельности по организации и проведению завоза топливно-энергетических ресурсов на территорию муниципального района)</t>
  </si>
  <si>
    <t>Бюджетные кредиты из других бюджетов бюджетной системы Российской Федерации</t>
  </si>
  <si>
    <t>Бюджетные кредиты из других бюджетов бюджетной системы Российской Федерации в валюте Российской Федерации</t>
  </si>
  <si>
    <t>Погашение бюджетных кредитов, полученных из других бюджетов бюджетной системы Российской Федерации в валюте Российской Федерации</t>
  </si>
  <si>
    <t>Погашение бюджетами муниципальных районов кредитов из других бюджетов бюджетной системы Российской Федерации в валюте Российской Федерации</t>
  </si>
  <si>
    <t>Web</t>
  </si>
  <si>
    <t>Глава по БК</t>
  </si>
  <si>
    <t>3</t>
  </si>
  <si>
    <t>4</t>
  </si>
  <si>
    <t>5</t>
  </si>
  <si>
    <t>X</t>
  </si>
  <si>
    <t>000 10000000000000000</t>
  </si>
  <si>
    <t>182 10100000000000000</t>
  </si>
  <si>
    <t>182 10101000000000110</t>
  </si>
  <si>
    <t>182 10101010000000110</t>
  </si>
  <si>
    <t>182 10101012020000110</t>
  </si>
  <si>
    <t>182 10101012021000110</t>
  </si>
  <si>
    <t>182 10101012023000110</t>
  </si>
  <si>
    <t>182 10101014020000110</t>
  </si>
  <si>
    <t>182 10101014021000110</t>
  </si>
  <si>
    <t>182 10102000010000110</t>
  </si>
  <si>
    <t>182 10102010010000110</t>
  </si>
  <si>
    <t>182 10102010011000110</t>
  </si>
  <si>
    <t>182 10102010013000110</t>
  </si>
  <si>
    <t>182 10102020010000110</t>
  </si>
  <si>
    <t>182 10102020011000110</t>
  </si>
  <si>
    <t>182 10102020013000110</t>
  </si>
  <si>
    <t>182 10102030010000110</t>
  </si>
  <si>
    <t>182 10102030011000110</t>
  </si>
  <si>
    <t>182 10102030013000110</t>
  </si>
  <si>
    <t>182 10102040010000110</t>
  </si>
  <si>
    <t>182 10102080011000110</t>
  </si>
  <si>
    <t>182 10500000000000000</t>
  </si>
  <si>
    <t>182 10501000000000110</t>
  </si>
  <si>
    <t>182 10501010010000110</t>
  </si>
  <si>
    <t>182 10501011010000110</t>
  </si>
  <si>
    <t>182 10501011011000110</t>
  </si>
  <si>
    <t>182 10501011013000110</t>
  </si>
  <si>
    <t>182 10501020010000110</t>
  </si>
  <si>
    <t>182 10501021010000110</t>
  </si>
  <si>
    <t>182 10501021011000110</t>
  </si>
  <si>
    <t>182 10501050010000110</t>
  </si>
  <si>
    <t>182 10501050011000110</t>
  </si>
  <si>
    <t>182 10502000020000110</t>
  </si>
  <si>
    <t>182 10502010020000110</t>
  </si>
  <si>
    <t>182 10502010021000110</t>
  </si>
  <si>
    <t>182 10502010023000110</t>
  </si>
  <si>
    <t>182 10503000010000110</t>
  </si>
  <si>
    <t>182 10503010010000110</t>
  </si>
  <si>
    <t>182 10504000020000110</t>
  </si>
  <si>
    <t>182 10504020020000110</t>
  </si>
  <si>
    <t>182 10504020021000110</t>
  </si>
  <si>
    <t>000 10800000000000000</t>
  </si>
  <si>
    <t>182 10803000010000110</t>
  </si>
  <si>
    <t>182 10803010010000110</t>
  </si>
  <si>
    <t>182 10803010011050110</t>
  </si>
  <si>
    <t>000 10807000010000110</t>
  </si>
  <si>
    <t>233 10807150010000110</t>
  </si>
  <si>
    <t>000 11100000000000000</t>
  </si>
  <si>
    <t>000 11103000000000120</t>
  </si>
  <si>
    <t>295 11103050050000120</t>
  </si>
  <si>
    <t>295 11103050050300120</t>
  </si>
  <si>
    <t>000 11105000000000120</t>
  </si>
  <si>
    <t>000 11105010000000120</t>
  </si>
  <si>
    <t>000 11105013050000120</t>
  </si>
  <si>
    <t>267 11105013050000120</t>
  </si>
  <si>
    <t>000 11105013130000120</t>
  </si>
  <si>
    <t>411 11105013130000120</t>
  </si>
  <si>
    <t>701 11105013130000120</t>
  </si>
  <si>
    <t>000 11105020000000120</t>
  </si>
  <si>
    <t>267 11105025050000120</t>
  </si>
  <si>
    <t>000 11105030000000120</t>
  </si>
  <si>
    <t>267 11105035050000120</t>
  </si>
  <si>
    <t>267 11105035050300120</t>
  </si>
  <si>
    <t>000 11105070000000120</t>
  </si>
  <si>
    <t>267 11105075050000120</t>
  </si>
  <si>
    <t>000 11105300000000120</t>
  </si>
  <si>
    <t>000 11105310000000120</t>
  </si>
  <si>
    <t>000 11105314130000120</t>
  </si>
  <si>
    <t>411 11105314130000120</t>
  </si>
  <si>
    <t>000 11107000000000120</t>
  </si>
  <si>
    <t>000 11107010000000120</t>
  </si>
  <si>
    <t>267 11107015050000120</t>
  </si>
  <si>
    <t>000 11109000000000120</t>
  </si>
  <si>
    <t>000 11109040000000120</t>
  </si>
  <si>
    <t>267 11109045050000120</t>
  </si>
  <si>
    <t>267 11109045050200120</t>
  </si>
  <si>
    <t>048 11201000010000120</t>
  </si>
  <si>
    <t>048 11201010010000120</t>
  </si>
  <si>
    <t>048 11201010016000120</t>
  </si>
  <si>
    <t>048 11201030010000120</t>
  </si>
  <si>
    <t>048 11201040010000120</t>
  </si>
  <si>
    <t>048 11201041016000120</t>
  </si>
  <si>
    <t>048 11201070010000120</t>
  </si>
  <si>
    <t>000 11300000000000000</t>
  </si>
  <si>
    <t>000 11301000000000130</t>
  </si>
  <si>
    <t>000 11301990000000130</t>
  </si>
  <si>
    <t>000 11301995050000130</t>
  </si>
  <si>
    <t>201 11301995050000130</t>
  </si>
  <si>
    <t>233 11301995050000130</t>
  </si>
  <si>
    <t>274 11301995050000130</t>
  </si>
  <si>
    <t>000 11302000000000130</t>
  </si>
  <si>
    <t>000 11302990000000130</t>
  </si>
  <si>
    <t>000 11302995050000130</t>
  </si>
  <si>
    <t>000 11302995050100130</t>
  </si>
  <si>
    <t>201 11302995050100130</t>
  </si>
  <si>
    <t>274 11302995050100130</t>
  </si>
  <si>
    <t>278 11302995050100130</t>
  </si>
  <si>
    <t>000 11302995050200130</t>
  </si>
  <si>
    <t>201 11302995050200130</t>
  </si>
  <si>
    <t>230 11302995050200130</t>
  </si>
  <si>
    <t>231 11302995050200130</t>
  </si>
  <si>
    <t>240 11302995050200130</t>
  </si>
  <si>
    <t>267 11302995050200130</t>
  </si>
  <si>
    <t>274 11302995050200130</t>
  </si>
  <si>
    <t>278 11302995050200130</t>
  </si>
  <si>
    <t>295 11302995050200130</t>
  </si>
  <si>
    <t>000 11400000000000000</t>
  </si>
  <si>
    <t>000 11406000000000430</t>
  </si>
  <si>
    <t>000 11406010000000430</t>
  </si>
  <si>
    <t>000 11406013050000430</t>
  </si>
  <si>
    <t>267 11406013050000430</t>
  </si>
  <si>
    <t>411 11406013130000430</t>
  </si>
  <si>
    <t>000 11600000000000000</t>
  </si>
  <si>
    <t>000 11601000010000140</t>
  </si>
  <si>
    <t>000 11601050010000140</t>
  </si>
  <si>
    <t>000 11601053010000140</t>
  </si>
  <si>
    <t>006 11601053010000140</t>
  </si>
  <si>
    <t>439 11601053010000140</t>
  </si>
  <si>
    <t>000 11601060010000140</t>
  </si>
  <si>
    <t>000 11601063010000140</t>
  </si>
  <si>
    <t>006 11601063010000140</t>
  </si>
  <si>
    <t>439 11601063010000140</t>
  </si>
  <si>
    <t>000 11601070010000140</t>
  </si>
  <si>
    <t>000 11601073010000140</t>
  </si>
  <si>
    <t>439 11601073010000140</t>
  </si>
  <si>
    <t>000 11601080010000140</t>
  </si>
  <si>
    <t>000 11601083010000140</t>
  </si>
  <si>
    <t>439 11601083010000140</t>
  </si>
  <si>
    <t>000 11601140010000140</t>
  </si>
  <si>
    <t>000 11601143010000140</t>
  </si>
  <si>
    <t>439 11601143010000140</t>
  </si>
  <si>
    <t>000 11601150010000140</t>
  </si>
  <si>
    <t>000 11601153010000140</t>
  </si>
  <si>
    <t>439 11601153010000140</t>
  </si>
  <si>
    <t>000 11601170010000140</t>
  </si>
  <si>
    <t>000 11601173010000140</t>
  </si>
  <si>
    <t>439 11601173010000140</t>
  </si>
  <si>
    <t>000 11601190010000140</t>
  </si>
  <si>
    <t>000 11601193010000140</t>
  </si>
  <si>
    <t>006 11601193010000140</t>
  </si>
  <si>
    <t>439 11601193010000140</t>
  </si>
  <si>
    <t>000 11601200010000140</t>
  </si>
  <si>
    <t>000 11601203010000140</t>
  </si>
  <si>
    <t>006 11601203010000140</t>
  </si>
  <si>
    <t>439 11601203010000140</t>
  </si>
  <si>
    <t>000 11607000000000140</t>
  </si>
  <si>
    <t>000 11607090000000140</t>
  </si>
  <si>
    <t>000 11607090050000140</t>
  </si>
  <si>
    <t>201 11607090050000140</t>
  </si>
  <si>
    <t>233 11607090050000140</t>
  </si>
  <si>
    <t>240 11607090050000140</t>
  </si>
  <si>
    <t>267 11607090050000140</t>
  </si>
  <si>
    <t>274 11607090050000140</t>
  </si>
  <si>
    <t>278 11607090050000140</t>
  </si>
  <si>
    <t>201 11607090050100140</t>
  </si>
  <si>
    <t>000 11610000000000140</t>
  </si>
  <si>
    <t>000 11610030050000140</t>
  </si>
  <si>
    <t>000 11610031050000140</t>
  </si>
  <si>
    <t>201 11610031050000140</t>
  </si>
  <si>
    <t>278 11610031050000140</t>
  </si>
  <si>
    <t>000 11610060000000140</t>
  </si>
  <si>
    <t>000 11610061050000140</t>
  </si>
  <si>
    <t>278 11610061050000140</t>
  </si>
  <si>
    <t>000 11611000010000140</t>
  </si>
  <si>
    <t>000 11611050010000140</t>
  </si>
  <si>
    <t>032 11611050010000140</t>
  </si>
  <si>
    <t>000 11611060010000140</t>
  </si>
  <si>
    <t>000 11611064010000140</t>
  </si>
  <si>
    <t>201 11611064010000140</t>
  </si>
  <si>
    <t>000 20000000000000000</t>
  </si>
  <si>
    <t>000 20200000000000000</t>
  </si>
  <si>
    <t>000 20210000000000150</t>
  </si>
  <si>
    <t>000 20215001000000150</t>
  </si>
  <si>
    <t>000 20215001050000150</t>
  </si>
  <si>
    <t>295 20215001050000150</t>
  </si>
  <si>
    <t>000 20220000000000150</t>
  </si>
  <si>
    <t>000 20225304000000150</t>
  </si>
  <si>
    <t>274 20225304050000150</t>
  </si>
  <si>
    <t>000 20229999050000150</t>
  </si>
  <si>
    <t>201 20229999057456150</t>
  </si>
  <si>
    <t>201 20229999057488150</t>
  </si>
  <si>
    <t>274 20229999057563150</t>
  </si>
  <si>
    <t>240 20229999057607150</t>
  </si>
  <si>
    <t>201 20229999057645150</t>
  </si>
  <si>
    <t>000 20230000000000150</t>
  </si>
  <si>
    <t>000 20230024000000150</t>
  </si>
  <si>
    <t>000 20230024050000150</t>
  </si>
  <si>
    <t>201 20230024050289150</t>
  </si>
  <si>
    <t>240 20230024050525150</t>
  </si>
  <si>
    <t>274 20230024050527150</t>
  </si>
  <si>
    <t>274 20230024050528150</t>
  </si>
  <si>
    <t>274 20230024050529150</t>
  </si>
  <si>
    <t>274 20230024050530150</t>
  </si>
  <si>
    <t>274 20230024050531150</t>
  </si>
  <si>
    <t>274 20230024050532150</t>
  </si>
  <si>
    <t>201 20230024050616150</t>
  </si>
  <si>
    <t>201 20230024052820150</t>
  </si>
  <si>
    <t>201 20230024052821150</t>
  </si>
  <si>
    <t>201 20230024052823150</t>
  </si>
  <si>
    <t>240 20230024052824150</t>
  </si>
  <si>
    <t>201 20230024052825150</t>
  </si>
  <si>
    <t>201 20230024052826150</t>
  </si>
  <si>
    <t>201 20230024052827150</t>
  </si>
  <si>
    <t>201 20230024052829150</t>
  </si>
  <si>
    <t>201 20230024052848150</t>
  </si>
  <si>
    <t>201 20230024052920150</t>
  </si>
  <si>
    <t>240 20230024052921150</t>
  </si>
  <si>
    <t>201 20230024052922150</t>
  </si>
  <si>
    <t>201 20230024052924150</t>
  </si>
  <si>
    <t>274 20230024055780150</t>
  </si>
  <si>
    <t>274 20230024057408150</t>
  </si>
  <si>
    <t>274 20230024057409150</t>
  </si>
  <si>
    <t>201 20230024057429150</t>
  </si>
  <si>
    <t>201 20230024057467150</t>
  </si>
  <si>
    <t>201 20230024057514150</t>
  </si>
  <si>
    <t>201 20230024057515150</t>
  </si>
  <si>
    <t>278 20230024057516150</t>
  </si>
  <si>
    <t>201 20230024057517150</t>
  </si>
  <si>
    <t>233 20230024057518150</t>
  </si>
  <si>
    <t>201 20230024057519150</t>
  </si>
  <si>
    <t>201 20230024057521150</t>
  </si>
  <si>
    <t>201 20230024057522150</t>
  </si>
  <si>
    <t>201 20230024057523150</t>
  </si>
  <si>
    <t>201 20230024057524150</t>
  </si>
  <si>
    <t>201 20230024057525150</t>
  </si>
  <si>
    <t>201 20230024057526150</t>
  </si>
  <si>
    <t>201 20230024057528150</t>
  </si>
  <si>
    <t>274 20230024057529150</t>
  </si>
  <si>
    <t>274 20230024057552150</t>
  </si>
  <si>
    <t>274 20230024057554150</t>
  </si>
  <si>
    <t>274 20230024057564150</t>
  </si>
  <si>
    <t>274 20230024057566150</t>
  </si>
  <si>
    <t>233 20230024057570150</t>
  </si>
  <si>
    <t>233 20230024057577150</t>
  </si>
  <si>
    <t>274 20230024057587150</t>
  </si>
  <si>
    <t>274 20230024057588150</t>
  </si>
  <si>
    <t>274 20230024057592150</t>
  </si>
  <si>
    <t>295 20230024057601150</t>
  </si>
  <si>
    <t>201 20230024057604150</t>
  </si>
  <si>
    <t>274 20230024057649150</t>
  </si>
  <si>
    <t>274 20230024057846150</t>
  </si>
  <si>
    <t>274 20230029000000150</t>
  </si>
  <si>
    <t>274 20230029050000150</t>
  </si>
  <si>
    <t>201 20235118000000150</t>
  </si>
  <si>
    <t>201 20235118050000150</t>
  </si>
  <si>
    <t>220 20235930000000150</t>
  </si>
  <si>
    <t>220 20235930050000150</t>
  </si>
  <si>
    <t>000 20240000000000150</t>
  </si>
  <si>
    <t>000 20240014000000150</t>
  </si>
  <si>
    <t>000 20240014050000150</t>
  </si>
  <si>
    <t>233 20240014050000150</t>
  </si>
  <si>
    <t>240 20240014050000150</t>
  </si>
  <si>
    <t>000 21800000000000000</t>
  </si>
  <si>
    <t>000 21800000000000150</t>
  </si>
  <si>
    <t>000 21800000050000150</t>
  </si>
  <si>
    <t>000 21805000050000150</t>
  </si>
  <si>
    <t>000 21805010050000150</t>
  </si>
  <si>
    <t>274 21805010050000150</t>
  </si>
  <si>
    <t>000 21860010050000150</t>
  </si>
  <si>
    <t>201 21860010050000150</t>
  </si>
  <si>
    <t>295 21860010050000150</t>
  </si>
  <si>
    <t>000 21900000000000000</t>
  </si>
  <si>
    <t>000 21900000050000150</t>
  </si>
  <si>
    <t>000 21925304050000150</t>
  </si>
  <si>
    <t>274 21925304050000150</t>
  </si>
  <si>
    <t>000 21960010050000150</t>
  </si>
  <si>
    <t>201 21960010050000150</t>
  </si>
  <si>
    <t>233 21960010050000150</t>
  </si>
  <si>
    <t>274 21960010050000150</t>
  </si>
  <si>
    <t>278 21960010050000150</t>
  </si>
  <si>
    <t>048 11201070016000120</t>
  </si>
  <si>
    <t>048 11611050010000140</t>
  </si>
  <si>
    <t>000 20225519000000150</t>
  </si>
  <si>
    <t>Субсидии бюджетам на поддержку отрасли культуры</t>
  </si>
  <si>
    <t>Субсидии бюджетам муниципальных районов на поддержку отрасли культуры</t>
  </si>
  <si>
    <t>519</t>
  </si>
  <si>
    <t>Предоставление субсидий субъектам малого и среднего предпринимательства и физическим лицам, применяющим специальный налоговый режим «Налог на профессиональный доход», на возмещение затрат при осуществлении предпринимательской деятельности</t>
  </si>
  <si>
    <t>Предоставление субсидий определенным по результатам  отбора юридическим лицам (за исключением государственных (муниципальных) учреждений) и индивидуальным предпринимателям, осуществляющим розничную торговлю продовольственными товарами на территории Таймырского Долгано-Ненецкого муниципального района, 
на возмещение части затрат, связанных с обеспечением населения  продуктами питания и товарами первой необходимости</t>
  </si>
  <si>
    <t>076 11611050010000140</t>
  </si>
  <si>
    <t>201 20225519050000150</t>
  </si>
  <si>
    <t>000 11105320000000120</t>
  </si>
  <si>
    <t>000 11105325050000120</t>
  </si>
  <si>
    <t>267 11105325050000120</t>
  </si>
  <si>
    <t>320</t>
  </si>
  <si>
    <t>Плата по соглашениям об установлении сервитута, заключенным органами местного самоуправления муниципальных районов,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муниципальных районов</t>
  </si>
  <si>
    <t>Плата по соглашениям об установлении сервитута в отношении земельных участков после разграничения государственной собственности на землю</t>
  </si>
  <si>
    <t>075 11601193010000140</t>
  </si>
  <si>
    <t>Заместитель начальника управления - начальник отдела</t>
  </si>
  <si>
    <t>182 10302231010000110</t>
  </si>
  <si>
    <t>182 10302261010000110</t>
  </si>
  <si>
    <t>220 11302995050100130</t>
  </si>
  <si>
    <t>000 20225172000000150</t>
  </si>
  <si>
    <t>274 20225172050000150</t>
  </si>
  <si>
    <t>201 20225228050000150</t>
  </si>
  <si>
    <t>274 20229999051521150</t>
  </si>
  <si>
    <t>201 20230024052822150</t>
  </si>
  <si>
    <t>201 20230024055518150</t>
  </si>
  <si>
    <t>220 21960010050000150</t>
  </si>
  <si>
    <t>295 21960010050000150</t>
  </si>
  <si>
    <t>182 10102080010000110</t>
  </si>
  <si>
    <t>172</t>
  </si>
  <si>
    <t>228</t>
  </si>
  <si>
    <t>1521</t>
  </si>
  <si>
    <t>2822</t>
  </si>
  <si>
    <t>5518</t>
  </si>
  <si>
    <t>Субвенции бюджетам муниципальных районов на выполнение передаваемых полномочий субъектов Российской Федерации (на предоставление субсидий на возмещение части затрат, связанных с реализацией мяса домашнего северного оленя, сельскохозяйственным организациям всех форм собственности и индивидуальным предпринимателям, осуществляющим реализацию мяса домашнего северного оленя)</t>
  </si>
  <si>
    <t>Прочие субсидии бюджетам муниципальных районов (на создание условий для оснащения (обновления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</si>
  <si>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Субсидии бюджетам муниципальных районов на оснащение объектов спортивной инфраструктуры спортивно-технологическим оборудованием</t>
  </si>
  <si>
    <t>Субсидии бюджетам муниципальных районов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</si>
  <si>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Проведение выборов в представительные органы муниципального образования</t>
  </si>
  <si>
    <t>Специальные расходы</t>
  </si>
  <si>
    <t>Расходы на предоставление субсидий на возмещение части затрат, связанных с реализацией мяса домашнего северного оленя, сельскохозяйственным организациям всех форм собственности и индивидуальным предпринимателям, осуществляющим реализацию мяса домашнего северного оленя</t>
  </si>
  <si>
    <t>Расходы на организацию и проведение социально значимого мероприятия коренных малочисленных народов Севера (День оленевода), а также конкурсов в рамках проведения социально значимого мероприятия коренных малочисленных народов Севера</t>
  </si>
  <si>
    <t>Закупка товаров, работ и услуг в целях капитального ремонта государственного (муниципального) имущества</t>
  </si>
  <si>
    <t>Приобретение товаров, работ и услуг в пользу граждан в целях их социального обеспечения</t>
  </si>
  <si>
    <t>Расходы на обеспечение мер социальной поддержки в целях улучшения жилищно-бытовых условий лиц из числа коренных малочисленных народов Севера, ведущих традиционный образ жизни и осуществляющих традиционную хозяйственную деятельность (рыболовство, промысловая охота), в форме безвозмездного обеспечения средствами связи (радиостанция, спутниковый телефон, спутниковый навигатор), источниками питания и оборудованием для обеспечения радиосвязи (тюнеры, передатчики, антенно-мачтовые устройства, измерительные приборы, запасные части и расходные материалы), безвозмездного обеспечения проведения экспертизы и регистрации средств связи в установленном порядке</t>
  </si>
  <si>
    <t>Расходы на обеспечение мер социальной поддержки в целях улучшения жилищно-бытовых условий лиц из числа коренных малочисленных народов Севера, ведущих традиционный образ жизни и осуществляющих традиционную хозяйственную деятельность (оленеводство), в форме безвозмездного обеспечения средствами связи (радиостанция, спутниковый телефон, спутниковый навигатор), источниками питания и оборудованием для обеспечения радиосвязи (тюнеры, передатчики, антенно-мачтовые устройства, измерительные приборы, запасные части и расходные материалы), безвозмездного обеспечения проведения экспертизы и регистрации средств связи в установленном порядке за счет средств краевого бюджета</t>
  </si>
  <si>
    <t>Федеральный проект "Спорт - норма жизни"</t>
  </si>
  <si>
    <t>Расходы на оснащение объектов спортивной инфраструктуры спортивно - технологическим оборудованием</t>
  </si>
  <si>
    <t>Расходы на приобретение модульных магазинов для организации торговли продуктами питания и товарами первой необходимости в населенных пунктах муниципального района</t>
  </si>
  <si>
    <t>Расходы на реализацию муниципальных программ развития субъектов малого и среднего предпринимательства</t>
  </si>
  <si>
    <t>Расходы на выплату ежемесячного денежного вознаграждения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</si>
  <si>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Расходы на создание условий для оснащения (обновления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</si>
  <si>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Расходы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</si>
  <si>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Расходы на осуществление государственных полномочий по организации и осуществлению деятельности по опеке и попечительству</t>
  </si>
  <si>
    <t>Расходы на осуществление государственных полномочий по обеспечению отдыха и оздоровления детей, проживающих в Арктической зоне Российской Федерации</t>
  </si>
  <si>
    <t>Расходы на оплату стоимости проезда к месту жительства и обратно к месту учебы один раз в год студентам и слушателям из семей со среднедушевым доходом ниже величины прожиточного минимума, установленного для соответствующей группы территорий края на душу населения, обучающимся в профессиональных образовательных организациях и образовательных организациях высшего образования, находящихся за пределами муниципального района</t>
  </si>
  <si>
    <t>Расходы на обеспечение одеждой, обувью и мягким инвентарем учащихся из числа коренных малочисленных народов Севера и из семей, среднедушевой доход которых ниже величины прожиточного минимума, установленной по соответствующей группе территорий края на душу населения, проживающих в интернатах муниципальных общеобразовательных организаций, расположенных в муниципальном районе, за исключением обучающихся с ограниченными возможностями здоровья</t>
  </si>
  <si>
    <t>Расходы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t>
  </si>
  <si>
    <t>Расходы на осуществление компенсации расходов на оплату проезда в пределах территории Российской Федерации на междугородном транспорте - железнодорожном (поезда и вагоны всех категорий, за исключением фирменных поездов, вагонов повышенной комфортности), водном (места III категории), автомобильном (общего пользования, кроме такси), а также авиационном (экономический класс) при отсутствии железнодорожного, автомобильного или водного сообщения от места жительства к месту обучения и обратно один раз в год в размере фактически произведенных расходов на оплату проезда, подтвержденных проездными документами, студентам и лицам, окончившим профессиональную образовательную организацию, образовательную организацию высшего образования или научную организацию в текущем году, из числа коренных малочисленных народов Севера, осуществление выплаты дополнительной стипендии студентам из числа коренных малочисленных народов Севера, обучающимся за пределами муниципального района, осуществление частичной оплаты обучения студентов из числа коренных малочисленных народов Севера из семей, среднедушевой доход которых ниже величины прожиточного минимума, установленного для соответствующей группы территорий края на душу населения, обучающихся на платной основе по очной форме обучения в профессиональных образовательных организациях и образовательных организациях высшего образования, расположенных за пределами муниципального района</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</si>
  <si>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в виде дивидендов</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</si>
  <si>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в виде дивидендов)</t>
  </si>
  <si>
    <t>Субвенции бюджетам муниципальных районов на выполнение передаваемых полномочий субъектов Российской Федерации (на оплату стоимости проезда к месту жительства и обратно к месту учебы один раз в год студентам и слушателям из семей со среднедушевым доходом ниже величины прожиточного минимума, установленного для соответствующей группы территорий края на душу населения, обучающимся в профессиональных образовательных организациях и образовательных организациях высшего образования, находящихся за пределами муниципального района)</t>
  </si>
  <si>
    <t>Субвенции бюджетам муниципальных районов на выполнение передаваемых полномочий субъектов Российской Федерации (на предоставление материальной помощи в целях уплаты налога на доходы физических лиц лицам из числа коренных малочисленных народов Севера, получившим товарно-материальные ценности, подарки, призы в соответствии с Законом края от 18 декабря 2008 года № 7-2660 в году, предшествующем текущему году)</t>
  </si>
  <si>
    <t>Субвенции бюджетам муниципальных районов на выполнение передаваемых полномочий субъектов Российской Федерации (на осуществление компенсации расходов на оплату стоимости проезда в пределах территории Российской Федерации один раз в год от места жительства к месту обучения и обратно в размере фактических расходов, подтвержденных проездными документами, но не выше стоимости проезда на железнодорожном транспорте - в плацкартном вагоне пассажирского поезда, водном транспорте - на местах III категории, автомобильном транспорте общего пользования (кроме такси), а также на воздушном транспорте - в салоне экономического класса, при отсутствии железнодорожного, автомобильного или водного сообщения, студентам и лицам, окончившим в текущем году профессиональную образовательную организацию, образовательную организацию высшего образования или научную организацию)</t>
  </si>
  <si>
    <t>Субвенции бюджетам муниципальных районов на выполнение передаваемых полномочий субъектов Российской Федерации (на осуществление государственных полномочий по организации и осуществлению деятельности по опеке и попечительству)</t>
  </si>
  <si>
    <t>Субвенции бюджетам муниципальных районов на выполнение передаваемых полномочий субъектов Российской Федерации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</si>
  <si>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в виде дивидендов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</si>
  <si>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в виде дивидендов (суммы денежных взысканий (штрафов) по соответствующему платежу согласно законодательству Российской Федерации)</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</si>
  <si>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в виде дивидендов) (сумма платежа (перерасчеты, недоимка и задолженность по соответствующему платежу, в том числе по отмененному)</t>
  </si>
  <si>
    <t>Плата за выбросы загрязняющих веществ, образующихся при сжигании на факельных установках и (или) рассеивании попутного нефтяного газа (федеральные государственные органы, Банк России, органы управления государственными внебюджетными фондами Российской Федерации)</t>
  </si>
  <si>
    <t>Субсидии бюджетам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</si>
  <si>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182 10102130010000110</t>
  </si>
  <si>
    <t>182 10102130011000110</t>
  </si>
  <si>
    <t>182 10302251010000110</t>
  </si>
  <si>
    <t>182 10501021013000110</t>
  </si>
  <si>
    <t>182 10502020020000110</t>
  </si>
  <si>
    <t>182 10502020021000110</t>
  </si>
  <si>
    <t>048 11201030016000120</t>
  </si>
  <si>
    <t>000 11402000000000000</t>
  </si>
  <si>
    <t>000 11402050050000410</t>
  </si>
  <si>
    <t>267 11402053050000410</t>
  </si>
  <si>
    <t>267 11402053050200410</t>
  </si>
  <si>
    <t>000 11700000000000000</t>
  </si>
  <si>
    <t>000 11701000000000180</t>
  </si>
  <si>
    <t>000 11701050050000180</t>
  </si>
  <si>
    <t>000 20219999000000150</t>
  </si>
  <si>
    <t>000 20219999050000150</t>
  </si>
  <si>
    <t>295 20219999052724150</t>
  </si>
  <si>
    <t>201 20230024057527150</t>
  </si>
  <si>
    <t>000 20245303000000150</t>
  </si>
  <si>
    <t>274 20245303050000150</t>
  </si>
  <si>
    <t>000 20249999000000150</t>
  </si>
  <si>
    <t>000 20249999050000150</t>
  </si>
  <si>
    <t>278 20249999057412150</t>
  </si>
  <si>
    <t>201 20249999057418150</t>
  </si>
  <si>
    <t>000 20400000000000000</t>
  </si>
  <si>
    <t>000 20405000050000150</t>
  </si>
  <si>
    <t>201 20405099050000150</t>
  </si>
  <si>
    <t>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</si>
  <si>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(суммы денежных взысканий (штрафов) по соответствующему платежу согласно законодательству Российской Федерации)</t>
  </si>
  <si>
    <t>Единый налог на вмененный доход для отдельных видов деятельности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</si>
  <si>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</si>
  <si>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410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</si>
  <si>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</si>
  <si>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</si>
  <si>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</si>
  <si>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(доходы от реализации иного имущества, находящегося в собственности, в части реализации объектов недвижимого имущества)</t>
  </si>
  <si>
    <t>ПРОЧИЕ НЕНАЛОГОВЫЕ ДОХОДЫ</t>
  </si>
  <si>
    <t>17</t>
  </si>
  <si>
    <t>Невыясненные поступления</t>
  </si>
  <si>
    <t>180</t>
  </si>
  <si>
    <t>Невыясненные поступления, зачисляемые в бюджеты муниципальных районов</t>
  </si>
  <si>
    <t>2724</t>
  </si>
  <si>
    <t>Прочие дотации бюджетам муниципальных районов (на частичную компенсацию расходов на повышение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t>
  </si>
  <si>
    <t>Прочие дотации</t>
  </si>
  <si>
    <t>45</t>
  </si>
  <si>
    <t>49</t>
  </si>
  <si>
    <t>303</t>
  </si>
  <si>
    <t>099</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</si>
  <si>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</si>
  <si>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</si>
  <si>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Прочие межбюджетные трансферты, передаваемые бюджетам</t>
  </si>
  <si>
    <t>Прочие межбюджетные трансферты, передаваемые бюджетам муниципальных районов (на обеспечение первичных мер пожарной безопасности в рамках подпрограммы «Предупреждение, спасение, помощь населению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</si>
  <si>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Прочие межбюджетные трансферты, передаваемые бюджетам муниципальных районов (на поддержку физкультурно-спортивных клубов по месту жительства в рамках подпрограммы «Развитие массовой физической культуры и спорта» государственной программы Красноярского края «Развитие физической культуры и спорта»)</t>
  </si>
  <si>
    <t>7412</t>
  </si>
  <si>
    <t>7418</t>
  </si>
  <si>
    <t>БЕЗВОЗМЕЗДНЫЕ ПОСТУПЛЕНИЯ ОТ НЕГОСУДАРСТВЕННЫХ ОРГАНИЗАЦИЙ</t>
  </si>
  <si>
    <t>Безвозмездные поступления от негосударственных организаций в бюджеты муниципальных районов</t>
  </si>
  <si>
    <t>Прочие безвозмездные поступления от негосударственных организаций в бюджеты муниципальных районов</t>
  </si>
  <si>
    <t>Расходы на повышение оплаты труда отдельным категориям работников бюджетной сферы, осуществляемые за счет иных дотаций, предоставляемых из краевого бюджета с установлением условий их предоставления</t>
  </si>
  <si>
    <t>Расходы на развитие и повышение качества работы муниципальных учреждений, предоставление новых муниципальных услуг, повышение их качества</t>
  </si>
  <si>
    <t>Расходы на поддержку спортивных клубов по месту жительства</t>
  </si>
  <si>
    <t>Расходы на обеспечение деятельности муниципальных учреждений дополнительного образования детей</t>
  </si>
  <si>
    <t>Расходы на обеспечение первичных мер пожарной безопасности</t>
  </si>
  <si>
    <t>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t>
  </si>
  <si>
    <t>Единый налог на вмененный доход для отдельных видов деятельности (за налоговые периоды, истекшие до 1 января 2011 года)</t>
  </si>
  <si>
    <t>Прочие дотации бюджетам муниципальных районов</t>
  </si>
  <si>
    <t>182 10101120010000110</t>
  </si>
  <si>
    <t>182 10101120011000110</t>
  </si>
  <si>
    <t>182 10101130010000110</t>
  </si>
  <si>
    <t>182 10101130011000110</t>
  </si>
  <si>
    <t>182 10102040011000110</t>
  </si>
  <si>
    <t>182 10503010011000110</t>
  </si>
  <si>
    <t>233 10807150011000110</t>
  </si>
  <si>
    <t>048 11201041010000120</t>
  </si>
  <si>
    <t>233 11302995050100130</t>
  </si>
  <si>
    <t>000 20225497000000150</t>
  </si>
  <si>
    <t>201 20225497050000150</t>
  </si>
  <si>
    <t>000 20245179000000150</t>
  </si>
  <si>
    <t>274 20245179050000150</t>
  </si>
  <si>
    <t>274 20249999050853150</t>
  </si>
  <si>
    <t>274 20405099050000150</t>
  </si>
  <si>
    <t>000 21805020050000150</t>
  </si>
  <si>
    <t>201 21805020050000150</t>
  </si>
  <si>
    <t>Доходы от налога на прибыль организаций, уплаченного налогоплательщиками, которые до 1 января 2023 года являлись участниками консолидированной группы налогоплательщиков, подлежащие зачислению в бюджеты субъектов Российской Федерации по нормативу, установленному Бюджетным кодексом Российской Федерации, распределяемые уполномоченным органом Федерального казначейства между бюджетами субъектов Российской Федерации по нормативам, установленным федеральным законом о федеральном бюджете</t>
  </si>
  <si>
    <t>Доходы от налога на прибыль организаций, уплаченного налогоплательщиками, которые до 1 января 2023 года являлись участниками консолидированной группы налогоплательщиков, подлежащие зачислению в бюджеты субъектов Российской Федерации по нормативу, установленному Бюджетным кодексом Российской Федерации, распределяемые уполномоченным органом Федерального казначейства между бюджетами субъектов Российской Федерации по нормативам, установленным федеральным законом о федеральном бюджете (сумма платежа (перерасчеты, недоимка и задолженность по соответствующему платежу, в том числе по отмененному)</t>
  </si>
  <si>
    <t>Налог на прибыль организаций, уплаченный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 в соответствии с нормативом, установленным абзацем вторым пункта 2 статьи 56 Бюджетного кодекса Российской Федерации, распределяемый уполномоченным органом Федерального казначейства между бюджетами субъектов Российской Федерации и местными бюджетами</t>
  </si>
  <si>
    <t>Налог на прибыль организаций, уплаченный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 в соответствии с нормативом, установленным абзацем вторым пункта 2 статьи 56 Бюджетного кодекса Российской Федерации, распределяемый уполномоченным органом Федерального казначейства между бюджетами субъектов Российской Федерации и местными бюджетами (сумма платежа (перерасчеты, недоимка и задолженность по соответствующему платежу, в том числе по отмененному)</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</si>
  <si>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</si>
  <si>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</si>
  <si>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Государственная пошлина за выдачу разрешения на установку рекламной конструкции (сумма платежа (перерасчеты, недоимка и задолженность по соответствующему платежу, в том числе по отмененному)</t>
  </si>
  <si>
    <t>497</t>
  </si>
  <si>
    <t>Субсидии бюджетам на реализацию мероприятий по обеспечению жильем молодых семей</t>
  </si>
  <si>
    <t>Субсидии бюджетам муниципальных районов на реализацию мероприятий по обеспечению жильем молодых семей</t>
  </si>
  <si>
    <t>0853</t>
  </si>
  <si>
    <t>Прочие межбюджетные трансферты, передаваемые бюджетам муниципальных районов (на финансовое обеспечение (возмещение) расходов, связанных с предоставлением мер социальной поддержки в сфере дошкольного и общего образования детям из семей лиц, принимающих участие в специальной военной операции, по министерству образования Красноярского края в рамках непрограммных расходов отдельных органов исполнительной власти)</t>
  </si>
  <si>
    <t>179</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</si>
  <si>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</si>
  <si>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</si>
  <si>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Доходы бюджетов муниципальных районов от возврата автономными учреждениями остатков субсидий прошлых лет</t>
  </si>
  <si>
    <t xml:space="preserve">Прочие расходы на решение вопросов местного значения </t>
  </si>
  <si>
    <t>Сбор, удаление отходов и очистка сточных вод</t>
  </si>
  <si>
    <t>Расходы на финансовое обеспечение (возмещение) расходов, связанных с предоставлением мер социальной поддержки в сфере дошкольного и общего образования детям из семей лиц, принимающих участие в специальной военной операции,</t>
  </si>
  <si>
    <t>Расходы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t>
  </si>
  <si>
    <t>В.В. Райш</t>
  </si>
  <si>
    <t>финансового планирования и бюджетного анализа</t>
  </si>
  <si>
    <t>Формирую в Кристе, подгружаю в Веб Консолидацию, и сюда вставляю в серое поле</t>
  </si>
  <si>
    <t>182 10102140010000110</t>
  </si>
  <si>
    <t>182 10102140011000110</t>
  </si>
  <si>
    <t>000 11601130010000140</t>
  </si>
  <si>
    <t>000 11601133010000140</t>
  </si>
  <si>
    <t>439 11601133010000140</t>
  </si>
  <si>
    <t>274 20229999057470150</t>
  </si>
  <si>
    <t>201 20229999057509150</t>
  </si>
  <si>
    <t>Налог на доходы физических лиц в отношении доходов от долевого участия в организации, полученных в виде дивидендов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t>
  </si>
  <si>
    <t>Налог на доходы физических лиц в отношении доходов от долевого участия в организации, полученных в виде дивидендов (в части суммы налога, превышающей 650 000 рублей)</t>
  </si>
  <si>
    <t>133</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</si>
  <si>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</si>
  <si>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</si>
  <si>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7470</t>
  </si>
  <si>
    <t>7509</t>
  </si>
  <si>
    <t>Прочие субсидии бюджетам муниципальных районов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</si>
  <si>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Расходы на создание условий для предоставления горячего питания обучающимся общеобразовательных организаций</t>
  </si>
  <si>
    <t>267 11402053050100410</t>
  </si>
  <si>
    <t>240 20229999057668150</t>
  </si>
  <si>
    <t>274 20229999057840150</t>
  </si>
  <si>
    <t>201 20249999057641150</t>
  </si>
  <si>
    <t>295 20249999057745150</t>
  </si>
  <si>
    <t>7668</t>
  </si>
  <si>
    <t>7840</t>
  </si>
  <si>
    <t>7641</t>
  </si>
  <si>
    <t>7745</t>
  </si>
  <si>
    <t>Расходы, направленные на реализацию мероприятий по поддержке местных инициатив</t>
  </si>
  <si>
    <t>Расходы 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t>
  </si>
  <si>
    <t>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</si>
  <si>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Расходы на содействие развитию налогового потенциала</t>
  </si>
  <si>
    <t>Прочие межбюджетные трансферты, передаваемые бюджетам муниципальных районов (на осуществление расходов, направленных на реализацию мероприятий по поддержке местных инициатив, в рамках подпрограммы «Поддержка местных инициатив» государственной программы Красноярского края «Содействие развитию местного самоуправления»)</t>
  </si>
  <si>
    <t>Прочие межбюджетные трансферты, передаваемые бюджетам муниципальных районов (за содействие развитию налогового потенциала в рамках подпрограммы «Содействие развитию налогового потенциала муниципальных образований» государственной программы Красноярского края «Содействие развитию местного самоуправления»)</t>
  </si>
  <si>
    <t>Прочие субсидии бюджетам муниципальных районов (на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 в рамках подпрограммы «Развитие субъектов малого и среднего предпринимательства» государственной программы Красноярского края «Развитие малого и среднего предпринимательства и инновационной деятельности»)</t>
  </si>
  <si>
    <t>Прочие субсидии бюджетам муниципальных районов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 в рамках подпрограммы «Поддержка внедрения стандартов предоставления (оказания) муниципальных услуг и повышения качества жизни населения» государственной программы Красноярского края «Содействие развитию местного самоуправления»)</t>
  </si>
  <si>
    <t>000 11406013130000430</t>
  </si>
  <si>
    <t>274 20229999057679150</t>
  </si>
  <si>
    <t>000 20405099050000150</t>
  </si>
  <si>
    <t>7679</t>
  </si>
  <si>
    <t>Прочие субсидии бюджетам муниципальных районов (на разработку проектно-сметной документации на строительство образовательного центра для детей дошкольного возраста на 80 мест в сельском поселении Хатанга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</si>
  <si>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Расходы на разработку проектно-сметной документации на строительство образовательного центра для детей дошкольного возраста на 80 мест в сельском поселении Хатанга</t>
  </si>
  <si>
    <t>В.В.Райш</t>
  </si>
  <si>
    <t>Начальник отдела учета исполнения бюджета</t>
  </si>
  <si>
    <t>И.П.Берзинь</t>
  </si>
  <si>
    <t>267 11701050050000180</t>
  </si>
  <si>
    <t>000 20225228000000150</t>
  </si>
  <si>
    <t>000 20229999000000150</t>
  </si>
  <si>
    <t>274 20229999057398150</t>
  </si>
  <si>
    <t>Прочие субсидии бюджетам муниципальных районов (на проведение мероприятий, направленных на обеспечение безопасного участия детей в дорожном движении, в рамках подпрограммы «Региональные проекты в области дорожного хозяйства и повышения безопасности дорожного движения, реализуемые в рамках национальных проектов» государственной программы Красноярского края «Развитие транспортной системы»)</t>
  </si>
  <si>
    <t>7398</t>
  </si>
  <si>
    <t>Расходы на государственную поддержку отрасли культуры (модернизация библиотек в части комплектования книжных фондов)</t>
  </si>
  <si>
    <t>Федеральный проект "Безопасность дорожного движения"</t>
  </si>
  <si>
    <t>Расходы на проведение мероприятий, направленных на обеспечение безопасного участия детей в дорожном движении</t>
  </si>
  <si>
    <t>182 10302241010000110</t>
  </si>
  <si>
    <t>048 11610123010051140</t>
  </si>
  <si>
    <t>076 11610123010051140</t>
  </si>
  <si>
    <t>188 11610123010051140</t>
  </si>
  <si>
    <t>Заместитель начальника управления -</t>
  </si>
  <si>
    <t>начальник отдела муниципальных доходов и управления внутренним долгом</t>
  </si>
  <si>
    <t>В.А.Алексеенко</t>
  </si>
  <si>
    <t>Субсидии бюджетным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t>
  </si>
  <si>
    <t>201.0000.0000000000.000</t>
  </si>
  <si>
    <t>201.0100.0000000000.000</t>
  </si>
  <si>
    <t>201.0102.0000000000.000</t>
  </si>
  <si>
    <t>201.0102.3000000000.000</t>
  </si>
  <si>
    <t>201.0102.3000001010.000</t>
  </si>
  <si>
    <t>201.0102.3000001010.100</t>
  </si>
  <si>
    <t>201.0102.3000001010.120</t>
  </si>
  <si>
    <t>201.0102.3000001010.121</t>
  </si>
  <si>
    <t>201.0102.3000001010.122</t>
  </si>
  <si>
    <t>201.0102.3000001010.129</t>
  </si>
  <si>
    <t>201.0102.3000009850.000</t>
  </si>
  <si>
    <t>201.0102.3000009850.100</t>
  </si>
  <si>
    <t>201.0102.3000009850.120</t>
  </si>
  <si>
    <t>201.0102.3000009850.121</t>
  </si>
  <si>
    <t>201.0102.3000009850.129</t>
  </si>
  <si>
    <t>201.0104.0000000000.000</t>
  </si>
  <si>
    <t>201.0104.3000000000.000</t>
  </si>
  <si>
    <t>201.0104.3000001060.000</t>
  </si>
  <si>
    <t>201.0104.3000001060.100</t>
  </si>
  <si>
    <t>201.0104.3000001060.120</t>
  </si>
  <si>
    <t>201.0104.3000001060.121</t>
  </si>
  <si>
    <t>201.0104.3000001060.122</t>
  </si>
  <si>
    <t>201.0104.3000001060.129</t>
  </si>
  <si>
    <t>201.0104.3000001060.200</t>
  </si>
  <si>
    <t>201.0104.3000001060.240</t>
  </si>
  <si>
    <t>201.0104.3000001060.244</t>
  </si>
  <si>
    <t>201.0104.3000001060.247</t>
  </si>
  <si>
    <t>201.0104.3000001060.300</t>
  </si>
  <si>
    <t>201.0104.3000001060.320</t>
  </si>
  <si>
    <t>201.0104.3000001060.321</t>
  </si>
  <si>
    <t>201.0104.3000001060.350</t>
  </si>
  <si>
    <t>201.0104.3000001060.800</t>
  </si>
  <si>
    <t>201.0104.3000001060.830</t>
  </si>
  <si>
    <t>201.0104.3000001060.831</t>
  </si>
  <si>
    <t>201.0104.3000001060.850</t>
  </si>
  <si>
    <t>201.0104.3000001060.853</t>
  </si>
  <si>
    <t>201.0104.3000001070.000</t>
  </si>
  <si>
    <t>201.0104.3000001070.100</t>
  </si>
  <si>
    <t>201.0104.3000001070.120</t>
  </si>
  <si>
    <t>201.0104.3000001070.121</t>
  </si>
  <si>
    <t>201.0104.3000001070.129</t>
  </si>
  <si>
    <t>201.0104.3000009850.000</t>
  </si>
  <si>
    <t>201.0104.3000009850.100</t>
  </si>
  <si>
    <t>201.0104.3000009850.120</t>
  </si>
  <si>
    <t>201.0104.3000009850.121</t>
  </si>
  <si>
    <t>201.0104.3000009850.129</t>
  </si>
  <si>
    <t>201.0104.3000074290.000</t>
  </si>
  <si>
    <t>201.0104.3000074290.100</t>
  </si>
  <si>
    <t>201.0104.3000074290.120</t>
  </si>
  <si>
    <t>201.0104.3000074290.121</t>
  </si>
  <si>
    <t>201.0104.3000074290.129</t>
  </si>
  <si>
    <t>201.0104.3000074290.200</t>
  </si>
  <si>
    <t>201.0104.3000074290.240</t>
  </si>
  <si>
    <t>201.0104.3000074290.244</t>
  </si>
  <si>
    <t>201.0104.3000074670.000</t>
  </si>
  <si>
    <t>201.0104.3000074670.100</t>
  </si>
  <si>
    <t>201.0104.3000074670.120</t>
  </si>
  <si>
    <t>201.0104.3000074670.121</t>
  </si>
  <si>
    <t>201.0104.3000074670.129</t>
  </si>
  <si>
    <t>201.0104.3000074670.200</t>
  </si>
  <si>
    <t>201.0104.3000074670.240</t>
  </si>
  <si>
    <t>201.0104.3000074670.244</t>
  </si>
  <si>
    <t>201.0104.3000075210.000</t>
  </si>
  <si>
    <t>201.0104.3000075210.100</t>
  </si>
  <si>
    <t>201.0104.3000075210.120</t>
  </si>
  <si>
    <t>201.0104.3000075210.121</t>
  </si>
  <si>
    <t>201.0104.3000075210.122</t>
  </si>
  <si>
    <t>201.0104.3000075210.129</t>
  </si>
  <si>
    <t>201.0104.3000075210.200</t>
  </si>
  <si>
    <t>201.0104.3000075210.240</t>
  </si>
  <si>
    <t>201.0104.3000075210.244</t>
  </si>
  <si>
    <t>201.0104.3000076040.000</t>
  </si>
  <si>
    <t>201.0104.3000076040.100</t>
  </si>
  <si>
    <t>201.0104.3000076040.120</t>
  </si>
  <si>
    <t>201.0104.3000076040.121</t>
  </si>
  <si>
    <t>201.0104.3000076040.122</t>
  </si>
  <si>
    <t>201.0104.3000076040.129</t>
  </si>
  <si>
    <t>201.0104.3000076040.200</t>
  </si>
  <si>
    <t>201.0104.3000076040.240</t>
  </si>
  <si>
    <t>201.0104.3000076040.244</t>
  </si>
  <si>
    <t>201.0107.0000000000.000</t>
  </si>
  <si>
    <t>201.0107.3000000000.000</t>
  </si>
  <si>
    <t>201.0107.3000001040.000</t>
  </si>
  <si>
    <t>201.0107.3000001040.800</t>
  </si>
  <si>
    <t>201.0107.3000001040.880</t>
  </si>
  <si>
    <t>201.0107.3000001060.000</t>
  </si>
  <si>
    <t>201.0107.3000001060.200</t>
  </si>
  <si>
    <t>201.0107.3000001060.240</t>
  </si>
  <si>
    <t>201.0107.3000001060.244</t>
  </si>
  <si>
    <t>201.0107.3000001060.247</t>
  </si>
  <si>
    <t>201.0107.3000001060.300</t>
  </si>
  <si>
    <t>201.0107.3000001060.320</t>
  </si>
  <si>
    <t>201.0107.3000001060.321</t>
  </si>
  <si>
    <t>201.0107.3000009820.000</t>
  </si>
  <si>
    <t>201.0107.3000009820.800</t>
  </si>
  <si>
    <t>201.0107.3000009820.880</t>
  </si>
  <si>
    <t>201.0113.0000000000.000</t>
  </si>
  <si>
    <t>201.0113.3000000000.000</t>
  </si>
  <si>
    <t>201.0113.3000002060.000</t>
  </si>
  <si>
    <t>201.0113.3000002060.100</t>
  </si>
  <si>
    <t>201.0113.3000002060.110</t>
  </si>
  <si>
    <t>201.0113.3000002060.111</t>
  </si>
  <si>
    <t>201.0113.3000002060.112</t>
  </si>
  <si>
    <t>201.0113.3000002060.119</t>
  </si>
  <si>
    <t>201.0113.3000002060.200</t>
  </si>
  <si>
    <t>201.0113.3000002060.240</t>
  </si>
  <si>
    <t>201.0113.3000002060.244</t>
  </si>
  <si>
    <t>201.0113.3000002060.247</t>
  </si>
  <si>
    <t>201.0113.3000002060.800</t>
  </si>
  <si>
    <t>201.0113.3000002060.850</t>
  </si>
  <si>
    <t>201.0113.3000002060.853</t>
  </si>
  <si>
    <t>201.0113.3000002090.000</t>
  </si>
  <si>
    <t>201.0113.3000002090.100</t>
  </si>
  <si>
    <t>201.0113.3000002090.110</t>
  </si>
  <si>
    <t>201.0113.3000002090.111</t>
  </si>
  <si>
    <t>201.0113.3000002090.112</t>
  </si>
  <si>
    <t>201.0113.3000002090.119</t>
  </si>
  <si>
    <t>201.0113.3000002090.200</t>
  </si>
  <si>
    <t>201.0113.3000002090.240</t>
  </si>
  <si>
    <t>201.0113.3000002090.244</t>
  </si>
  <si>
    <t>201.0113.3000002090.247</t>
  </si>
  <si>
    <t>201.0113.3000002090.300</t>
  </si>
  <si>
    <t>201.0113.3000002090.320</t>
  </si>
  <si>
    <t>201.0113.3000002090.321</t>
  </si>
  <si>
    <t>201.0113.3000002090.800</t>
  </si>
  <si>
    <t>201.0113.3000002090.850</t>
  </si>
  <si>
    <t>201.0113.3000002090.851</t>
  </si>
  <si>
    <t>201.0113.3000002090.852</t>
  </si>
  <si>
    <t>201.0113.3000002130.000</t>
  </si>
  <si>
    <t>201.0113.3000002130.100</t>
  </si>
  <si>
    <t>201.0113.3000002130.110</t>
  </si>
  <si>
    <t>201.0113.3000002130.111</t>
  </si>
  <si>
    <t>201.0113.3000002130.112</t>
  </si>
  <si>
    <t>201.0113.3000002130.119</t>
  </si>
  <si>
    <t>201.0113.3000002130.200</t>
  </si>
  <si>
    <t>201.0113.3000002130.240</t>
  </si>
  <si>
    <t>201.0113.3000002130.244</t>
  </si>
  <si>
    <t>201.0113.3000002130.300</t>
  </si>
  <si>
    <t>201.0113.3000002130.320</t>
  </si>
  <si>
    <t>201.0113.3000002130.321</t>
  </si>
  <si>
    <t>201.0113.3000002130.800</t>
  </si>
  <si>
    <t>201.0113.3000002130.850</t>
  </si>
  <si>
    <t>201.0113.3000002130.852</t>
  </si>
  <si>
    <t>201.0113.3000002130.853</t>
  </si>
  <si>
    <t>201.0113.3000009850.000</t>
  </si>
  <si>
    <t>201.0113.3000009850.100</t>
  </si>
  <si>
    <t>201.0113.3000009850.110</t>
  </si>
  <si>
    <t>201.0113.3000009850.111</t>
  </si>
  <si>
    <t>201.0113.3000009850.119</t>
  </si>
  <si>
    <t>201.0113.3000075140.000</t>
  </si>
  <si>
    <t>201.0113.3000075140.500</t>
  </si>
  <si>
    <t>201.0113.3000075140.530</t>
  </si>
  <si>
    <t>201.0113.3000075190.000</t>
  </si>
  <si>
    <t>201.0113.3000075190.100</t>
  </si>
  <si>
    <t>201.0113.3000075190.110</t>
  </si>
  <si>
    <t>201.0113.3000075190.111</t>
  </si>
  <si>
    <t>201.0113.3000075190.119</t>
  </si>
  <si>
    <t>201.0113.3000075190.200</t>
  </si>
  <si>
    <t>201.0113.3000075190.240</t>
  </si>
  <si>
    <t>201.0113.3000075190.244</t>
  </si>
  <si>
    <t>201.0200.0000000000.000</t>
  </si>
  <si>
    <t>201.0203.0000000000.000</t>
  </si>
  <si>
    <t>201.0203.3000000000.000</t>
  </si>
  <si>
    <t>201.0203.3000051180.000</t>
  </si>
  <si>
    <t>201.0203.3000051180.500</t>
  </si>
  <si>
    <t>201.0203.3000051180.530</t>
  </si>
  <si>
    <t>201.0400.0000000000.000</t>
  </si>
  <si>
    <t>201.0405.0000000000.000</t>
  </si>
  <si>
    <t>201.0405.3000000000.000</t>
  </si>
  <si>
    <t>201.0405.3000075170.000</t>
  </si>
  <si>
    <t>201.0405.3000075170.100</t>
  </si>
  <si>
    <t>201.0405.3000075170.120</t>
  </si>
  <si>
    <t>201.0405.3000075170.121</t>
  </si>
  <si>
    <t>201.0405.3000075170.122</t>
  </si>
  <si>
    <t>201.0405.3000075170.129</t>
  </si>
  <si>
    <t>201.0405.3000075170.200</t>
  </si>
  <si>
    <t>201.0405.3000075170.240</t>
  </si>
  <si>
    <t>201.0405.3000075170.244</t>
  </si>
  <si>
    <t>201.0408.0000000000.000</t>
  </si>
  <si>
    <t>201.0408.1000000000.000</t>
  </si>
  <si>
    <t>201.0408.1010000000.000</t>
  </si>
  <si>
    <t>201.0408.1010003010.000</t>
  </si>
  <si>
    <t>201.0408.1010003010.800</t>
  </si>
  <si>
    <t>201.0408.1010003010.810</t>
  </si>
  <si>
    <t>201.0408.1010003010.811</t>
  </si>
  <si>
    <t>201.0408.1010003020.000</t>
  </si>
  <si>
    <t>201.0408.1010003020.800</t>
  </si>
  <si>
    <t>201.0408.1010003020.810</t>
  </si>
  <si>
    <t>201.0408.1010003020.811</t>
  </si>
  <si>
    <t>201.0408.3000000000.000</t>
  </si>
  <si>
    <t>201.0408.3000001060.000</t>
  </si>
  <si>
    <t>201.0408.3000001060.100</t>
  </si>
  <si>
    <t>201.0408.3000001060.120</t>
  </si>
  <si>
    <t>201.0408.3000001060.121</t>
  </si>
  <si>
    <t>201.0408.3000001060.122</t>
  </si>
  <si>
    <t>201.0408.3000001060.129</t>
  </si>
  <si>
    <t>201.0408.3000001070.000</t>
  </si>
  <si>
    <t>201.0408.3000001070.100</t>
  </si>
  <si>
    <t>201.0408.3000001070.120</t>
  </si>
  <si>
    <t>201.0408.3000001070.121</t>
  </si>
  <si>
    <t>201.0408.3000001070.129</t>
  </si>
  <si>
    <t>201.0408.3000003040.000</t>
  </si>
  <si>
    <t>201.0408.3000003040.800</t>
  </si>
  <si>
    <t>201.0408.3000003040.810</t>
  </si>
  <si>
    <t>201.0408.3000003040.811</t>
  </si>
  <si>
    <t>201.0408.3000006050.000</t>
  </si>
  <si>
    <t>201.0408.3000006050.500</t>
  </si>
  <si>
    <t>201.0408.3000006050.540</t>
  </si>
  <si>
    <t>201.0408.3000009840.000</t>
  </si>
  <si>
    <t>201.0408.3000009840.200</t>
  </si>
  <si>
    <t>201.0408.3000009840.240</t>
  </si>
  <si>
    <t>201.0408.3000009840.244</t>
  </si>
  <si>
    <t>201.0408.3000009850.000</t>
  </si>
  <si>
    <t>201.0408.3000009850.100</t>
  </si>
  <si>
    <t>201.0408.3000009850.120</t>
  </si>
  <si>
    <t>201.0408.3000009850.121</t>
  </si>
  <si>
    <t>201.0408.3000009850.129</t>
  </si>
  <si>
    <t>201.0409.0000000000.000</t>
  </si>
  <si>
    <t>201.0409.1000000000.000</t>
  </si>
  <si>
    <t>201.0409.1020000000.000</t>
  </si>
  <si>
    <t>201.0409.1020009220.000</t>
  </si>
  <si>
    <t>201.0409.1020009220.200</t>
  </si>
  <si>
    <t>201.0409.1020009220.240</t>
  </si>
  <si>
    <t>201.0409.1020009220.244</t>
  </si>
  <si>
    <t>201.0409.10200S5090.000</t>
  </si>
  <si>
    <t>201.0409.10200S5090.200</t>
  </si>
  <si>
    <t>201.0409.10200S5090.240</t>
  </si>
  <si>
    <t>201.0409.10200S5090.244</t>
  </si>
  <si>
    <t>201.0410.0000000000.000</t>
  </si>
  <si>
    <t>201.0410.1000000000.000</t>
  </si>
  <si>
    <t>201.0410.1000009840.000</t>
  </si>
  <si>
    <t>201.0410.1000009840.200</t>
  </si>
  <si>
    <t>201.0410.1000009840.240</t>
  </si>
  <si>
    <t>201.0410.1000009840.244</t>
  </si>
  <si>
    <t>201.0410.100D200000.000</t>
  </si>
  <si>
    <t>201.0410.100D276450.000</t>
  </si>
  <si>
    <t>201.0410.100D276450.200</t>
  </si>
  <si>
    <t>201.0410.100D276450.240</t>
  </si>
  <si>
    <t>201.0410.100D276450.244</t>
  </si>
  <si>
    <t>201.0412.0000000000.000</t>
  </si>
  <si>
    <t>201.0412.3000000000.000</t>
  </si>
  <si>
    <t>201.0412.300000984Б.000</t>
  </si>
  <si>
    <t>201.0412.300000984Б.200</t>
  </si>
  <si>
    <t>201.0412.300000984Б.240</t>
  </si>
  <si>
    <t>201.0412.300000984Б.244</t>
  </si>
  <si>
    <t>201.0412.3000028220.000</t>
  </si>
  <si>
    <t>201.0412.3000028220.800</t>
  </si>
  <si>
    <t>201.0412.3000028220.810</t>
  </si>
  <si>
    <t>201.0412.3000028220.811</t>
  </si>
  <si>
    <t>201.0412.3000028230.000</t>
  </si>
  <si>
    <t>201.0412.3000028230.800</t>
  </si>
  <si>
    <t>201.0412.3000028230.810</t>
  </si>
  <si>
    <t>201.0412.3000028230.811</t>
  </si>
  <si>
    <t>201.0412.3000028270.000</t>
  </si>
  <si>
    <t>201.0412.3000028270.200</t>
  </si>
  <si>
    <t>201.0412.3000028270.240</t>
  </si>
  <si>
    <t>201.0412.3000028270.244</t>
  </si>
  <si>
    <t>201.0412.3000029220.000</t>
  </si>
  <si>
    <t>201.0412.3000029220.200</t>
  </si>
  <si>
    <t>201.0412.3000029220.240</t>
  </si>
  <si>
    <t>201.0412.3000029220.244</t>
  </si>
  <si>
    <t>201.0412.3000075230.000</t>
  </si>
  <si>
    <t>201.0412.3000075230.800</t>
  </si>
  <si>
    <t>201.0412.3000075230.810</t>
  </si>
  <si>
    <t>201.0412.3000075230.811</t>
  </si>
  <si>
    <t>201.0412.3000075280.000</t>
  </si>
  <si>
    <t>201.0412.3000075280.200</t>
  </si>
  <si>
    <t>201.0412.3000075280.240</t>
  </si>
  <si>
    <t>201.0412.3000075280.244</t>
  </si>
  <si>
    <t>201.0600.0000000000.000</t>
  </si>
  <si>
    <t>201.0602.0000000000.000</t>
  </si>
  <si>
    <t>201.0602.3000000000.000</t>
  </si>
  <si>
    <t>201.0602.3000009840.000</t>
  </si>
  <si>
    <t>201.0602.3000009840.200</t>
  </si>
  <si>
    <t>201.0602.3000009840.240</t>
  </si>
  <si>
    <t>201.0602.3000009840.244</t>
  </si>
  <si>
    <t>201.0605.0000000000.000</t>
  </si>
  <si>
    <t>201.0605.3000000000.000</t>
  </si>
  <si>
    <t>201.0605.3000075150.000</t>
  </si>
  <si>
    <t>201.0605.3000075150.100</t>
  </si>
  <si>
    <t>201.0605.3000075150.120</t>
  </si>
  <si>
    <t>201.0605.3000075150.121</t>
  </si>
  <si>
    <t>201.0605.3000075150.122</t>
  </si>
  <si>
    <t>201.0605.3000075150.129</t>
  </si>
  <si>
    <t>201.0605.3000075150.200</t>
  </si>
  <si>
    <t>201.0605.3000075150.240</t>
  </si>
  <si>
    <t>201.0605.3000075150.244</t>
  </si>
  <si>
    <t>201.0700.0000000000.000</t>
  </si>
  <si>
    <t>201.0703.0000000000.000</t>
  </si>
  <si>
    <t>201.0703.0300000000.000</t>
  </si>
  <si>
    <t>201.0703.0300006010.000</t>
  </si>
  <si>
    <t>201.0703.0300006010.500</t>
  </si>
  <si>
    <t>201.0703.0300006010.540</t>
  </si>
  <si>
    <t>201.0705.0000000000.000</t>
  </si>
  <si>
    <t>201.0705.0500000000.000</t>
  </si>
  <si>
    <t>201.0705.05000S4560.000</t>
  </si>
  <si>
    <t>201.0705.05000S4560.200</t>
  </si>
  <si>
    <t>201.0705.05000S4560.240</t>
  </si>
  <si>
    <t>201.0705.05000S4560.244</t>
  </si>
  <si>
    <t>201.0705.3000000000.000</t>
  </si>
  <si>
    <t>201.0705.3000001060.000</t>
  </si>
  <si>
    <t>201.0705.3000001060.200</t>
  </si>
  <si>
    <t>201.0705.3000001060.240</t>
  </si>
  <si>
    <t>201.0705.3000001060.244</t>
  </si>
  <si>
    <t>201.0705.3000002130.000</t>
  </si>
  <si>
    <t>201.0705.3000002130.200</t>
  </si>
  <si>
    <t>201.0705.3000002130.240</t>
  </si>
  <si>
    <t>201.0705.3000002130.244</t>
  </si>
  <si>
    <t>201.0705.3000002150.000</t>
  </si>
  <si>
    <t>201.0705.3000002150.200</t>
  </si>
  <si>
    <t>201.0705.3000002150.240</t>
  </si>
  <si>
    <t>201.0705.3000002150.244</t>
  </si>
  <si>
    <t>201.0707.0000000000.000</t>
  </si>
  <si>
    <t>201.0707.0500000000.000</t>
  </si>
  <si>
    <t>201.0707.0500002080.000</t>
  </si>
  <si>
    <t>201.0707.0500002080.100</t>
  </si>
  <si>
    <t>201.0707.0500002080.110</t>
  </si>
  <si>
    <t>201.0707.0500002080.111</t>
  </si>
  <si>
    <t>201.0707.0500002080.112</t>
  </si>
  <si>
    <t>201.0707.0500002080.119</t>
  </si>
  <si>
    <t>201.0707.0500002080.200</t>
  </si>
  <si>
    <t>201.0707.0500002080.240</t>
  </si>
  <si>
    <t>201.0707.0500002080.243</t>
  </si>
  <si>
    <t>201.0707.0500002080.244</t>
  </si>
  <si>
    <t>201.0707.0500002080.247</t>
  </si>
  <si>
    <t>201.0707.0500002080.800</t>
  </si>
  <si>
    <t>201.0707.0500002080.850</t>
  </si>
  <si>
    <t>201.0707.0500002080.853</t>
  </si>
  <si>
    <t>201.0707.0500008110.000</t>
  </si>
  <si>
    <t>201.0707.0500008110.200</t>
  </si>
  <si>
    <t>201.0707.0500008110.240</t>
  </si>
  <si>
    <t>201.0707.0500008110.244</t>
  </si>
  <si>
    <t>201.0707.0500008110.300</t>
  </si>
  <si>
    <t>201.0707.0500008110.350</t>
  </si>
  <si>
    <t>201.0707.0500008120.000</t>
  </si>
  <si>
    <t>201.0707.0500008120.300</t>
  </si>
  <si>
    <t>201.0707.0500008120.350</t>
  </si>
  <si>
    <t>201.0707.05000S4560.000</t>
  </si>
  <si>
    <t>201.0707.05000S4560.200</t>
  </si>
  <si>
    <t>201.0707.05000S4560.240</t>
  </si>
  <si>
    <t>201.0707.05000S4560.244</t>
  </si>
  <si>
    <t>201.0707.05000S8400.000</t>
  </si>
  <si>
    <t>201.0707.05000S8400.200</t>
  </si>
  <si>
    <t>201.0707.05000S8400.240</t>
  </si>
  <si>
    <t>201.0707.05000S8400.244</t>
  </si>
  <si>
    <t>201.0707.3000000000.000</t>
  </si>
  <si>
    <t>201.0707.300000811Б.000</t>
  </si>
  <si>
    <t>201.0707.300000811Б.200</t>
  </si>
  <si>
    <t>201.0707.300000811Б.240</t>
  </si>
  <si>
    <t>201.0707.300000811Б.244</t>
  </si>
  <si>
    <t>201.0707.3000009850.000</t>
  </si>
  <si>
    <t>201.0707.3000009850.100</t>
  </si>
  <si>
    <t>201.0707.3000009850.110</t>
  </si>
  <si>
    <t>201.0707.3000009850.111</t>
  </si>
  <si>
    <t>201.0707.3000009850.119</t>
  </si>
  <si>
    <t>201.0800.0000000000.000</t>
  </si>
  <si>
    <t>201.0801.0000000000.000</t>
  </si>
  <si>
    <t>201.0801.0300000000.000</t>
  </si>
  <si>
    <t>201.0801.0300002110.000</t>
  </si>
  <si>
    <t>201.0801.0300002110.600</t>
  </si>
  <si>
    <t>201.0801.0300002110.620</t>
  </si>
  <si>
    <t>201.0801.0300002110.621</t>
  </si>
  <si>
    <t>201.0801.0300006070.000</t>
  </si>
  <si>
    <t>201.0801.0300006070.500</t>
  </si>
  <si>
    <t>201.0801.0300006070.540</t>
  </si>
  <si>
    <t>201.0801.0300007710.000</t>
  </si>
  <si>
    <t>201.0801.0300007710.200</t>
  </si>
  <si>
    <t>201.0801.0300007710.240</t>
  </si>
  <si>
    <t>201.0801.0300007710.244</t>
  </si>
  <si>
    <t>201.0801.0300007710.300</t>
  </si>
  <si>
    <t>201.0801.0300007710.350</t>
  </si>
  <si>
    <t>201.0801.03000L5190.000</t>
  </si>
  <si>
    <t>201.0801.03000L5190.500</t>
  </si>
  <si>
    <t>201.0801.03000L5190.540</t>
  </si>
  <si>
    <t>201.0801.03000S4880.000</t>
  </si>
  <si>
    <t>201.0801.03000S4880.500</t>
  </si>
  <si>
    <t>201.0801.03000S4880.540</t>
  </si>
  <si>
    <t>201.0801.3000000000.000</t>
  </si>
  <si>
    <t>201.0801.3000009850.000</t>
  </si>
  <si>
    <t>201.0801.3000009850.600</t>
  </si>
  <si>
    <t>201.0801.3000009850.620</t>
  </si>
  <si>
    <t>201.0801.3000009850.621</t>
  </si>
  <si>
    <t>201.0801.30000S6410.000</t>
  </si>
  <si>
    <t>201.0801.30000S6410.500</t>
  </si>
  <si>
    <t>201.0801.30000S6410.540</t>
  </si>
  <si>
    <t>201.0804.0000000000.000</t>
  </si>
  <si>
    <t>201.0804.3000000000.000</t>
  </si>
  <si>
    <t>201.0804.3000001060.000</t>
  </si>
  <si>
    <t>201.0804.3000001060.100</t>
  </si>
  <si>
    <t>201.0804.3000001060.120</t>
  </si>
  <si>
    <t>201.0804.3000001060.121</t>
  </si>
  <si>
    <t>201.0804.3000001060.122</t>
  </si>
  <si>
    <t>201.0804.3000001060.129</t>
  </si>
  <si>
    <t>201.0804.3000001060.200</t>
  </si>
  <si>
    <t>201.0804.3000001060.240</t>
  </si>
  <si>
    <t>201.0804.3000001060.244</t>
  </si>
  <si>
    <t>201.0804.3000001070.000</t>
  </si>
  <si>
    <t>201.0804.3000001070.100</t>
  </si>
  <si>
    <t>201.0804.3000001070.120</t>
  </si>
  <si>
    <t>201.0804.3000001070.121</t>
  </si>
  <si>
    <t>201.0804.3000001070.129</t>
  </si>
  <si>
    <t>201.0804.3000009850.000</t>
  </si>
  <si>
    <t>201.0804.3000009850.100</t>
  </si>
  <si>
    <t>201.0804.3000009850.120</t>
  </si>
  <si>
    <t>201.0804.3000009850.121</t>
  </si>
  <si>
    <t>201.0804.3000009850.129</t>
  </si>
  <si>
    <t>201.1000.0000000000.000</t>
  </si>
  <si>
    <t>201.1001.0000000000.000</t>
  </si>
  <si>
    <t>201.1001.3000000000.000</t>
  </si>
  <si>
    <t>201.1001.3000008310.000</t>
  </si>
  <si>
    <t>201.1001.3000008310.200</t>
  </si>
  <si>
    <t>201.1001.3000008310.240</t>
  </si>
  <si>
    <t>201.1001.3000008310.244</t>
  </si>
  <si>
    <t>201.1001.3000008310.300</t>
  </si>
  <si>
    <t>201.1001.3000008310.310</t>
  </si>
  <si>
    <t>201.1001.3000008310.312</t>
  </si>
  <si>
    <t>201.1003.0000000000.000</t>
  </si>
  <si>
    <t>201.1003.0900000000.000</t>
  </si>
  <si>
    <t>201.1003.0900006160.000</t>
  </si>
  <si>
    <t>201.1003.0900006160.300</t>
  </si>
  <si>
    <t>201.1003.0900006160.320</t>
  </si>
  <si>
    <t>201.1003.0900006160.322</t>
  </si>
  <si>
    <t>201.1003.3000000000.000</t>
  </si>
  <si>
    <t>201.1003.3000008320.000</t>
  </si>
  <si>
    <t>201.1003.3000008320.200</t>
  </si>
  <si>
    <t>201.1003.3000008320.240</t>
  </si>
  <si>
    <t>201.1003.3000008320.244</t>
  </si>
  <si>
    <t>201.1003.3000008320.300</t>
  </si>
  <si>
    <t>201.1003.3000008320.310</t>
  </si>
  <si>
    <t>201.1003.3000008320.313</t>
  </si>
  <si>
    <t>201.1003.3000008330.000</t>
  </si>
  <si>
    <t>201.1003.3000008330.200</t>
  </si>
  <si>
    <t>201.1003.3000008330.240</t>
  </si>
  <si>
    <t>201.1003.3000008330.244</t>
  </si>
  <si>
    <t>201.1003.3000008330.300</t>
  </si>
  <si>
    <t>201.1003.3000008330.320</t>
  </si>
  <si>
    <t>201.1003.3000008330.321</t>
  </si>
  <si>
    <t>201.1003.3000008340.000</t>
  </si>
  <si>
    <t>201.1003.3000008340.300</t>
  </si>
  <si>
    <t>201.1003.3000008340.310</t>
  </si>
  <si>
    <t>201.1003.3000008340.313</t>
  </si>
  <si>
    <t>201.1003.3000028200.000</t>
  </si>
  <si>
    <t>201.1003.3000028200.300</t>
  </si>
  <si>
    <t>201.1003.3000028200.320</t>
  </si>
  <si>
    <t>201.1003.3000028200.323</t>
  </si>
  <si>
    <t>201.1003.3000028210.000</t>
  </si>
  <si>
    <t>201.1003.3000028210.200</t>
  </si>
  <si>
    <t>201.1003.3000028210.240</t>
  </si>
  <si>
    <t>201.1003.3000028210.244</t>
  </si>
  <si>
    <t>201.1003.3000028210.300</t>
  </si>
  <si>
    <t>201.1003.3000028210.320</t>
  </si>
  <si>
    <t>201.1003.3000028210.321</t>
  </si>
  <si>
    <t>201.1003.3000028250.000</t>
  </si>
  <si>
    <t>201.1003.3000028250.300</t>
  </si>
  <si>
    <t>201.1003.3000028250.320</t>
  </si>
  <si>
    <t>201.1003.3000028250.323</t>
  </si>
  <si>
    <t>201.1003.3000028260.000</t>
  </si>
  <si>
    <t>201.1003.3000028260.300</t>
  </si>
  <si>
    <t>201.1003.3000028260.320</t>
  </si>
  <si>
    <t>201.1003.3000028260.323</t>
  </si>
  <si>
    <t>201.1003.3000028290.000</t>
  </si>
  <si>
    <t>201.1003.3000028290.200</t>
  </si>
  <si>
    <t>201.1003.3000028290.240</t>
  </si>
  <si>
    <t>201.1003.3000028290.244</t>
  </si>
  <si>
    <t>201.1003.3000028290.300</t>
  </si>
  <si>
    <t>201.1003.3000028290.320</t>
  </si>
  <si>
    <t>201.1003.3000028290.321</t>
  </si>
  <si>
    <t>201.1003.3000028480.000</t>
  </si>
  <si>
    <t>201.1003.3000028480.300</t>
  </si>
  <si>
    <t>201.1003.3000028480.320</t>
  </si>
  <si>
    <t>201.1003.3000028480.323</t>
  </si>
  <si>
    <t>201.1003.3000029200.000</t>
  </si>
  <si>
    <t>201.1003.3000029200.300</t>
  </si>
  <si>
    <t>201.1003.3000029200.320</t>
  </si>
  <si>
    <t>201.1003.3000029200.323</t>
  </si>
  <si>
    <t>201.1003.3000029240.000</t>
  </si>
  <si>
    <t>201.1003.3000029240.200</t>
  </si>
  <si>
    <t>201.1003.3000029240.240</t>
  </si>
  <si>
    <t>201.1003.3000029240.244</t>
  </si>
  <si>
    <t>201.1003.3000029240.300</t>
  </si>
  <si>
    <t>201.1003.3000029240.320</t>
  </si>
  <si>
    <t>201.1003.3000029240.321</t>
  </si>
  <si>
    <t>201.1003.3000029240.323</t>
  </si>
  <si>
    <t>201.1003.3000075220.000</t>
  </si>
  <si>
    <t>201.1003.3000075220.200</t>
  </si>
  <si>
    <t>201.1003.3000075220.240</t>
  </si>
  <si>
    <t>201.1003.3000075220.244</t>
  </si>
  <si>
    <t>201.1003.3000075220.300</t>
  </si>
  <si>
    <t>201.1003.3000075220.320</t>
  </si>
  <si>
    <t>201.1003.3000075220.321</t>
  </si>
  <si>
    <t>201.1003.3000075240.000</t>
  </si>
  <si>
    <t>201.1003.3000075240.300</t>
  </si>
  <si>
    <t>201.1003.3000075240.320</t>
  </si>
  <si>
    <t>201.1003.3000075240.321</t>
  </si>
  <si>
    <t>201.1003.3000075250.000</t>
  </si>
  <si>
    <t>201.1003.3000075250.300</t>
  </si>
  <si>
    <t>201.1003.3000075250.320</t>
  </si>
  <si>
    <t>201.1003.3000075250.323</t>
  </si>
  <si>
    <t>201.1003.3000075260.000</t>
  </si>
  <si>
    <t>201.1003.3000075260.300</t>
  </si>
  <si>
    <t>201.1003.3000075260.320</t>
  </si>
  <si>
    <t>201.1003.3000075260.323</t>
  </si>
  <si>
    <t>201.1003.3000075270.000</t>
  </si>
  <si>
    <t>201.1003.3000075270.300</t>
  </si>
  <si>
    <t>201.1003.3000075270.320</t>
  </si>
  <si>
    <t>201.1003.3000075270.321</t>
  </si>
  <si>
    <t>201.1003.3000075270.360</t>
  </si>
  <si>
    <t>201.1003.30000R5182.000</t>
  </si>
  <si>
    <t>201.1003.30000R5182.300</t>
  </si>
  <si>
    <t>201.1003.30000R5182.320</t>
  </si>
  <si>
    <t>201.1003.30000R5182.323</t>
  </si>
  <si>
    <t>201.1003.30000R5186.000</t>
  </si>
  <si>
    <t>201.1003.30000R5186.300</t>
  </si>
  <si>
    <t>201.1003.30000R5186.320</t>
  </si>
  <si>
    <t>201.1003.30000R5186.323</t>
  </si>
  <si>
    <t>201.1003.30000R5187.000</t>
  </si>
  <si>
    <t>201.1003.30000R5187.300</t>
  </si>
  <si>
    <t>201.1003.30000R5187.320</t>
  </si>
  <si>
    <t>201.1003.30000R5187.323</t>
  </si>
  <si>
    <t>201.1004.0000000000.000</t>
  </si>
  <si>
    <t>201.1004.0900000000.000</t>
  </si>
  <si>
    <t>201.1004.0910000000.000</t>
  </si>
  <si>
    <t>201.1004.09100L4970.000</t>
  </si>
  <si>
    <t>201.1004.09100L4970.300</t>
  </si>
  <si>
    <t>201.1004.09100L4970.320</t>
  </si>
  <si>
    <t>201.1004.09100L4970.322</t>
  </si>
  <si>
    <t>201.1006.0000000000.000</t>
  </si>
  <si>
    <t>201.1006.3000000000.000</t>
  </si>
  <si>
    <t>201.1006.3000002890.000</t>
  </si>
  <si>
    <t>201.1006.3000002890.100</t>
  </si>
  <si>
    <t>201.1006.3000002890.120</t>
  </si>
  <si>
    <t>201.1006.3000002890.121</t>
  </si>
  <si>
    <t>201.1006.3000002890.122</t>
  </si>
  <si>
    <t>201.1006.3000002890.129</t>
  </si>
  <si>
    <t>201.1006.3000002890.200</t>
  </si>
  <si>
    <t>201.1006.3000002890.240</t>
  </si>
  <si>
    <t>201.1006.3000002890.244</t>
  </si>
  <si>
    <t>201.1100.0000000000.000</t>
  </si>
  <si>
    <t>201.1101.0000000000.000</t>
  </si>
  <si>
    <t>201.1101.0400000000.000</t>
  </si>
  <si>
    <t>201.1101.0400002110.000</t>
  </si>
  <si>
    <t>201.1101.0400002110.600</t>
  </si>
  <si>
    <t>201.1101.0400002110.620</t>
  </si>
  <si>
    <t>201.1101.0400002110.621</t>
  </si>
  <si>
    <t>201.1101.0400002110.622</t>
  </si>
  <si>
    <t>201.1101.04000S4180.000</t>
  </si>
  <si>
    <t>201.1101.04000S4180.600</t>
  </si>
  <si>
    <t>201.1101.04000S4180.620</t>
  </si>
  <si>
    <t>201.1101.04000S4180.622</t>
  </si>
  <si>
    <t>201.1101.040P500000.000</t>
  </si>
  <si>
    <t>201.1101.040P552281.000</t>
  </si>
  <si>
    <t>201.1101.040P552281.600</t>
  </si>
  <si>
    <t>201.1101.040P552281.620</t>
  </si>
  <si>
    <t>201.1101.040P552281.622</t>
  </si>
  <si>
    <t>201.1101.3000000000.000</t>
  </si>
  <si>
    <t>201.1101.3000009850.000</t>
  </si>
  <si>
    <t>201.1101.3000009850.600</t>
  </si>
  <si>
    <t>201.1101.3000009850.620</t>
  </si>
  <si>
    <t>201.1101.3000009850.621</t>
  </si>
  <si>
    <t>201.1102.0000000000.000</t>
  </si>
  <si>
    <t>201.1102.0400000000.000</t>
  </si>
  <si>
    <t>201.1102.0400008010.000</t>
  </si>
  <si>
    <t>201.1102.0400008010.200</t>
  </si>
  <si>
    <t>201.1102.0400008010.240</t>
  </si>
  <si>
    <t>201.1102.0400008010.244</t>
  </si>
  <si>
    <t>201.1105.0000000000.000</t>
  </si>
  <si>
    <t>201.1105.3000000000.000</t>
  </si>
  <si>
    <t>201.1105.3000001060.000</t>
  </si>
  <si>
    <t>201.1105.3000001060.100</t>
  </si>
  <si>
    <t>201.1105.3000001060.120</t>
  </si>
  <si>
    <t>201.1105.3000001060.121</t>
  </si>
  <si>
    <t>201.1105.3000001060.122</t>
  </si>
  <si>
    <t>201.1105.3000001060.129</t>
  </si>
  <si>
    <t>201.1105.3000001070.000</t>
  </si>
  <si>
    <t>201.1105.3000001070.100</t>
  </si>
  <si>
    <t>201.1105.3000001070.120</t>
  </si>
  <si>
    <t>201.1105.3000001070.121</t>
  </si>
  <si>
    <t>201.1105.3000001070.129</t>
  </si>
  <si>
    <t>201.1105.3000009850.000</t>
  </si>
  <si>
    <t>201.1105.3000009850.100</t>
  </si>
  <si>
    <t>201.1105.3000009850.120</t>
  </si>
  <si>
    <t>201.1105.3000009850.121</t>
  </si>
  <si>
    <t>201.1105.3000009850.129</t>
  </si>
  <si>
    <t>201.1200.0000000000.000</t>
  </si>
  <si>
    <t>201.1202.0000000000.000</t>
  </si>
  <si>
    <t>201.1202.3000000000.000</t>
  </si>
  <si>
    <t>201.1202.3000002150.000</t>
  </si>
  <si>
    <t>201.1202.3000002150.100</t>
  </si>
  <si>
    <t>201.1202.3000002150.110</t>
  </si>
  <si>
    <t>201.1202.3000002150.111</t>
  </si>
  <si>
    <t>201.1202.3000002150.112</t>
  </si>
  <si>
    <t>201.1202.3000002150.119</t>
  </si>
  <si>
    <t>201.1202.3000002150.200</t>
  </si>
  <si>
    <t>201.1202.3000002150.240</t>
  </si>
  <si>
    <t>201.1202.3000002150.244</t>
  </si>
  <si>
    <t>201.1202.3000002150.247</t>
  </si>
  <si>
    <t>201.1202.3000002150.300</t>
  </si>
  <si>
    <t>201.1202.3000002150.320</t>
  </si>
  <si>
    <t>201.1202.3000002150.321</t>
  </si>
  <si>
    <t>201.1202.3000002150.800</t>
  </si>
  <si>
    <t>201.1202.3000002150.850</t>
  </si>
  <si>
    <t>201.1202.3000002150.851</t>
  </si>
  <si>
    <t>201.1202.3000002150.852</t>
  </si>
  <si>
    <t>201.1202.3000009850.000</t>
  </si>
  <si>
    <t>201.1202.3000009850.100</t>
  </si>
  <si>
    <t>201.1202.3000009850.110</t>
  </si>
  <si>
    <t>201.1202.3000009850.111</t>
  </si>
  <si>
    <t>201.1202.3000009850.119</t>
  </si>
  <si>
    <t>201.1300.0000000000.000</t>
  </si>
  <si>
    <t>201.1301.0000000000.000</t>
  </si>
  <si>
    <t>201.1301.3000000000.000</t>
  </si>
  <si>
    <t>201.1301.3000009810.000</t>
  </si>
  <si>
    <t>201.1301.3000009810.700</t>
  </si>
  <si>
    <t>201.1301.3000009810.730</t>
  </si>
  <si>
    <t>220.0000.0000000000.000</t>
  </si>
  <si>
    <t>220.0100.0000000000.000</t>
  </si>
  <si>
    <t>220.0113.0000000000.000</t>
  </si>
  <si>
    <t>220.0113.3000000000.000</t>
  </si>
  <si>
    <t>220.0113.3000059310.000</t>
  </si>
  <si>
    <t>220.0113.3000059310.100</t>
  </si>
  <si>
    <t>220.0113.3000059310.120</t>
  </si>
  <si>
    <t>220.0113.3000059310.121</t>
  </si>
  <si>
    <t>220.0113.3000059310.122</t>
  </si>
  <si>
    <t>220.0113.3000059310.129</t>
  </si>
  <si>
    <t>220.0113.3000059310.200</t>
  </si>
  <si>
    <t>220.0113.3000059310.240</t>
  </si>
  <si>
    <t>220.0113.3000059310.244</t>
  </si>
  <si>
    <t>220.0113.3000059310.247</t>
  </si>
  <si>
    <t>220.0113.3000059310.500</t>
  </si>
  <si>
    <t>220.0113.3000059310.530</t>
  </si>
  <si>
    <t>220.0700.0000000000.000</t>
  </si>
  <si>
    <t>220.0705.0000000000.000</t>
  </si>
  <si>
    <t>220.0705.3000000000.000</t>
  </si>
  <si>
    <t>220.0705.3000059310.000</t>
  </si>
  <si>
    <t>220.0705.3000059310.200</t>
  </si>
  <si>
    <t>220.0705.3000059310.240</t>
  </si>
  <si>
    <t>220.0705.3000059310.244</t>
  </si>
  <si>
    <t>230.0000.0000000000.000</t>
  </si>
  <si>
    <t>230.0100.0000000000.000</t>
  </si>
  <si>
    <t>230.0106.0000000000.000</t>
  </si>
  <si>
    <t>230.0106.3000000000.000</t>
  </si>
  <si>
    <t>230.0106.3000001060.000</t>
  </si>
  <si>
    <t>230.0106.3000001060.100</t>
  </si>
  <si>
    <t>230.0106.3000001060.120</t>
  </si>
  <si>
    <t>230.0106.3000001060.121</t>
  </si>
  <si>
    <t>230.0106.3000001060.122</t>
  </si>
  <si>
    <t>230.0106.3000001060.129</t>
  </si>
  <si>
    <t>230.0106.3000001060.200</t>
  </si>
  <si>
    <t>230.0106.3000001060.240</t>
  </si>
  <si>
    <t>230.0106.3000001060.244</t>
  </si>
  <si>
    <t>230.0106.3000001060.247</t>
  </si>
  <si>
    <t>230.0106.3000001060.800</t>
  </si>
  <si>
    <t>230.0106.3000001060.850</t>
  </si>
  <si>
    <t>230.0106.3000001060.853</t>
  </si>
  <si>
    <t>230.0106.3000001070.000</t>
  </si>
  <si>
    <t>230.0106.3000001070.100</t>
  </si>
  <si>
    <t>230.0106.3000001070.120</t>
  </si>
  <si>
    <t>230.0106.3000001070.121</t>
  </si>
  <si>
    <t>230.0106.3000001070.129</t>
  </si>
  <si>
    <t>230.0106.3000009850.000</t>
  </si>
  <si>
    <t>230.0106.3000009850.100</t>
  </si>
  <si>
    <t>230.0106.3000009850.120</t>
  </si>
  <si>
    <t>230.0106.3000009850.121</t>
  </si>
  <si>
    <t>230.0106.3000009850.129</t>
  </si>
  <si>
    <t>230.0700.0000000000.000</t>
  </si>
  <si>
    <t>230.0705.0000000000.000</t>
  </si>
  <si>
    <t>230.0705.3000000000.000</t>
  </si>
  <si>
    <t>230.0705.3000001060.000</t>
  </si>
  <si>
    <t>230.0705.3000001060.200</t>
  </si>
  <si>
    <t>230.0705.3000001060.240</t>
  </si>
  <si>
    <t>230.0705.3000001060.244</t>
  </si>
  <si>
    <t>231.0000.0000000000.000</t>
  </si>
  <si>
    <t>231.0100.0000000000.000</t>
  </si>
  <si>
    <t>231.0103.0000000000.000</t>
  </si>
  <si>
    <t>231.0103.3000000000.000</t>
  </si>
  <si>
    <t>231.0103.3000001020.000</t>
  </si>
  <si>
    <t>231.0103.3000001020.100</t>
  </si>
  <si>
    <t>231.0103.3000001020.120</t>
  </si>
  <si>
    <t>231.0103.3000001020.121</t>
  </si>
  <si>
    <t>231.0103.3000001020.122</t>
  </si>
  <si>
    <t>231.0103.3000001020.129</t>
  </si>
  <si>
    <t>231.0103.3000001060.000</t>
  </si>
  <si>
    <t>231.0103.3000001060.100</t>
  </si>
  <si>
    <t>231.0103.3000001060.120</t>
  </si>
  <si>
    <t>231.0103.3000001060.121</t>
  </si>
  <si>
    <t>231.0103.3000001060.122</t>
  </si>
  <si>
    <t>231.0103.3000001060.123</t>
  </si>
  <si>
    <t>231.0103.3000001060.129</t>
  </si>
  <si>
    <t>231.0103.3000001060.200</t>
  </si>
  <si>
    <t>231.0103.3000001060.240</t>
  </si>
  <si>
    <t>231.0103.3000001060.244</t>
  </si>
  <si>
    <t>231.0103.3000001060.800</t>
  </si>
  <si>
    <t>231.0103.3000001060.850</t>
  </si>
  <si>
    <t>231.0103.3000001060.853</t>
  </si>
  <si>
    <t>231.0103.3000001070.000</t>
  </si>
  <si>
    <t>231.0103.3000001070.100</t>
  </si>
  <si>
    <t>231.0103.3000001070.120</t>
  </si>
  <si>
    <t>231.0103.3000001070.121</t>
  </si>
  <si>
    <t>231.0103.3000001070.129</t>
  </si>
  <si>
    <t>231.0103.3000009850.000</t>
  </si>
  <si>
    <t>231.0103.3000009850.100</t>
  </si>
  <si>
    <t>231.0103.3000009850.120</t>
  </si>
  <si>
    <t>231.0103.3000009850.121</t>
  </si>
  <si>
    <t>231.0103.3000009850.129</t>
  </si>
  <si>
    <t>231.0700.0000000000.000</t>
  </si>
  <si>
    <t>231.0705.0000000000.000</t>
  </si>
  <si>
    <t>231.0705.3000000000.000</t>
  </si>
  <si>
    <t>231.0705.3000001060.000</t>
  </si>
  <si>
    <t>231.0705.3000001060.200</t>
  </si>
  <si>
    <t>231.0705.3000001060.240</t>
  </si>
  <si>
    <t>231.0705.3000001060.244</t>
  </si>
  <si>
    <t>233.0000.0000000000.000</t>
  </si>
  <si>
    <t>233.0100.0000000000.000</t>
  </si>
  <si>
    <t>233.0113.0000000000.000</t>
  </si>
  <si>
    <t>233.0113.0800000000.000</t>
  </si>
  <si>
    <t>233.0113.0800001060.000</t>
  </si>
  <si>
    <t>233.0113.0800001060.100</t>
  </si>
  <si>
    <t>233.0113.0800001060.120</t>
  </si>
  <si>
    <t>233.0113.0800001060.121</t>
  </si>
  <si>
    <t>233.0113.0800001060.122</t>
  </si>
  <si>
    <t>233.0113.0800001060.129</t>
  </si>
  <si>
    <t>233.0113.0800001060.200</t>
  </si>
  <si>
    <t>233.0113.0800001060.240</t>
  </si>
  <si>
    <t>233.0113.0800001060.244</t>
  </si>
  <si>
    <t>233.0113.0800001060.247</t>
  </si>
  <si>
    <t>233.0113.0800001060.800</t>
  </si>
  <si>
    <t>233.0113.0800001060.830</t>
  </si>
  <si>
    <t>233.0113.0800001060.831</t>
  </si>
  <si>
    <t>233.0113.0800001060.850</t>
  </si>
  <si>
    <t>233.0113.0800001060.853</t>
  </si>
  <si>
    <t>233.0113.0800001070.000</t>
  </si>
  <si>
    <t>233.0113.0800001070.100</t>
  </si>
  <si>
    <t>233.0113.0800001070.120</t>
  </si>
  <si>
    <t>233.0113.0800001070.121</t>
  </si>
  <si>
    <t>233.0113.0800001070.129</t>
  </si>
  <si>
    <t>233.0113.0800009850.000</t>
  </si>
  <si>
    <t>233.0113.0800009850.100</t>
  </si>
  <si>
    <t>233.0113.0800009850.120</t>
  </si>
  <si>
    <t>233.0113.0800009850.121</t>
  </si>
  <si>
    <t>233.0113.0800009850.129</t>
  </si>
  <si>
    <t>233.0300.0000000000.000</t>
  </si>
  <si>
    <t>233.0310.0000000000.000</t>
  </si>
  <si>
    <t>233.0310.0800000000.000</t>
  </si>
  <si>
    <t>233.0310.0800001060.000</t>
  </si>
  <si>
    <t>233.0310.0800001060.200</t>
  </si>
  <si>
    <t>233.0310.0800001060.240</t>
  </si>
  <si>
    <t>233.0310.0800001060.244</t>
  </si>
  <si>
    <t>233.0400.0000000000.000</t>
  </si>
  <si>
    <t>233.0412.0000000000.000</t>
  </si>
  <si>
    <t>233.0412.3000000000.000</t>
  </si>
  <si>
    <t>233.0412.3000006040.000</t>
  </si>
  <si>
    <t>233.0412.3000006040.500</t>
  </si>
  <si>
    <t>233.0412.3000006040.540</t>
  </si>
  <si>
    <t>233.0412.3000006060.000</t>
  </si>
  <si>
    <t>233.0412.3000006060.500</t>
  </si>
  <si>
    <t>233.0412.3000006060.540</t>
  </si>
  <si>
    <t>233.0500.0000000000.000</t>
  </si>
  <si>
    <t>233.0501.0000000000.000</t>
  </si>
  <si>
    <t>233.0501.3000000000.000</t>
  </si>
  <si>
    <t>233.0501.3000006140.000</t>
  </si>
  <si>
    <t>233.0501.3000006140.200</t>
  </si>
  <si>
    <t>233.0501.3000006140.240</t>
  </si>
  <si>
    <t>233.0501.3000006140.244</t>
  </si>
  <si>
    <t>233.0501.3000006150.000</t>
  </si>
  <si>
    <t>233.0501.3000006150.200</t>
  </si>
  <si>
    <t>233.0501.3000006150.240</t>
  </si>
  <si>
    <t>233.0501.3000006150.244</t>
  </si>
  <si>
    <t>233.0501.3000006180.000</t>
  </si>
  <si>
    <t>233.0501.3000006180.200</t>
  </si>
  <si>
    <t>233.0501.3000006180.240</t>
  </si>
  <si>
    <t>233.0501.3000006180.244</t>
  </si>
  <si>
    <t>233.0502.0000000000.000</t>
  </si>
  <si>
    <t>233.0502.0800000000.000</t>
  </si>
  <si>
    <t>233.0502.0800075700.000</t>
  </si>
  <si>
    <t>233.0502.0800075700.800</t>
  </si>
  <si>
    <t>233.0502.0800075700.810</t>
  </si>
  <si>
    <t>233.0502.0800075700.811</t>
  </si>
  <si>
    <t>233.0502.0800075770.000</t>
  </si>
  <si>
    <t>233.0502.0800075770.800</t>
  </si>
  <si>
    <t>233.0502.0800075770.810</t>
  </si>
  <si>
    <t>233.0502.0800075770.811</t>
  </si>
  <si>
    <t>233.0600.0000000000.000</t>
  </si>
  <si>
    <t>233.0603.0000000000.000</t>
  </si>
  <si>
    <t>233.0603.3000000000.000</t>
  </si>
  <si>
    <t>233.0603.3000075180.000</t>
  </si>
  <si>
    <t>233.0603.3000075180.100</t>
  </si>
  <si>
    <t>233.0603.3000075180.120</t>
  </si>
  <si>
    <t>233.0603.3000075180.121</t>
  </si>
  <si>
    <t>233.0603.3000075180.129</t>
  </si>
  <si>
    <t>233.0603.3000075180.200</t>
  </si>
  <si>
    <t>233.0603.3000075180.240</t>
  </si>
  <si>
    <t>233.0603.3000075180.244</t>
  </si>
  <si>
    <t>233.0700.0000000000.000</t>
  </si>
  <si>
    <t>233.0701.0000000000.000</t>
  </si>
  <si>
    <t>233.0701.0200000000.000</t>
  </si>
  <si>
    <t>233.0701.0210000000.000</t>
  </si>
  <si>
    <t>233.0701.0210002010.000</t>
  </si>
  <si>
    <t>233.0701.0210002010.200</t>
  </si>
  <si>
    <t>233.0701.0210002010.240</t>
  </si>
  <si>
    <t>233.0701.0210002010.243</t>
  </si>
  <si>
    <t>233.0702.0000000000.000</t>
  </si>
  <si>
    <t>233.0702.0200000000.000</t>
  </si>
  <si>
    <t>233.0702.0210000000.000</t>
  </si>
  <si>
    <t>233.0702.0210002020.000</t>
  </si>
  <si>
    <t>233.0702.0210002020.200</t>
  </si>
  <si>
    <t>233.0702.0210002020.240</t>
  </si>
  <si>
    <t>233.0702.0210002020.243</t>
  </si>
  <si>
    <t>233.0702.0210002030.000</t>
  </si>
  <si>
    <t>233.0702.0210002030.200</t>
  </si>
  <si>
    <t>233.0702.0210002030.240</t>
  </si>
  <si>
    <t>233.0702.0210002030.243</t>
  </si>
  <si>
    <t>233.0702.0800000000.000</t>
  </si>
  <si>
    <t>233.0702.0800002020.000</t>
  </si>
  <si>
    <t>233.0702.0800002020.400</t>
  </si>
  <si>
    <t>233.0702.0800002020.410</t>
  </si>
  <si>
    <t>233.0702.0800002020.414</t>
  </si>
  <si>
    <t>233.0702.0800002030.000</t>
  </si>
  <si>
    <t>233.0702.0800002030.400</t>
  </si>
  <si>
    <t>233.0702.0800002030.410</t>
  </si>
  <si>
    <t>233.0702.0800002030.414</t>
  </si>
  <si>
    <t>233.0703.0000000000.000</t>
  </si>
  <si>
    <t>233.0703.0800000000.000</t>
  </si>
  <si>
    <t>233.0703.0800002040.000</t>
  </si>
  <si>
    <t>233.0703.0800002040.400</t>
  </si>
  <si>
    <t>233.0703.0800002040.410</t>
  </si>
  <si>
    <t>233.0703.0800002040.414</t>
  </si>
  <si>
    <t>233.0705.0000000000.000</t>
  </si>
  <si>
    <t>233.0705.0800000000.000</t>
  </si>
  <si>
    <t>233.0705.0800001060.000</t>
  </si>
  <si>
    <t>233.0705.0800001060.200</t>
  </si>
  <si>
    <t>233.0705.0800001060.240</t>
  </si>
  <si>
    <t>233.0705.0800001060.244</t>
  </si>
  <si>
    <t>233.0709.0000000000.000</t>
  </si>
  <si>
    <t>233.0709.0800000000.000</t>
  </si>
  <si>
    <t>233.0709.0800001060.000</t>
  </si>
  <si>
    <t>233.0709.0800001060.200</t>
  </si>
  <si>
    <t>233.0709.0800001060.240</t>
  </si>
  <si>
    <t>233.0709.0800001060.243</t>
  </si>
  <si>
    <t>233.1100.0000000000.000</t>
  </si>
  <si>
    <t>233.1102.0000000000.000</t>
  </si>
  <si>
    <t>233.1102.0800000000.000</t>
  </si>
  <si>
    <t>233.1102.0800008010.000</t>
  </si>
  <si>
    <t>233.1102.0800008010.400</t>
  </si>
  <si>
    <t>233.1102.0800008010.410</t>
  </si>
  <si>
    <t>233.1102.0800008010.414</t>
  </si>
  <si>
    <t>240.0000.0000000000.000</t>
  </si>
  <si>
    <t>240.0100.0000000000.000</t>
  </si>
  <si>
    <t>240.0113.0000000000.000</t>
  </si>
  <si>
    <t>240.0113.0800000000.000</t>
  </si>
  <si>
    <t>240.0113.0800006110.000</t>
  </si>
  <si>
    <t>240.0113.0800006110.200</t>
  </si>
  <si>
    <t>240.0113.0800006110.240</t>
  </si>
  <si>
    <t>240.0113.0800006110.244</t>
  </si>
  <si>
    <t>240.0113.0800006120.000</t>
  </si>
  <si>
    <t>240.0113.0800006120.200</t>
  </si>
  <si>
    <t>240.0113.0800006120.240</t>
  </si>
  <si>
    <t>240.0113.0800006120.244</t>
  </si>
  <si>
    <t>240.0113.0800006130.000</t>
  </si>
  <si>
    <t>240.0113.0800006130.200</t>
  </si>
  <si>
    <t>240.0113.0800006130.240</t>
  </si>
  <si>
    <t>240.0113.0800006130.244</t>
  </si>
  <si>
    <t>240.0113.0800008950.000</t>
  </si>
  <si>
    <t>240.0113.0800008950.200</t>
  </si>
  <si>
    <t>240.0113.0800008950.240</t>
  </si>
  <si>
    <t>240.0113.0800008950.244</t>
  </si>
  <si>
    <t>240.0113.3000000000.000</t>
  </si>
  <si>
    <t>240.0113.3000001060.000</t>
  </si>
  <si>
    <t>240.0113.3000001060.100</t>
  </si>
  <si>
    <t>240.0113.3000001060.120</t>
  </si>
  <si>
    <t>240.0113.3000001060.121</t>
  </si>
  <si>
    <t>240.0113.3000001060.122</t>
  </si>
  <si>
    <t>240.0113.3000001060.129</t>
  </si>
  <si>
    <t>240.0113.3000001060.200</t>
  </si>
  <si>
    <t>240.0113.3000001060.240</t>
  </si>
  <si>
    <t>240.0113.3000001060.244</t>
  </si>
  <si>
    <t>240.0113.3000001060.800</t>
  </si>
  <si>
    <t>240.0113.3000001060.850</t>
  </si>
  <si>
    <t>240.0113.3000001060.852</t>
  </si>
  <si>
    <t>240.0113.3000001070.000</t>
  </si>
  <si>
    <t>240.0113.3000001070.100</t>
  </si>
  <si>
    <t>240.0113.3000001070.120</t>
  </si>
  <si>
    <t>240.0113.3000001070.121</t>
  </si>
  <si>
    <t>240.0113.3000001070.129</t>
  </si>
  <si>
    <t>240.0113.3000009850.000</t>
  </si>
  <si>
    <t>240.0113.3000009850.100</t>
  </si>
  <si>
    <t>240.0113.3000009850.120</t>
  </si>
  <si>
    <t>240.0113.3000009850.121</t>
  </si>
  <si>
    <t>240.0113.3000009850.129</t>
  </si>
  <si>
    <t>240.0400.0000000000.000</t>
  </si>
  <si>
    <t>240.0412.0000000000.000</t>
  </si>
  <si>
    <t>240.0412.0700000000.000</t>
  </si>
  <si>
    <t>240.0412.0700003110.000</t>
  </si>
  <si>
    <t>240.0412.0700003110.800</t>
  </si>
  <si>
    <t>240.0412.0700003110.810</t>
  </si>
  <si>
    <t>240.0412.0700003110.811</t>
  </si>
  <si>
    <t>240.0412.0700008620.000</t>
  </si>
  <si>
    <t>240.0412.0700008620.200</t>
  </si>
  <si>
    <t>240.0412.0700008620.240</t>
  </si>
  <si>
    <t>240.0412.0700008620.244</t>
  </si>
  <si>
    <t>240.0412.07000S6070.000</t>
  </si>
  <si>
    <t>240.0412.07000S6070.800</t>
  </si>
  <si>
    <t>240.0412.07000S6070.810</t>
  </si>
  <si>
    <t>240.0412.07000S6070.811</t>
  </si>
  <si>
    <t>240.0412.07000S6680.000</t>
  </si>
  <si>
    <t>240.0412.07000S6680.800</t>
  </si>
  <si>
    <t>240.0412.07000S6680.810</t>
  </si>
  <si>
    <t>240.0412.07000S6680.813</t>
  </si>
  <si>
    <t>240.0412.3000000000.000</t>
  </si>
  <si>
    <t>240.0412.3000003062.000</t>
  </si>
  <si>
    <t>240.0412.3000003062.800</t>
  </si>
  <si>
    <t>240.0412.3000003062.810</t>
  </si>
  <si>
    <t>240.0412.3000003062.811</t>
  </si>
  <si>
    <t>240.0412.3000009840.000</t>
  </si>
  <si>
    <t>240.0700.0000000000.000</t>
  </si>
  <si>
    <t>240.0705.0000000000.000</t>
  </si>
  <si>
    <t>240.0705.3000000000.000</t>
  </si>
  <si>
    <t>240.0705.3000001060.000</t>
  </si>
  <si>
    <t>240.0705.3000001060.200</t>
  </si>
  <si>
    <t>240.0705.3000001060.240</t>
  </si>
  <si>
    <t>240.0705.3000001060.244</t>
  </si>
  <si>
    <t>240.1000.0000000000.000</t>
  </si>
  <si>
    <t>240.1003.0000000000.000</t>
  </si>
  <si>
    <t>240.1003.0800000000.000</t>
  </si>
  <si>
    <t>240.1003.0800005250.000</t>
  </si>
  <si>
    <t>240.1003.0800005250.300</t>
  </si>
  <si>
    <t>240.1003.0800005250.320</t>
  </si>
  <si>
    <t>240.1003.0800005250.323</t>
  </si>
  <si>
    <t>240.1003.3000000000.000</t>
  </si>
  <si>
    <t>240.1003.3000028240.000</t>
  </si>
  <si>
    <t>240.1003.3000028240.300</t>
  </si>
  <si>
    <t>240.1003.3000028240.320</t>
  </si>
  <si>
    <t>240.1003.3000028240.323</t>
  </si>
  <si>
    <t>240.1003.3000029210.000</t>
  </si>
  <si>
    <t>240.1003.3000029210.300</t>
  </si>
  <si>
    <t>240.1003.3000029210.320</t>
  </si>
  <si>
    <t>240.1003.3000029210.323</t>
  </si>
  <si>
    <t>267.0000.0000000000.000</t>
  </si>
  <si>
    <t>267.0100.0000000000.000</t>
  </si>
  <si>
    <t>267.0113.0000000000.000</t>
  </si>
  <si>
    <t>267.0113.3000000000.000</t>
  </si>
  <si>
    <t>267.0113.3000001060.000</t>
  </si>
  <si>
    <t>267.0113.3000001060.100</t>
  </si>
  <si>
    <t>267.0113.3000001060.120</t>
  </si>
  <si>
    <t>267.0113.3000001060.121</t>
  </si>
  <si>
    <t>267.0113.3000001060.122</t>
  </si>
  <si>
    <t>267.0113.3000001060.129</t>
  </si>
  <si>
    <t>267.0113.3000001060.200</t>
  </si>
  <si>
    <t>267.0113.3000001060.240</t>
  </si>
  <si>
    <t>267.0113.3000001060.244</t>
  </si>
  <si>
    <t>267.0113.3000001060.800</t>
  </si>
  <si>
    <t>267.0113.3000001060.850</t>
  </si>
  <si>
    <t>267.0113.3000001060.852</t>
  </si>
  <si>
    <t>267.0113.3000001070.000</t>
  </si>
  <si>
    <t>267.0113.3000001070.100</t>
  </si>
  <si>
    <t>267.0113.3000001070.120</t>
  </si>
  <si>
    <t>267.0113.3000001070.121</t>
  </si>
  <si>
    <t>267.0113.3000001070.129</t>
  </si>
  <si>
    <t>267.0113.3000009510.000</t>
  </si>
  <si>
    <t>267.0113.3000009510.200</t>
  </si>
  <si>
    <t>267.0113.3000009510.240</t>
  </si>
  <si>
    <t>267.0113.3000009510.244</t>
  </si>
  <si>
    <t>267.0113.3000009510.247</t>
  </si>
  <si>
    <t>267.0113.3000009850.000</t>
  </si>
  <si>
    <t>267.0113.3000009850.100</t>
  </si>
  <si>
    <t>267.0113.3000009850.120</t>
  </si>
  <si>
    <t>267.0113.3000009850.121</t>
  </si>
  <si>
    <t>267.0113.3000009850.129</t>
  </si>
  <si>
    <t>267.0700.0000000000.000</t>
  </si>
  <si>
    <t>267.0705.0000000000.000</t>
  </si>
  <si>
    <t>267.0705.3000000000.000</t>
  </si>
  <si>
    <t>267.0705.3000001060.000</t>
  </si>
  <si>
    <t>267.0705.3000001060.200</t>
  </si>
  <si>
    <t>267.0705.3000001060.240</t>
  </si>
  <si>
    <t>267.0705.3000001060.244</t>
  </si>
  <si>
    <t>274.0000.0000000000.000</t>
  </si>
  <si>
    <t>274.0700.0000000000.000</t>
  </si>
  <si>
    <t>274.0701.0000000000.000</t>
  </si>
  <si>
    <t>274.0701.0200000000.000</t>
  </si>
  <si>
    <t>274.0701.0210000000.000</t>
  </si>
  <si>
    <t>274.0701.0210002010.000</t>
  </si>
  <si>
    <t>274.0701.0210002010.100</t>
  </si>
  <si>
    <t>274.0701.0210002010.110</t>
  </si>
  <si>
    <t>274.0701.0210002010.111</t>
  </si>
  <si>
    <t>274.0701.0210002010.112</t>
  </si>
  <si>
    <t>274.0701.0210002010.119</t>
  </si>
  <si>
    <t>274.0701.0210002010.200</t>
  </si>
  <si>
    <t>274.0701.0210002010.240</t>
  </si>
  <si>
    <t>274.0701.0210002010.243</t>
  </si>
  <si>
    <t>274.0701.0210002010.244</t>
  </si>
  <si>
    <t>274.0701.0210002010.247</t>
  </si>
  <si>
    <t>274.0701.0210002010.800</t>
  </si>
  <si>
    <t>274.0701.0210002010.830</t>
  </si>
  <si>
    <t>274.0701.0210002010.831</t>
  </si>
  <si>
    <t>274.0701.0210002010.850</t>
  </si>
  <si>
    <t>274.0701.0210002010.852</t>
  </si>
  <si>
    <t>274.0701.0210002010.853</t>
  </si>
  <si>
    <t>274.0701.0210002120.000</t>
  </si>
  <si>
    <t>274.0701.0210002120.600</t>
  </si>
  <si>
    <t>274.0701.0210002120.610</t>
  </si>
  <si>
    <t>274.0701.0210002120.611</t>
  </si>
  <si>
    <t>274.0701.0210002120.612</t>
  </si>
  <si>
    <t>274.0701.0210074080.000</t>
  </si>
  <si>
    <t>274.0701.0210074080.100</t>
  </si>
  <si>
    <t>274.0701.0210074080.110</t>
  </si>
  <si>
    <t>274.0701.0210074080.111</t>
  </si>
  <si>
    <t>274.0701.0210074080.112</t>
  </si>
  <si>
    <t>274.0701.0210074080.119</t>
  </si>
  <si>
    <t>274.0701.0210074080.200</t>
  </si>
  <si>
    <t>274.0701.0210074080.240</t>
  </si>
  <si>
    <t>274.0701.0210074080.244</t>
  </si>
  <si>
    <t>274.0701.0210074080.600</t>
  </si>
  <si>
    <t>274.0701.0210074080.610</t>
  </si>
  <si>
    <t>274.0701.0210074080.611</t>
  </si>
  <si>
    <t>274.0701.0210075880.000</t>
  </si>
  <si>
    <t>274.0701.0210075880.100</t>
  </si>
  <si>
    <t>274.0701.0210075880.110</t>
  </si>
  <si>
    <t>274.0701.0210075880.111</t>
  </si>
  <si>
    <t>274.0701.0210075880.112</t>
  </si>
  <si>
    <t>274.0701.0210075880.119</t>
  </si>
  <si>
    <t>274.0701.0210075880.200</t>
  </si>
  <si>
    <t>274.0701.0210075880.240</t>
  </si>
  <si>
    <t>274.0701.0210075880.244</t>
  </si>
  <si>
    <t>274.0701.0210075880.600</t>
  </si>
  <si>
    <t>274.0701.0210075880.610</t>
  </si>
  <si>
    <t>274.0701.0210075880.611</t>
  </si>
  <si>
    <t>274.0701.3000000000.000</t>
  </si>
  <si>
    <t>274.0701.3000008530.000</t>
  </si>
  <si>
    <t>274.0701.3000008530.600</t>
  </si>
  <si>
    <t>274.0701.3000008530.610</t>
  </si>
  <si>
    <t>274.0701.3000008530.612</t>
  </si>
  <si>
    <t>274.0701.3000009850.000</t>
  </si>
  <si>
    <t>274.0701.3000009850.100</t>
  </si>
  <si>
    <t>274.0701.3000009850.110</t>
  </si>
  <si>
    <t>274.0701.3000009850.111</t>
  </si>
  <si>
    <t>274.0701.3000009850.119</t>
  </si>
  <si>
    <t>274.0701.3000009850.600</t>
  </si>
  <si>
    <t>274.0701.3000009850.610</t>
  </si>
  <si>
    <t>274.0701.3000009850.611</t>
  </si>
  <si>
    <t>274.0701.30000S6790.000</t>
  </si>
  <si>
    <t>274.0701.30000S6790.200</t>
  </si>
  <si>
    <t>274.0701.30000S6790.240</t>
  </si>
  <si>
    <t>274.0701.30000S6790.243</t>
  </si>
  <si>
    <t>274.0702.0000000000.000</t>
  </si>
  <si>
    <t>274.0702.0200000000.000</t>
  </si>
  <si>
    <t>274.0702.0210000000.000</t>
  </si>
  <si>
    <t>274.0702.0210002020.000</t>
  </si>
  <si>
    <t>274.0702.0210002020.100</t>
  </si>
  <si>
    <t>274.0702.0210002020.110</t>
  </si>
  <si>
    <t>274.0702.0210002020.111</t>
  </si>
  <si>
    <t>274.0702.0210002020.112</t>
  </si>
  <si>
    <t>274.0702.0210002020.113</t>
  </si>
  <si>
    <t>274.0702.0210002020.119</t>
  </si>
  <si>
    <t>274.0702.0210002020.200</t>
  </si>
  <si>
    <t>274.0702.0210002020.240</t>
  </si>
  <si>
    <t>274.0702.0210002020.243</t>
  </si>
  <si>
    <t>274.0702.0210002020.244</t>
  </si>
  <si>
    <t>274.0702.0210002020.247</t>
  </si>
  <si>
    <t>274.0702.0210002020.300</t>
  </si>
  <si>
    <t>274.0702.0210002020.360</t>
  </si>
  <si>
    <t>274.0702.0210002020.800</t>
  </si>
  <si>
    <t>274.0702.0210002020.850</t>
  </si>
  <si>
    <t>274.0702.0210002020.852</t>
  </si>
  <si>
    <t>274.0702.0210002020.853</t>
  </si>
  <si>
    <t>274.0702.021000202Б.000</t>
  </si>
  <si>
    <t>274.0702.021000202Б.100</t>
  </si>
  <si>
    <t>274.0702.021000202Б.110</t>
  </si>
  <si>
    <t>274.0702.021000202Б.113</t>
  </si>
  <si>
    <t>274.0702.021000202Б.200</t>
  </si>
  <si>
    <t>274.0702.021000202Б.240</t>
  </si>
  <si>
    <t>274.0702.021000202Б.244</t>
  </si>
  <si>
    <t>274.0702.021000202Б.300</t>
  </si>
  <si>
    <t>274.0702.021000202Б.360</t>
  </si>
  <si>
    <t>274.0702.0210002030.000</t>
  </si>
  <si>
    <t>274.0702.0210002030.100</t>
  </si>
  <si>
    <t>274.0702.0210002030.110</t>
  </si>
  <si>
    <t>274.0702.0210002030.111</t>
  </si>
  <si>
    <t>274.0702.0210002030.112</t>
  </si>
  <si>
    <t>274.0702.0210002030.113</t>
  </si>
  <si>
    <t>274.0702.0210002030.119</t>
  </si>
  <si>
    <t>274.0702.0210002030.200</t>
  </si>
  <si>
    <t>274.0702.0210002030.240</t>
  </si>
  <si>
    <t>274.0702.0210002030.243</t>
  </si>
  <si>
    <t>274.0702.0210002030.244</t>
  </si>
  <si>
    <t>274.0702.0210002030.247</t>
  </si>
  <si>
    <t>274.0702.0210002030.800</t>
  </si>
  <si>
    <t>274.0702.0210002030.850</t>
  </si>
  <si>
    <t>274.0702.0210002030.852</t>
  </si>
  <si>
    <t>274.0702.0210002030.853</t>
  </si>
  <si>
    <t>274.0702.021000203Б.000</t>
  </si>
  <si>
    <t>274.0702.021000203Б.200</t>
  </si>
  <si>
    <t>274.0702.021000203Б.240</t>
  </si>
  <si>
    <t>274.0702.021000203Б.244</t>
  </si>
  <si>
    <t>274.0702.0210002140.000</t>
  </si>
  <si>
    <t>274.0702.0210002140.100</t>
  </si>
  <si>
    <t>274.0702.0210002140.110</t>
  </si>
  <si>
    <t>274.0702.0210002140.111</t>
  </si>
  <si>
    <t>274.0702.0210002140.112</t>
  </si>
  <si>
    <t>274.0702.0210002140.119</t>
  </si>
  <si>
    <t>274.0702.0210002140.200</t>
  </si>
  <si>
    <t>274.0702.0210002140.240</t>
  </si>
  <si>
    <t>274.0702.0210002140.244</t>
  </si>
  <si>
    <t>274.0702.0210005320.000</t>
  </si>
  <si>
    <t>274.0702.0210005320.100</t>
  </si>
  <si>
    <t>274.0702.0210005320.110</t>
  </si>
  <si>
    <t>274.0702.0210005320.111</t>
  </si>
  <si>
    <t>274.0702.0210005320.119</t>
  </si>
  <si>
    <t>274.0702.0210007320.000</t>
  </si>
  <si>
    <t>274.0702.0210007320.200</t>
  </si>
  <si>
    <t>274.0702.0210007320.240</t>
  </si>
  <si>
    <t>274.0702.0210007320.244</t>
  </si>
  <si>
    <t>274.0702.0210007330.000</t>
  </si>
  <si>
    <t>274.0702.0210007330.100</t>
  </si>
  <si>
    <t>274.0702.0210007330.110</t>
  </si>
  <si>
    <t>274.0702.0210007330.112</t>
  </si>
  <si>
    <t>274.0702.0210007330.113</t>
  </si>
  <si>
    <t>274.0702.0210007330.200</t>
  </si>
  <si>
    <t>274.0702.0210007330.240</t>
  </si>
  <si>
    <t>274.0702.0210007330.244</t>
  </si>
  <si>
    <t>274.0702.0210053030.000</t>
  </si>
  <si>
    <t>274.0702.0210053030.100</t>
  </si>
  <si>
    <t>274.0702.0210053030.110</t>
  </si>
  <si>
    <t>274.0702.0210053030.111</t>
  </si>
  <si>
    <t>274.0702.0210053030.119</t>
  </si>
  <si>
    <t>274.0702.0210074080.000</t>
  </si>
  <si>
    <t>274.0702.0210074080.100</t>
  </si>
  <si>
    <t>274.0702.0210074080.110</t>
  </si>
  <si>
    <t>274.0702.0210074080.111</t>
  </si>
  <si>
    <t>274.0702.0210074080.112</t>
  </si>
  <si>
    <t>274.0702.0210074080.119</t>
  </si>
  <si>
    <t>274.0702.0210074080.200</t>
  </si>
  <si>
    <t>274.0702.0210074080.240</t>
  </si>
  <si>
    <t>274.0702.0210074080.244</t>
  </si>
  <si>
    <t>274.0702.0210074080.300</t>
  </si>
  <si>
    <t>274.0702.0210074080.320</t>
  </si>
  <si>
    <t>274.0702.0210074080.321</t>
  </si>
  <si>
    <t>274.0702.0210074090.000</t>
  </si>
  <si>
    <t>274.0702.0210074090.100</t>
  </si>
  <si>
    <t>274.0702.0210074090.110</t>
  </si>
  <si>
    <t>274.0702.0210074090.111</t>
  </si>
  <si>
    <t>274.0702.0210074090.112</t>
  </si>
  <si>
    <t>274.0702.0210074090.119</t>
  </si>
  <si>
    <t>274.0702.0210074090.200</t>
  </si>
  <si>
    <t>274.0702.0210074090.240</t>
  </si>
  <si>
    <t>274.0702.0210074090.244</t>
  </si>
  <si>
    <t>274.0702.0210074090.300</t>
  </si>
  <si>
    <t>274.0702.0210074090.320</t>
  </si>
  <si>
    <t>274.0702.0210074090.321</t>
  </si>
  <si>
    <t>274.0702.0210075640.000</t>
  </si>
  <si>
    <t>274.0702.0210075640.100</t>
  </si>
  <si>
    <t>274.0702.0210075640.110</t>
  </si>
  <si>
    <t>274.0702.0210075640.111</t>
  </si>
  <si>
    <t>274.0702.0210075640.112</t>
  </si>
  <si>
    <t>274.0702.0210075640.113</t>
  </si>
  <si>
    <t>274.0702.0210075640.119</t>
  </si>
  <si>
    <t>274.0702.0210075640.200</t>
  </si>
  <si>
    <t>274.0702.0210075640.240</t>
  </si>
  <si>
    <t>274.0702.0210075640.244</t>
  </si>
  <si>
    <t>274.0702.0210075880.000</t>
  </si>
  <si>
    <t>274.0702.0210075880.100</t>
  </si>
  <si>
    <t>274.0702.0210075880.110</t>
  </si>
  <si>
    <t>274.0702.0210075880.111</t>
  </si>
  <si>
    <t>274.0702.0210075880.112</t>
  </si>
  <si>
    <t>274.0702.0210075880.119</t>
  </si>
  <si>
    <t>274.0702.0210075880.200</t>
  </si>
  <si>
    <t>274.0702.0210075880.240</t>
  </si>
  <si>
    <t>274.0702.0210075880.244</t>
  </si>
  <si>
    <t>274.0702.02100S5210.000</t>
  </si>
  <si>
    <t>274.0702.02100S5210.200</t>
  </si>
  <si>
    <t>274.0702.02100S5210.240</t>
  </si>
  <si>
    <t>274.0702.02100S5210.244</t>
  </si>
  <si>
    <t>274.0702.02100S5630.000</t>
  </si>
  <si>
    <t>274.0702.02100S5630.200</t>
  </si>
  <si>
    <t>274.0702.02100S5630.240</t>
  </si>
  <si>
    <t>274.0702.02100S5630.244</t>
  </si>
  <si>
    <t>274.0702.021E100000.000</t>
  </si>
  <si>
    <t>274.0702.021E151720.000</t>
  </si>
  <si>
    <t>274.0702.021E151720.200</t>
  </si>
  <si>
    <t>274.0702.021E151720.240</t>
  </si>
  <si>
    <t>274.0702.021E151720.244</t>
  </si>
  <si>
    <t>274.0702.021EВ51790.000</t>
  </si>
  <si>
    <t>274.0702.021EВ51790.100</t>
  </si>
  <si>
    <t>274.0702.021EВ51790.110</t>
  </si>
  <si>
    <t>274.0702.021EВ51790.111</t>
  </si>
  <si>
    <t>274.0702.021EВ51790.119</t>
  </si>
  <si>
    <t>274.0702.021R300000.000</t>
  </si>
  <si>
    <t>274.0702.021R373980.000</t>
  </si>
  <si>
    <t>274.0702.021R373980.200</t>
  </si>
  <si>
    <t>274.0702.021R373980.240</t>
  </si>
  <si>
    <t>274.0702.021R373980.244</t>
  </si>
  <si>
    <t>274.0702.0220000000.000</t>
  </si>
  <si>
    <t>274.0702.0220002020.000</t>
  </si>
  <si>
    <t>274.0702.0220002020.200</t>
  </si>
  <si>
    <t>274.0702.0220002020.240</t>
  </si>
  <si>
    <t>274.0702.0220002020.244</t>
  </si>
  <si>
    <t>274.0702.0220002030.000</t>
  </si>
  <si>
    <t>274.0702.0220002030.200</t>
  </si>
  <si>
    <t>274.0702.0220002030.240</t>
  </si>
  <si>
    <t>274.0702.0220002030.244</t>
  </si>
  <si>
    <t>274.0702.3000000000.000</t>
  </si>
  <si>
    <t>274.0702.3000008530.000</t>
  </si>
  <si>
    <t>274.0702.3000008530.200</t>
  </si>
  <si>
    <t>274.0702.3000008530.240</t>
  </si>
  <si>
    <t>274.0702.3000008530.244</t>
  </si>
  <si>
    <t>274.0702.3000009820.000</t>
  </si>
  <si>
    <t>274.0702.3000009820.200</t>
  </si>
  <si>
    <t>274.0702.3000009820.240</t>
  </si>
  <si>
    <t>274.0702.3000009820.244</t>
  </si>
  <si>
    <t>274.0702.3000009850.000</t>
  </si>
  <si>
    <t>274.0702.3000009850.100</t>
  </si>
  <si>
    <t>274.0702.3000009850.110</t>
  </si>
  <si>
    <t>274.0702.3000009850.111</t>
  </si>
  <si>
    <t>274.0702.3000009850.119</t>
  </si>
  <si>
    <t>274.0702.30000S4700.000</t>
  </si>
  <si>
    <t>274.0702.30000S4700.200</t>
  </si>
  <si>
    <t>274.0702.30000S4700.240</t>
  </si>
  <si>
    <t>274.0702.30000S4700.244</t>
  </si>
  <si>
    <t>274.0702.30000S8400.000</t>
  </si>
  <si>
    <t>274.0702.30000S8400.200</t>
  </si>
  <si>
    <t>274.0702.30000S8400.240</t>
  </si>
  <si>
    <t>274.0702.30000S8400.243</t>
  </si>
  <si>
    <t>274.0703.0000000000.000</t>
  </si>
  <si>
    <t>274.0703.0200000000.000</t>
  </si>
  <si>
    <t>274.0703.0210000000.000</t>
  </si>
  <si>
    <t>274.0703.0210002120.000</t>
  </si>
  <si>
    <t>274.0703.0210002120.600</t>
  </si>
  <si>
    <t>274.0703.0210002120.610</t>
  </si>
  <si>
    <t>274.0703.0210002120.611</t>
  </si>
  <si>
    <t>274.0703.0210002120.612</t>
  </si>
  <si>
    <t>274.0703.0210002180.000</t>
  </si>
  <si>
    <t>274.0703.0210002180.600</t>
  </si>
  <si>
    <t>274.0703.0210002180.610</t>
  </si>
  <si>
    <t>274.0703.0210002180.611</t>
  </si>
  <si>
    <t>274.0703.0210002180.614</t>
  </si>
  <si>
    <t>274.0703.0210075640.000</t>
  </si>
  <si>
    <t>274.0703.0210075640.100</t>
  </si>
  <si>
    <t>274.0703.0210075640.110</t>
  </si>
  <si>
    <t>274.0703.0210075640.111</t>
  </si>
  <si>
    <t>274.0703.0210075640.119</t>
  </si>
  <si>
    <t>274.0703.3000000000.000</t>
  </si>
  <si>
    <t>274.0703.3000009850.000</t>
  </si>
  <si>
    <t>274.0703.3000009850.600</t>
  </si>
  <si>
    <t>274.0703.3000009850.610</t>
  </si>
  <si>
    <t>274.0703.3000009850.611</t>
  </si>
  <si>
    <t>274.0705.0000000000.000</t>
  </si>
  <si>
    <t>274.0705.0200000000.000</t>
  </si>
  <si>
    <t>274.0705.0200001060.000</t>
  </si>
  <si>
    <t>274.0705.0200001060.200</t>
  </si>
  <si>
    <t>274.0705.0200001060.240</t>
  </si>
  <si>
    <t>274.0705.0200001060.244</t>
  </si>
  <si>
    <t>274.0705.0200002050.000</t>
  </si>
  <si>
    <t>274.0705.0200002050.200</t>
  </si>
  <si>
    <t>274.0705.0200002050.240</t>
  </si>
  <si>
    <t>274.0705.0200002050.244</t>
  </si>
  <si>
    <t>274.0705.0200002170.000</t>
  </si>
  <si>
    <t>274.0705.0200002170.200</t>
  </si>
  <si>
    <t>274.0705.0200002170.240</t>
  </si>
  <si>
    <t>274.0705.0200002170.244</t>
  </si>
  <si>
    <t>274.0705.0200075520.000</t>
  </si>
  <si>
    <t>274.0705.0200075520.200</t>
  </si>
  <si>
    <t>274.0705.0200075520.240</t>
  </si>
  <si>
    <t>274.0705.0200075520.244</t>
  </si>
  <si>
    <t>274.0705.0210000000.000</t>
  </si>
  <si>
    <t>274.0705.0210002030.000</t>
  </si>
  <si>
    <t>274.0705.0210002030.200</t>
  </si>
  <si>
    <t>274.0705.0210002030.240</t>
  </si>
  <si>
    <t>274.0705.0210002030.244</t>
  </si>
  <si>
    <t>274.0705.0210074090.000</t>
  </si>
  <si>
    <t>274.0705.0210074090.200</t>
  </si>
  <si>
    <t>274.0705.0210074090.240</t>
  </si>
  <si>
    <t>274.0705.0210074090.244</t>
  </si>
  <si>
    <t>274.0705.0210075640.000</t>
  </si>
  <si>
    <t>274.0705.0210075640.200</t>
  </si>
  <si>
    <t>274.0705.0210075640.240</t>
  </si>
  <si>
    <t>274.0705.0210075640.244</t>
  </si>
  <si>
    <t>274.0705.0210075880.000</t>
  </si>
  <si>
    <t>274.0705.0210075880.200</t>
  </si>
  <si>
    <t>274.0705.0210075880.240</t>
  </si>
  <si>
    <t>274.0705.0210075880.244</t>
  </si>
  <si>
    <t>274.0707.0000000000.000</t>
  </si>
  <si>
    <t>274.0707.0500000000.000</t>
  </si>
  <si>
    <t>274.0707.0500008110.000</t>
  </si>
  <si>
    <t>274.0707.0500008110.200</t>
  </si>
  <si>
    <t>274.0707.0500008110.240</t>
  </si>
  <si>
    <t>274.0707.0500008110.244</t>
  </si>
  <si>
    <t>274.0707.0500008120.000</t>
  </si>
  <si>
    <t>274.0707.0500008120.200</t>
  </si>
  <si>
    <t>274.0707.0500008120.240</t>
  </si>
  <si>
    <t>274.0707.0500008120.244</t>
  </si>
  <si>
    <t>274.0709.0000000000.000</t>
  </si>
  <si>
    <t>274.0709.0200000000.000</t>
  </si>
  <si>
    <t>274.0709.0200001060.000</t>
  </si>
  <si>
    <t>274.0709.0200001060.100</t>
  </si>
  <si>
    <t>274.0709.0200001060.120</t>
  </si>
  <si>
    <t>274.0709.0200001060.121</t>
  </si>
  <si>
    <t>274.0709.0200001060.122</t>
  </si>
  <si>
    <t>274.0709.0200001060.129</t>
  </si>
  <si>
    <t>274.0709.0200001060.200</t>
  </si>
  <si>
    <t>274.0709.0200001060.240</t>
  </si>
  <si>
    <t>274.0709.0200001060.244</t>
  </si>
  <si>
    <t>274.0709.0200001060.247</t>
  </si>
  <si>
    <t>274.0709.0200001060.800</t>
  </si>
  <si>
    <t>274.0709.0200001060.850</t>
  </si>
  <si>
    <t>274.0709.0200001060.852</t>
  </si>
  <si>
    <t>274.0709.0200001070.000</t>
  </si>
  <si>
    <t>274.0709.0200001070.100</t>
  </si>
  <si>
    <t>274.0709.0200001070.120</t>
  </si>
  <si>
    <t>274.0709.0200001070.121</t>
  </si>
  <si>
    <t>274.0709.0200001070.129</t>
  </si>
  <si>
    <t>274.0709.0200002050.000</t>
  </si>
  <si>
    <t>274.0709.0200002050.100</t>
  </si>
  <si>
    <t>274.0709.0200002050.110</t>
  </si>
  <si>
    <t>274.0709.0200002050.111</t>
  </si>
  <si>
    <t>274.0709.0200002050.112</t>
  </si>
  <si>
    <t>274.0709.0200002050.119</t>
  </si>
  <si>
    <t>274.0709.0200002050.200</t>
  </si>
  <si>
    <t>274.0709.0200002050.240</t>
  </si>
  <si>
    <t>274.0709.0200002050.244</t>
  </si>
  <si>
    <t>274.0709.0200002050.247</t>
  </si>
  <si>
    <t>274.0709.020000205Б.000</t>
  </si>
  <si>
    <t>274.0709.020000205Б.200</t>
  </si>
  <si>
    <t>274.0709.020000205Б.240</t>
  </si>
  <si>
    <t>274.0709.020000205Б.244</t>
  </si>
  <si>
    <t>274.0709.020000205Б.300</t>
  </si>
  <si>
    <t>274.0709.020000205Б.360</t>
  </si>
  <si>
    <t>274.0709.0200002170.000</t>
  </si>
  <si>
    <t>274.0709.0200002170.100</t>
  </si>
  <si>
    <t>274.0709.0200002170.110</t>
  </si>
  <si>
    <t>274.0709.0200002170.111</t>
  </si>
  <si>
    <t>274.0709.0200002170.112</t>
  </si>
  <si>
    <t>274.0709.0200002170.119</t>
  </si>
  <si>
    <t>274.0709.0200002170.200</t>
  </si>
  <si>
    <t>274.0709.0200002170.240</t>
  </si>
  <si>
    <t>274.0709.0200002170.244</t>
  </si>
  <si>
    <t>274.0709.0200002170.247</t>
  </si>
  <si>
    <t>274.0709.0200002170.300</t>
  </si>
  <si>
    <t>274.0709.0200002170.350</t>
  </si>
  <si>
    <t>274.0709.0200075520.000</t>
  </si>
  <si>
    <t>274.0709.0200075520.100</t>
  </si>
  <si>
    <t>274.0709.0200075520.120</t>
  </si>
  <si>
    <t>274.0709.0200075520.121</t>
  </si>
  <si>
    <t>274.0709.0200075520.122</t>
  </si>
  <si>
    <t>274.0709.0200075520.129</t>
  </si>
  <si>
    <t>274.0709.0200075520.200</t>
  </si>
  <si>
    <t>274.0709.0200075520.240</t>
  </si>
  <si>
    <t>274.0709.0200075520.244</t>
  </si>
  <si>
    <t>274.0709.0200075870.000</t>
  </si>
  <si>
    <t>274.0709.0200075870.100</t>
  </si>
  <si>
    <t>274.0709.0200075870.120</t>
  </si>
  <si>
    <t>274.0709.0200075870.121</t>
  </si>
  <si>
    <t>274.0709.0200075870.129</t>
  </si>
  <si>
    <t>274.0709.0200075870.200</t>
  </si>
  <si>
    <t>274.0709.0200075870.240</t>
  </si>
  <si>
    <t>274.0709.0200075870.244</t>
  </si>
  <si>
    <t>274.0709.0220000000.000</t>
  </si>
  <si>
    <t>274.0709.0220007310.000</t>
  </si>
  <si>
    <t>274.0709.0220007310.100</t>
  </si>
  <si>
    <t>274.0709.0220007310.110</t>
  </si>
  <si>
    <t>274.0709.0220007310.112</t>
  </si>
  <si>
    <t>274.0709.0220007310.200</t>
  </si>
  <si>
    <t>274.0709.0220007310.240</t>
  </si>
  <si>
    <t>274.0709.0220007310.244</t>
  </si>
  <si>
    <t>274.0709.0220007310.300</t>
  </si>
  <si>
    <t>274.0709.0220007310.320</t>
  </si>
  <si>
    <t>274.0709.0220007310.323</t>
  </si>
  <si>
    <t>274.0709.0220076490.000</t>
  </si>
  <si>
    <t>274.0709.0220076490.100</t>
  </si>
  <si>
    <t>274.0709.0220076490.110</t>
  </si>
  <si>
    <t>274.0709.0220076490.112</t>
  </si>
  <si>
    <t>274.0709.0220076490.200</t>
  </si>
  <si>
    <t>274.0709.0220076490.240</t>
  </si>
  <si>
    <t>274.0709.0220076490.244</t>
  </si>
  <si>
    <t>274.0709.0220076490.300</t>
  </si>
  <si>
    <t>274.0709.0220076490.320</t>
  </si>
  <si>
    <t>274.0709.0220076490.323</t>
  </si>
  <si>
    <t>274.0709.02200R7800.000</t>
  </si>
  <si>
    <t>274.0709.02200R7800.100</t>
  </si>
  <si>
    <t>274.0709.02200R7800.110</t>
  </si>
  <si>
    <t>274.0709.02200R7800.112</t>
  </si>
  <si>
    <t>274.0709.02200R7800.200</t>
  </si>
  <si>
    <t>274.0709.02200R7800.240</t>
  </si>
  <si>
    <t>274.0709.02200R7800.244</t>
  </si>
  <si>
    <t>274.0709.02200R7800.300</t>
  </si>
  <si>
    <t>274.0709.02200R7800.320</t>
  </si>
  <si>
    <t>274.0709.02200R7800.323</t>
  </si>
  <si>
    <t>274.0709.3000000000.000</t>
  </si>
  <si>
    <t>274.0709.3000009840.000</t>
  </si>
  <si>
    <t>274.0709.3000009840.200</t>
  </si>
  <si>
    <t>274.0709.3000009840.240</t>
  </si>
  <si>
    <t>274.0709.3000009840.244</t>
  </si>
  <si>
    <t>274.0709.3000009850.000</t>
  </si>
  <si>
    <t>274.0709.3000009850.100</t>
  </si>
  <si>
    <t>274.0709.3000009850.110</t>
  </si>
  <si>
    <t>274.0709.3000009850.111</t>
  </si>
  <si>
    <t>274.0709.3000009850.119</t>
  </si>
  <si>
    <t>274.0709.3000009850.120</t>
  </si>
  <si>
    <t>274.0709.3000009850.121</t>
  </si>
  <si>
    <t>274.0709.3000009850.129</t>
  </si>
  <si>
    <t>274.0709.3000078460.000</t>
  </si>
  <si>
    <t>274.0709.3000078460.100</t>
  </si>
  <si>
    <t>274.0709.3000078460.120</t>
  </si>
  <si>
    <t>274.0709.3000078460.121</t>
  </si>
  <si>
    <t>274.0709.3000078460.129</t>
  </si>
  <si>
    <t>274.0709.3000078460.200</t>
  </si>
  <si>
    <t>274.0709.3000078460.240</t>
  </si>
  <si>
    <t>274.0709.3000078460.244</t>
  </si>
  <si>
    <t>274.1000.0000000000.000</t>
  </si>
  <si>
    <t>274.1003.0000000000.000</t>
  </si>
  <si>
    <t>274.1003.0200000000.000</t>
  </si>
  <si>
    <t>274.1003.0200005270.000</t>
  </si>
  <si>
    <t>274.1003.0200005270.300</t>
  </si>
  <si>
    <t>274.1003.0200005270.320</t>
  </si>
  <si>
    <t>274.1003.0200005270.321</t>
  </si>
  <si>
    <t>274.1003.0200005280.000</t>
  </si>
  <si>
    <t>274.1003.0200005280.300</t>
  </si>
  <si>
    <t>274.1003.0200005280.320</t>
  </si>
  <si>
    <t>274.1003.0200005280.321</t>
  </si>
  <si>
    <t>274.1003.0210000000.000</t>
  </si>
  <si>
    <t>274.1003.0210005290.000</t>
  </si>
  <si>
    <t>274.1003.0210005290.200</t>
  </si>
  <si>
    <t>274.1003.0210005290.240</t>
  </si>
  <si>
    <t>274.1003.0210005290.244</t>
  </si>
  <si>
    <t>274.1003.0210005290.300</t>
  </si>
  <si>
    <t>274.1003.0210005290.320</t>
  </si>
  <si>
    <t>274.1003.0210005290.321</t>
  </si>
  <si>
    <t>274.1003.0210005300.000</t>
  </si>
  <si>
    <t>274.1003.0210005300.300</t>
  </si>
  <si>
    <t>274.1003.0210005300.320</t>
  </si>
  <si>
    <t>274.1003.0210005300.323</t>
  </si>
  <si>
    <t>274.1003.0210075540.000</t>
  </si>
  <si>
    <t>274.1003.0210075540.200</t>
  </si>
  <si>
    <t>274.1003.0210075540.240</t>
  </si>
  <si>
    <t>274.1003.0210075540.244</t>
  </si>
  <si>
    <t>274.1003.0210075540.600</t>
  </si>
  <si>
    <t>274.1003.0210075540.610</t>
  </si>
  <si>
    <t>274.1003.0210075540.612</t>
  </si>
  <si>
    <t>274.1003.0210075920.000</t>
  </si>
  <si>
    <t>274.1003.0210075920.300</t>
  </si>
  <si>
    <t>274.1003.0210075920.320</t>
  </si>
  <si>
    <t>274.1003.0210075920.323</t>
  </si>
  <si>
    <t>274.1003.0220000000.000</t>
  </si>
  <si>
    <t>274.1003.0220005310.000</t>
  </si>
  <si>
    <t>274.1003.0220005310.300</t>
  </si>
  <si>
    <t>274.1003.0220005310.320</t>
  </si>
  <si>
    <t>274.1003.0220005310.323</t>
  </si>
  <si>
    <t>274.1003.0220075660.000</t>
  </si>
  <si>
    <t>274.1003.0220075660.300</t>
  </si>
  <si>
    <t>274.1003.0220075660.320</t>
  </si>
  <si>
    <t>274.1003.0220075660.321</t>
  </si>
  <si>
    <t>274.1003.0220075660.323</t>
  </si>
  <si>
    <t>274.1003.02200L3040.000</t>
  </si>
  <si>
    <t>274.1003.02200L3040.200</t>
  </si>
  <si>
    <t>274.1003.02200L3040.240</t>
  </si>
  <si>
    <t>274.1003.02200L3040.244</t>
  </si>
  <si>
    <t>274.1003.3000000000.000</t>
  </si>
  <si>
    <t>274.1003.3000075270.000</t>
  </si>
  <si>
    <t>274.1003.3000075270.300</t>
  </si>
  <si>
    <t>274.1003.3000075270.320</t>
  </si>
  <si>
    <t>274.1003.3000075270.321</t>
  </si>
  <si>
    <t>274.1003.3000075290.000</t>
  </si>
  <si>
    <t>274.1003.3000075290.300</t>
  </si>
  <si>
    <t>274.1003.3000075290.320</t>
  </si>
  <si>
    <t>274.1003.3000075290.323</t>
  </si>
  <si>
    <t>274.1004.0000000000.000</t>
  </si>
  <si>
    <t>274.1004.0200000000.000</t>
  </si>
  <si>
    <t>274.1004.0200075870.000</t>
  </si>
  <si>
    <t>274.1004.0200075870.400</t>
  </si>
  <si>
    <t>274.1004.0200075870.410</t>
  </si>
  <si>
    <t>274.1004.0200075870.412</t>
  </si>
  <si>
    <t>274.1004.0210000000.000</t>
  </si>
  <si>
    <t>274.1004.0210075560.000</t>
  </si>
  <si>
    <t>274.1004.0210075560.200</t>
  </si>
  <si>
    <t>274.1004.0210075560.240</t>
  </si>
  <si>
    <t>274.1004.0210075560.244</t>
  </si>
  <si>
    <t>274.1004.0210075560.300</t>
  </si>
  <si>
    <t>274.1004.0210075560.320</t>
  </si>
  <si>
    <t>274.1004.0210075560.321</t>
  </si>
  <si>
    <t>274.1004.3000000000.000</t>
  </si>
  <si>
    <t>274.1004.300000106Б.000</t>
  </si>
  <si>
    <t>274.1004.300000106Б.400</t>
  </si>
  <si>
    <t>274.1004.300000106Б.410</t>
  </si>
  <si>
    <t>274.1004.300000106Б.412</t>
  </si>
  <si>
    <t>274.1100.0000000000.000</t>
  </si>
  <si>
    <t>274.1101.0000000000.000</t>
  </si>
  <si>
    <t>274.1101.0200000000.000</t>
  </si>
  <si>
    <t>274.1101.0210000000.000</t>
  </si>
  <si>
    <t>274.1101.0210002120.000</t>
  </si>
  <si>
    <t>274.1101.0210002120.600</t>
  </si>
  <si>
    <t>274.1101.0210002120.610</t>
  </si>
  <si>
    <t>274.1101.0210002120.611</t>
  </si>
  <si>
    <t>278.0000.0000000000.000</t>
  </si>
  <si>
    <t>278.0300.0000000000.000</t>
  </si>
  <si>
    <t>278.0309.0000000000.000</t>
  </si>
  <si>
    <t>278.0309.0100000000.000</t>
  </si>
  <si>
    <t>278.0309.0100001060.000</t>
  </si>
  <si>
    <t>278.0309.0100001060.200</t>
  </si>
  <si>
    <t>278.0309.0100001060.240</t>
  </si>
  <si>
    <t>278.0309.0100001060.244</t>
  </si>
  <si>
    <t>278.0310.0000000000.000</t>
  </si>
  <si>
    <t>278.0310.0100000000.000</t>
  </si>
  <si>
    <t>278.0310.0100001060.000</t>
  </si>
  <si>
    <t>278.0310.0100001060.100</t>
  </si>
  <si>
    <t>278.0310.0100001060.110</t>
  </si>
  <si>
    <t>278.0310.0100001060.111</t>
  </si>
  <si>
    <t>278.0310.0100001060.112</t>
  </si>
  <si>
    <t>278.0310.0100001060.119</t>
  </si>
  <si>
    <t>278.0310.0100001060.120</t>
  </si>
  <si>
    <t>278.0310.0100001060.121</t>
  </si>
  <si>
    <t>278.0310.0100001060.122</t>
  </si>
  <si>
    <t>278.0310.0100001060.129</t>
  </si>
  <si>
    <t>278.0310.0100001060.200</t>
  </si>
  <si>
    <t>278.0310.0100001060.240</t>
  </si>
  <si>
    <t>278.0310.0100001060.244</t>
  </si>
  <si>
    <t>278.0310.0100001060.247</t>
  </si>
  <si>
    <t>278.0310.0100001060.800</t>
  </si>
  <si>
    <t>278.0310.0100001060.850</t>
  </si>
  <si>
    <t>278.0310.0100001060.852</t>
  </si>
  <si>
    <t>278.0310.0100001060.853</t>
  </si>
  <si>
    <t>278.0310.0100001070.000</t>
  </si>
  <si>
    <t>278.0310.0100001070.100</t>
  </si>
  <si>
    <t>278.0310.0100001070.120</t>
  </si>
  <si>
    <t>278.0310.0100001070.121</t>
  </si>
  <si>
    <t>278.0310.0100001070.129</t>
  </si>
  <si>
    <t>278.0310.0100007010.000</t>
  </si>
  <si>
    <t>278.0310.0100007010.100</t>
  </si>
  <si>
    <t>278.0310.0100007010.110</t>
  </si>
  <si>
    <t>278.0310.0100007010.111</t>
  </si>
  <si>
    <t>278.0310.0100007010.112</t>
  </si>
  <si>
    <t>278.0310.0100007010.119</t>
  </si>
  <si>
    <t>278.0310.0100007010.200</t>
  </si>
  <si>
    <t>278.0310.0100007010.240</t>
  </si>
  <si>
    <t>278.0310.0100007010.244</t>
  </si>
  <si>
    <t>278.0310.0100007010.247</t>
  </si>
  <si>
    <t>278.0310.0100007010.800</t>
  </si>
  <si>
    <t>278.0310.0100007010.850</t>
  </si>
  <si>
    <t>278.0310.0100007010.852</t>
  </si>
  <si>
    <t>278.0310.0100075160.000</t>
  </si>
  <si>
    <t>278.0310.0100075160.100</t>
  </si>
  <si>
    <t>278.0310.0100075160.110</t>
  </si>
  <si>
    <t>278.0310.0100075160.111</t>
  </si>
  <si>
    <t>278.0310.0100075160.112</t>
  </si>
  <si>
    <t>278.0310.0100075160.119</t>
  </si>
  <si>
    <t>278.0310.0100075160.200</t>
  </si>
  <si>
    <t>278.0310.0100075160.240</t>
  </si>
  <si>
    <t>278.0310.0100075160.244</t>
  </si>
  <si>
    <t>278.0310.0100075160.247</t>
  </si>
  <si>
    <t>278.0310.0100075160.800</t>
  </si>
  <si>
    <t>278.0310.0100075160.850</t>
  </si>
  <si>
    <t>278.0310.0100075160.852</t>
  </si>
  <si>
    <t>278.0310.3000000000.000</t>
  </si>
  <si>
    <t>278.0310.3000009850.000</t>
  </si>
  <si>
    <t>278.0310.3000009850.100</t>
  </si>
  <si>
    <t>278.0310.3000009850.110</t>
  </si>
  <si>
    <t>278.0310.3000009850.111</t>
  </si>
  <si>
    <t>278.0310.3000009850.119</t>
  </si>
  <si>
    <t>278.0310.3000009850.120</t>
  </si>
  <si>
    <t>278.0310.3000009850.121</t>
  </si>
  <si>
    <t>278.0310.3000009850.129</t>
  </si>
  <si>
    <t>278.0310.30000S4120.000</t>
  </si>
  <si>
    <t>278.0310.30000S4120.500</t>
  </si>
  <si>
    <t>278.0310.30000S4120.540</t>
  </si>
  <si>
    <t>278.0700.0000000000.000</t>
  </si>
  <si>
    <t>278.0705.0000000000.000</t>
  </si>
  <si>
    <t>278.0705.0100000000.000</t>
  </si>
  <si>
    <t>278.0705.0100001060.000</t>
  </si>
  <si>
    <t>278.0705.0100001060.200</t>
  </si>
  <si>
    <t>278.0705.0100001060.240</t>
  </si>
  <si>
    <t>278.0705.0100001060.244</t>
  </si>
  <si>
    <t>278.0705.0100007010.000</t>
  </si>
  <si>
    <t>278.0705.0100007010.200</t>
  </si>
  <si>
    <t>278.0705.0100007010.240</t>
  </si>
  <si>
    <t>278.0705.0100007010.244</t>
  </si>
  <si>
    <t>278.0705.0100075160.000</t>
  </si>
  <si>
    <t>278.0705.0100075160.200</t>
  </si>
  <si>
    <t>278.0705.0100075160.240</t>
  </si>
  <si>
    <t>278.0705.0100075160.244</t>
  </si>
  <si>
    <t>278.1000.0000000000.000</t>
  </si>
  <si>
    <t>278.1003.0000000000.000</t>
  </si>
  <si>
    <t>278.1003.0100000000.000</t>
  </si>
  <si>
    <t>278.1003.0100075160.000</t>
  </si>
  <si>
    <t>278.1003.0100075160.300</t>
  </si>
  <si>
    <t>278.1003.0100075160.320</t>
  </si>
  <si>
    <t>278.1003.0100075160.321</t>
  </si>
  <si>
    <t>295.0000.0000000000.000</t>
  </si>
  <si>
    <t>295.0100.0000000000.000</t>
  </si>
  <si>
    <t>295.0106.0000000000.000</t>
  </si>
  <si>
    <t>295.0106.3000000000.000</t>
  </si>
  <si>
    <t>295.0106.3000001060.000</t>
  </si>
  <si>
    <t>295.0106.3000001060.100</t>
  </si>
  <si>
    <t>295.0106.3000001060.120</t>
  </si>
  <si>
    <t>295.0106.3000001060.121</t>
  </si>
  <si>
    <t>295.0106.3000001060.122</t>
  </si>
  <si>
    <t>295.0106.3000001060.129</t>
  </si>
  <si>
    <t>295.0106.3000001060.200</t>
  </si>
  <si>
    <t>295.0106.3000001060.240</t>
  </si>
  <si>
    <t>295.0106.3000001060.244</t>
  </si>
  <si>
    <t>295.0106.3000001060.300</t>
  </si>
  <si>
    <t>295.0106.3000001060.320</t>
  </si>
  <si>
    <t>295.0106.3000001060.321</t>
  </si>
  <si>
    <t>295.0106.3000001060.800</t>
  </si>
  <si>
    <t>295.0106.3000001060.850</t>
  </si>
  <si>
    <t>295.0106.3000001060.853</t>
  </si>
  <si>
    <t>295.0106.3000001070.000</t>
  </si>
  <si>
    <t>295.0106.3000001070.100</t>
  </si>
  <si>
    <t>295.0106.3000001070.120</t>
  </si>
  <si>
    <t>295.0106.3000001070.121</t>
  </si>
  <si>
    <t>295.0106.3000001070.129</t>
  </si>
  <si>
    <t>295.0106.3000009850.000</t>
  </si>
  <si>
    <t>295.0106.3000009850.100</t>
  </si>
  <si>
    <t>295.0106.3000009850.120</t>
  </si>
  <si>
    <t>295.0106.3000009850.121</t>
  </si>
  <si>
    <t>295.0106.3000009850.129</t>
  </si>
  <si>
    <t>295.0111.0000000000.000</t>
  </si>
  <si>
    <t>295.0111.3000000000.000</t>
  </si>
  <si>
    <t>295.0111.3000009820.000</t>
  </si>
  <si>
    <t>295.0111.3000009820.800</t>
  </si>
  <si>
    <t>295.0111.3000009820.870</t>
  </si>
  <si>
    <t>295.0700.0000000000.000</t>
  </si>
  <si>
    <t>295.0705.0000000000.000</t>
  </si>
  <si>
    <t>295.0705.3000000000.000</t>
  </si>
  <si>
    <t>295.0705.3000001060.000</t>
  </si>
  <si>
    <t>295.0705.3000001060.200</t>
  </si>
  <si>
    <t>295.0705.3000001060.240</t>
  </si>
  <si>
    <t>295.0705.3000001060.244</t>
  </si>
  <si>
    <t>295.1400.0000000000.000</t>
  </si>
  <si>
    <t>295.1401.0000000000.000</t>
  </si>
  <si>
    <t>295.1401.3000000000.000</t>
  </si>
  <si>
    <t>295.1401.3000076010.000</t>
  </si>
  <si>
    <t>295.1401.3000076010.500</t>
  </si>
  <si>
    <t>295.1401.3000076010.510</t>
  </si>
  <si>
    <t>295.1401.3000076010.511</t>
  </si>
  <si>
    <t>295.1403.0000000000.000</t>
  </si>
  <si>
    <t>295.1403.3000000000.000</t>
  </si>
  <si>
    <t>295.1403.3000006030.000</t>
  </si>
  <si>
    <t>295.1403.3000006030.500</t>
  </si>
  <si>
    <t>295.1403.3000006030.540</t>
  </si>
  <si>
    <t>295.1403.3000009820.000</t>
  </si>
  <si>
    <t>295.1403.3000009820.500</t>
  </si>
  <si>
    <t>295.1403.3000009820.540</t>
  </si>
  <si>
    <t>295.1403.3000077450.000</t>
  </si>
  <si>
    <t>295.1403.3000077450.500</t>
  </si>
  <si>
    <t>295.1403.3000077450.540</t>
  </si>
  <si>
    <t>на 1 октября 2023 г.</t>
  </si>
  <si>
    <t>01.10.2023</t>
  </si>
  <si>
    <t>182 10803010011060110</t>
  </si>
  <si>
    <t>201 11701050050000180</t>
  </si>
  <si>
    <t>295 11701050050000180</t>
  </si>
  <si>
    <t>233 20249999057463150</t>
  </si>
  <si>
    <t>Предоставление субсидий организациям, осуществляющим регулируемые виды деятельности в сфере электроснабжения на территории муниципального района, 100 процентов акций (долей) которых принадлежит муниципальному району и имеющим задолженность перед поставщиками топливно-энергетических ресурсов (дизельного топлива) на возмещение затрат, связанных с погашением задолженности перед поставщиками топливно-энергетических ресурсов (дизельного топлива)</t>
  </si>
  <si>
    <t>Расходы на обустройство мест (площадок) накопления отходов потребления и (или) приобретение контейнерного оборудования</t>
  </si>
  <si>
    <t>Федеральный проект "Патриотическое воспитание граждан Российской Федерации"</t>
  </si>
  <si>
    <t>201.1202.3000002150.853</t>
  </si>
  <si>
    <t>233.0113.0800001060.243</t>
  </si>
  <si>
    <t>233.0502.3000000000.000</t>
  </si>
  <si>
    <t>233.0502.3000003050.000</t>
  </si>
  <si>
    <t>233.0502.3000003050.800</t>
  </si>
  <si>
    <t>233.0502.3000003050.810</t>
  </si>
  <si>
    <t>233.0502.3000003050.811</t>
  </si>
  <si>
    <t>233.0605.0000000000.000</t>
  </si>
  <si>
    <t>233.0605.3000000000.000</t>
  </si>
  <si>
    <t>233.0605.30000S4630.000</t>
  </si>
  <si>
    <t>233.0605.30000S4630.500</t>
  </si>
  <si>
    <t>233.0605.30000S4630.540</t>
  </si>
  <si>
    <t>233.1102.0800008010.200</t>
  </si>
  <si>
    <t>233.1102.0800008010.240</t>
  </si>
  <si>
    <t>233.1102.0800008010.244</t>
  </si>
  <si>
    <t>240.0412.3000009840.200</t>
  </si>
  <si>
    <t>240.0412.3000009840.240</t>
  </si>
  <si>
    <t>240.0412.3000009840.244</t>
  </si>
  <si>
    <t>274.0702.021EВ00000.000</t>
  </si>
  <si>
    <t>274.0702.3000009840.000</t>
  </si>
  <si>
    <t>274.0702.3000009840.200</t>
  </si>
  <si>
    <t>274.0702.3000009840.240</t>
  </si>
  <si>
    <t>274.0702.3000009840.244</t>
  </si>
  <si>
    <t>1060</t>
  </si>
  <si>
    <t>000 11610120000000140</t>
  </si>
  <si>
    <t>000 11610120010000140</t>
  </si>
  <si>
    <t>7463</t>
  </si>
  <si>
    <t>Прочие межбюджетные трансферты, передаваемые бюджетам муниципальных районов (на обустройство мест (площадок) накопления отходов потребления и (или) приобретение контейнерного оборудования в рамках подпрограммы «Обращение с отходами» государственной программы Красноярского края «Охрана окружающей среды, воспроизводство природных ресурсов»)</t>
  </si>
  <si>
    <t>000 11200000000000000</t>
  </si>
  <si>
    <t>000 10302260010000110</t>
  </si>
  <si>
    <t>000 10302250010000110</t>
  </si>
  <si>
    <t>000 10302240010000110</t>
  </si>
  <si>
    <t>000 10302230010000110</t>
  </si>
  <si>
    <t>000 10300000000000000</t>
  </si>
  <si>
    <t>000 10302000010000000</t>
  </si>
  <si>
    <t>И.о.заместителя начальника отдела</t>
  </si>
  <si>
    <t>Т.Ф.Зачек</t>
  </si>
  <si>
    <t>Начальник управления</t>
  </si>
  <si>
    <t>Субсидии бюджетам на оснащение объектов спортивной инфраструктуры спортивно-технологическим оборудованием</t>
  </si>
  <si>
    <t>Прочие субсидии бюджетам муниципальных районов (на создание условий для предоставления горячего питания обучающимся общеобразовательных организаций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</si>
  <si>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Прочие межбюджетные трансферты, передаваемые бюджетам муниципальных районов</t>
  </si>
  <si>
    <t>Приложение</t>
  </si>
  <si>
    <t>к Постановлению Администрации Таймырского Долгано-Ненецкого муниципального района "Об утверждении отчета об исполнении районного бюджета за 9 месяцев 2023 года"</t>
  </si>
  <si>
    <t>от 13.10.2023 № 1493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</si>
</sst>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 #,##0.00_р_._-;\-* #,##0.00_р_._-;_-* &quot;-&quot;??_р_._-;_-@_-"/>
    <numFmt numFmtId="165" formatCode="#,##0.00_ ;[Red]\-#,##0.00\ "/>
    <numFmt numFmtId="166" formatCode="0.000"/>
    <numFmt numFmtId="167" formatCode="#,##0.00;[Red]\-#,##0.00;\ "/>
    <numFmt numFmtId="168" formatCode="[$-1010419]dd\.mm\.yyyy"/>
    <numFmt numFmtId="169" formatCode="&quot;&quot;###,##0.00"/>
    <numFmt numFmtId="170" formatCode="0_ ;[Red]\-0\ "/>
    <numFmt numFmtId="171" formatCode="#,##0.00;[Red]\-#,##0.00;"/>
  </numFmts>
  <fonts count="76" x14ac:knownFonts="1">
    <font>
      <sz val="10"/>
      <name val="Arial Cyr"/>
      <charset val="204"/>
    </font>
    <font>
      <sz val="11"/>
      <color theme="1"/>
      <name val="Calibri"/>
      <family val="2"/>
      <charset val="204"/>
      <scheme val="minor"/>
    </font>
    <font>
      <sz val="10"/>
      <name val="Arial Cyr"/>
      <charset val="204"/>
    </font>
    <font>
      <sz val="10"/>
      <name val="Arial"/>
      <family val="2"/>
      <charset val="204"/>
    </font>
    <font>
      <sz val="8"/>
      <name val="Arial"/>
      <family val="2"/>
      <charset val="204"/>
    </font>
    <font>
      <sz val="8"/>
      <name val="Arial Cyr"/>
      <charset val="204"/>
    </font>
    <font>
      <b/>
      <sz val="8"/>
      <name val="Arial"/>
      <family val="2"/>
      <charset val="204"/>
    </font>
    <font>
      <sz val="10"/>
      <name val="Helv"/>
    </font>
    <font>
      <sz val="8"/>
      <name val="Arial"/>
      <family val="2"/>
      <charset val="204"/>
    </font>
    <font>
      <sz val="12"/>
      <name val="Arial"/>
      <family val="2"/>
      <charset val="204"/>
    </font>
    <font>
      <sz val="8"/>
      <name val="Times New Roman"/>
      <family val="1"/>
    </font>
    <font>
      <b/>
      <sz val="12"/>
      <name val="Arial"/>
      <family val="2"/>
      <charset val="204"/>
    </font>
    <font>
      <sz val="8"/>
      <name val="Arial Cyr"/>
      <family val="2"/>
      <charset val="204"/>
    </font>
    <font>
      <sz val="10"/>
      <name val="Arial"/>
      <family val="2"/>
      <charset val="204"/>
    </font>
    <font>
      <sz val="10"/>
      <name val="Times New Roman"/>
      <family val="1"/>
      <charset val="204"/>
    </font>
    <font>
      <sz val="10"/>
      <name val="Times New Roman"/>
      <family val="1"/>
      <charset val="204"/>
    </font>
    <font>
      <sz val="11"/>
      <color indexed="9"/>
      <name val="Calibri"/>
      <family val="2"/>
      <charset val="204"/>
    </font>
    <font>
      <sz val="11"/>
      <color indexed="18"/>
      <name val="Calibri"/>
      <family val="2"/>
      <charset val="204"/>
    </font>
    <font>
      <b/>
      <sz val="11"/>
      <color indexed="63"/>
      <name val="Calibri"/>
      <family val="2"/>
      <charset val="204"/>
    </font>
    <font>
      <b/>
      <sz val="11"/>
      <color indexed="52"/>
      <name val="Calibri"/>
      <family val="2"/>
      <charset val="204"/>
    </font>
    <font>
      <b/>
      <sz val="15"/>
      <color indexed="18"/>
      <name val="Calibri"/>
      <family val="2"/>
      <charset val="204"/>
    </font>
    <font>
      <b/>
      <sz val="13"/>
      <color indexed="18"/>
      <name val="Calibri"/>
      <family val="2"/>
      <charset val="204"/>
    </font>
    <font>
      <b/>
      <sz val="11"/>
      <color indexed="18"/>
      <name val="Calibri"/>
      <family val="2"/>
      <charset val="204"/>
    </font>
    <font>
      <b/>
      <sz val="11"/>
      <color indexed="9"/>
      <name val="Calibri"/>
      <family val="2"/>
      <charset val="204"/>
    </font>
    <font>
      <b/>
      <sz val="18"/>
      <color indexed="18"/>
      <name val="Cambria"/>
      <family val="2"/>
      <charset val="204"/>
    </font>
    <font>
      <sz val="11"/>
      <color indexed="19"/>
      <name val="Calibri"/>
      <family val="2"/>
      <charset val="204"/>
    </font>
    <font>
      <sz val="11"/>
      <color indexed="8"/>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58"/>
      <name val="Calibri"/>
      <family val="2"/>
      <charset val="204"/>
    </font>
    <font>
      <sz val="10"/>
      <name val="Arial"/>
      <family val="2"/>
      <charset val="204"/>
    </font>
    <font>
      <sz val="8"/>
      <name val="Arial"/>
      <family val="2"/>
      <charset val="204"/>
    </font>
    <font>
      <b/>
      <sz val="10"/>
      <name val="Arial"/>
      <family val="2"/>
      <charset val="204"/>
    </font>
    <font>
      <b/>
      <sz val="10"/>
      <name val="Arial"/>
      <family val="2"/>
      <charset val="204"/>
    </font>
    <font>
      <sz val="10"/>
      <name val="Arial"/>
      <family val="2"/>
      <charset val="204"/>
    </font>
    <font>
      <sz val="10"/>
      <name val="Arial"/>
      <family val="2"/>
      <charset val="204"/>
    </font>
    <font>
      <sz val="8"/>
      <name val="Arial"/>
      <family val="2"/>
      <charset val="204"/>
    </font>
    <font>
      <sz val="11"/>
      <color indexed="8"/>
      <name val="Calibri"/>
      <family val="2"/>
    </font>
    <font>
      <sz val="10"/>
      <name val="Arial"/>
      <family val="2"/>
      <charset val="204"/>
    </font>
    <font>
      <sz val="10"/>
      <name val="Arial"/>
      <family val="2"/>
      <charset val="204"/>
    </font>
    <font>
      <sz val="10"/>
      <name val="Arial"/>
      <family val="2"/>
      <charset val="204"/>
    </font>
    <font>
      <sz val="10"/>
      <name val="Arial"/>
      <family val="2"/>
      <charset val="204"/>
    </font>
    <font>
      <sz val="10"/>
      <name val="Arial"/>
      <family val="2"/>
      <charset val="204"/>
    </font>
    <font>
      <sz val="10"/>
      <name val="Arial"/>
      <family val="2"/>
      <charset val="204"/>
    </font>
    <font>
      <sz val="10"/>
      <name val="Arial"/>
      <family val="2"/>
      <charset val="204"/>
    </font>
    <font>
      <sz val="10"/>
      <name val="Arial"/>
      <family val="2"/>
      <charset val="204"/>
    </font>
    <font>
      <sz val="10"/>
      <name val="Arial"/>
      <family val="2"/>
      <charset val="204"/>
    </font>
    <font>
      <sz val="10"/>
      <name val="Arial"/>
      <family val="2"/>
      <charset val="204"/>
    </font>
    <font>
      <sz val="10"/>
      <name val="Arial"/>
      <family val="2"/>
      <charset val="204"/>
    </font>
    <font>
      <sz val="10"/>
      <name val="Arial"/>
      <family val="2"/>
      <charset val="204"/>
    </font>
    <font>
      <sz val="10"/>
      <name val="Arial"/>
      <family val="2"/>
      <charset val="204"/>
    </font>
    <font>
      <sz val="11"/>
      <color theme="1"/>
      <name val="Calibri"/>
      <family val="2"/>
      <charset val="204"/>
      <scheme val="minor"/>
    </font>
    <font>
      <sz val="10"/>
      <name val="Arial"/>
      <family val="2"/>
      <charset val="204"/>
    </font>
    <font>
      <sz val="8"/>
      <color indexed="8"/>
      <name val="Arial"/>
      <family val="2"/>
      <charset val="204"/>
    </font>
    <font>
      <b/>
      <sz val="8"/>
      <color indexed="8"/>
      <name val="Arial"/>
      <family val="2"/>
      <charset val="204"/>
    </font>
    <font>
      <sz val="8"/>
      <color indexed="8"/>
      <name val="Arial"/>
      <family val="2"/>
      <charset val="204"/>
    </font>
    <font>
      <sz val="8"/>
      <color indexed="8"/>
      <name val="Arial"/>
      <family val="2"/>
      <charset val="204"/>
    </font>
    <font>
      <sz val="10"/>
      <name val="Arial"/>
      <family val="2"/>
      <charset val="204"/>
    </font>
    <font>
      <sz val="8"/>
      <name val="Arial"/>
      <family val="2"/>
      <charset val="204"/>
    </font>
    <font>
      <b/>
      <sz val="8"/>
      <name val="Arial"/>
      <family val="2"/>
      <charset val="204"/>
    </font>
    <font>
      <sz val="8"/>
      <color rgb="FF000000"/>
      <name val="Arial"/>
      <family val="2"/>
      <charset val="204"/>
    </font>
    <font>
      <sz val="8"/>
      <color indexed="8"/>
      <name val="Arial"/>
      <family val="2"/>
      <charset val="204"/>
    </font>
    <font>
      <sz val="10"/>
      <name val="Arial"/>
      <family val="2"/>
      <charset val="204"/>
    </font>
    <font>
      <sz val="8"/>
      <color indexed="8"/>
      <name val="Arial"/>
      <family val="2"/>
      <charset val="204"/>
    </font>
    <font>
      <sz val="10"/>
      <name val="Arial"/>
      <family val="2"/>
      <charset val="204"/>
    </font>
    <font>
      <sz val="10"/>
      <name val="Arial"/>
      <family val="2"/>
      <charset val="204"/>
    </font>
    <font>
      <sz val="8"/>
      <name val="Arial"/>
      <family val="2"/>
      <charset val="204"/>
    </font>
    <font>
      <sz val="10"/>
      <name val="Arial"/>
      <family val="2"/>
      <charset val="204"/>
    </font>
    <font>
      <sz val="8"/>
      <color indexed="8"/>
      <name val="Arial"/>
      <family val="2"/>
      <charset val="204"/>
    </font>
    <font>
      <sz val="8"/>
      <color indexed="8"/>
      <name val="Arial"/>
      <family val="2"/>
      <charset val="204"/>
    </font>
    <font>
      <sz val="10"/>
      <color rgb="FFFF0000"/>
      <name val="Arial Cyr"/>
      <charset val="204"/>
    </font>
    <font>
      <sz val="8"/>
      <color indexed="8"/>
      <name val="Arial"/>
      <family val="2"/>
      <charset val="204"/>
    </font>
    <font>
      <sz val="8"/>
      <color indexed="8"/>
      <name val="Arial"/>
      <family val="2"/>
      <charset val="204"/>
    </font>
    <font>
      <sz val="10"/>
      <name val="Arial"/>
      <family val="2"/>
      <charset val="204"/>
    </font>
    <font>
      <sz val="8"/>
      <name val="Arial"/>
      <family val="2"/>
      <charset val="204"/>
    </font>
  </fonts>
  <fills count="13">
    <fill>
      <patternFill patternType="none"/>
    </fill>
    <fill>
      <patternFill patternType="gray125"/>
    </fill>
    <fill>
      <patternFill patternType="solid">
        <fgColor indexed="42"/>
      </patternFill>
    </fill>
    <fill>
      <patternFill patternType="solid">
        <fgColor indexed="13"/>
      </patternFill>
    </fill>
    <fill>
      <patternFill patternType="solid">
        <fgColor indexed="51"/>
      </patternFill>
    </fill>
    <fill>
      <patternFill patternType="solid">
        <fgColor indexed="29"/>
      </patternFill>
    </fill>
    <fill>
      <patternFill patternType="solid">
        <fgColor indexed="12"/>
      </patternFill>
    </fill>
    <fill>
      <patternFill patternType="solid">
        <fgColor indexed="57"/>
      </patternFill>
    </fill>
    <fill>
      <patternFill patternType="solid">
        <fgColor indexed="54"/>
      </patternFill>
    </fill>
    <fill>
      <patternFill patternType="solid">
        <fgColor indexed="52"/>
      </patternFill>
    </fill>
    <fill>
      <patternFill patternType="solid">
        <fgColor indexed="41"/>
      </patternFill>
    </fill>
    <fill>
      <patternFill patternType="solid">
        <fgColor indexed="55"/>
      </patternFill>
    </fill>
    <fill>
      <patternFill patternType="solid">
        <fgColor indexed="14"/>
      </patternFill>
    </fill>
  </fills>
  <borders count="37">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12"/>
      </bottom>
      <diagonal/>
    </border>
    <border>
      <left/>
      <right/>
      <top/>
      <bottom style="thick">
        <color indexed="40"/>
      </bottom>
      <diagonal/>
    </border>
    <border>
      <left/>
      <right/>
      <top/>
      <bottom style="medium">
        <color indexed="48"/>
      </bottom>
      <diagonal/>
    </border>
    <border>
      <left/>
      <right/>
      <top style="thin">
        <color indexed="12"/>
      </top>
      <bottom style="double">
        <color indexed="12"/>
      </bottom>
      <diagonal/>
    </border>
    <border>
      <left style="double">
        <color indexed="63"/>
      </left>
      <right style="double">
        <color indexed="63"/>
      </right>
      <top style="double">
        <color indexed="63"/>
      </top>
      <bottom style="double">
        <color indexed="63"/>
      </bottom>
      <diagonal/>
    </border>
    <border>
      <left style="thin">
        <color indexed="55"/>
      </left>
      <right style="thin">
        <color indexed="55"/>
      </right>
      <top style="thin">
        <color indexed="55"/>
      </top>
      <bottom style="thin">
        <color indexed="55"/>
      </bottom>
      <diagonal/>
    </border>
    <border>
      <left/>
      <right/>
      <top/>
      <bottom style="double">
        <color indexed="52"/>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8"/>
      </left>
      <right style="thin">
        <color indexed="8"/>
      </right>
      <top/>
      <bottom style="thin">
        <color indexed="8"/>
      </bottom>
      <diagonal/>
    </border>
    <border>
      <left style="thin">
        <color rgb="FF000000"/>
      </left>
      <right style="thin">
        <color rgb="FF000000"/>
      </right>
      <top style="thin">
        <color rgb="FF000000"/>
      </top>
      <bottom style="thin">
        <color rgb="FF000000"/>
      </bottom>
      <diagonal/>
    </border>
    <border>
      <left style="thin">
        <color indexed="8"/>
      </left>
      <right style="thin">
        <color indexed="8"/>
      </right>
      <top style="thin">
        <color indexed="8"/>
      </top>
      <bottom style="thin">
        <color indexed="8"/>
      </bottom>
      <diagonal/>
    </border>
    <border>
      <left style="medium">
        <color indexed="8"/>
      </left>
      <right style="medium">
        <color indexed="8"/>
      </right>
      <top style="medium">
        <color indexed="8"/>
      </top>
      <bottom style="thin">
        <color indexed="8"/>
      </bottom>
      <diagonal/>
    </border>
    <border>
      <left style="medium">
        <color indexed="8"/>
      </left>
      <right style="medium">
        <color indexed="8"/>
      </right>
      <top style="thin">
        <color indexed="8"/>
      </top>
      <bottom style="thin">
        <color indexed="8"/>
      </bottom>
      <diagonal/>
    </border>
    <border>
      <left style="medium">
        <color indexed="8"/>
      </left>
      <right style="medium">
        <color indexed="8"/>
      </right>
      <top style="thin">
        <color indexed="8"/>
      </top>
      <bottom style="medium">
        <color indexed="8"/>
      </bottom>
      <diagonal/>
    </border>
    <border>
      <left/>
      <right/>
      <top style="thin">
        <color indexed="8"/>
      </top>
      <bottom/>
      <diagonal/>
    </border>
    <border>
      <left/>
      <right/>
      <top/>
      <bottom style="thin">
        <color indexed="8"/>
      </bottom>
      <diagonal/>
    </border>
    <border>
      <left style="thin">
        <color indexed="8"/>
      </left>
      <right style="thin">
        <color indexed="8"/>
      </right>
      <top style="thin">
        <color indexed="8"/>
      </top>
      <bottom style="medium">
        <color indexed="8"/>
      </bottom>
      <diagonal/>
    </border>
    <border>
      <left style="thin">
        <color indexed="8"/>
      </left>
      <right style="medium">
        <color indexed="8"/>
      </right>
      <top/>
      <bottom style="thin">
        <color indexed="8"/>
      </bottom>
      <diagonal/>
    </border>
    <border>
      <left style="thin">
        <color indexed="8"/>
      </left>
      <right style="thin">
        <color indexed="8"/>
      </right>
      <top style="thin">
        <color indexed="8"/>
      </top>
      <bottom/>
      <diagonal/>
    </border>
    <border>
      <left style="thin">
        <color indexed="8"/>
      </left>
      <right style="medium">
        <color indexed="8"/>
      </right>
      <top style="thin">
        <color indexed="8"/>
      </top>
      <bottom/>
      <diagonal/>
    </border>
    <border>
      <left style="thin">
        <color indexed="8"/>
      </left>
      <right style="thin">
        <color indexed="8"/>
      </right>
      <top/>
      <bottom/>
      <diagonal/>
    </border>
    <border>
      <left style="thin">
        <color indexed="8"/>
      </left>
      <right/>
      <top/>
      <bottom style="thin">
        <color indexed="8"/>
      </bottom>
      <diagonal/>
    </border>
  </borders>
  <cellStyleXfs count="297">
    <xf numFmtId="0" fontId="0" fillId="0" borderId="0"/>
    <xf numFmtId="0" fontId="38" fillId="0" borderId="0"/>
    <xf numFmtId="0" fontId="16" fillId="6" borderId="0" applyNumberFormat="0" applyBorder="0" applyAlignment="0" applyProtection="0"/>
    <xf numFmtId="0" fontId="16" fillId="4"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6" borderId="0" applyNumberFormat="0" applyBorder="0" applyAlignment="0" applyProtection="0"/>
    <xf numFmtId="0" fontId="16" fillId="9" borderId="0" applyNumberFormat="0" applyBorder="0" applyAlignment="0" applyProtection="0"/>
    <xf numFmtId="0" fontId="17" fillId="5" borderId="1" applyNumberFormat="0" applyAlignment="0" applyProtection="0"/>
    <xf numFmtId="0" fontId="18" fillId="10" borderId="2" applyNumberFormat="0" applyAlignment="0" applyProtection="0"/>
    <xf numFmtId="0" fontId="19" fillId="10" borderId="1" applyNumberFormat="0" applyAlignment="0" applyProtection="0"/>
    <xf numFmtId="0" fontId="20" fillId="0" borderId="3" applyNumberFormat="0" applyFill="0" applyAlignment="0" applyProtection="0"/>
    <xf numFmtId="0" fontId="21" fillId="0" borderId="4" applyNumberFormat="0" applyFill="0" applyAlignment="0" applyProtection="0"/>
    <xf numFmtId="0" fontId="22" fillId="0" borderId="5" applyNumberFormat="0" applyFill="0" applyAlignment="0" applyProtection="0"/>
    <xf numFmtId="0" fontId="22" fillId="0" borderId="0" applyNumberFormat="0" applyFill="0" applyBorder="0" applyAlignment="0" applyProtection="0"/>
    <xf numFmtId="0" fontId="18" fillId="0" borderId="6" applyNumberFormat="0" applyFill="0" applyAlignment="0" applyProtection="0"/>
    <xf numFmtId="0" fontId="23" fillId="11" borderId="7" applyNumberFormat="0" applyAlignment="0" applyProtection="0"/>
    <xf numFmtId="0" fontId="24" fillId="0" borderId="0" applyNumberFormat="0" applyFill="0" applyBorder="0" applyAlignment="0" applyProtection="0"/>
    <xf numFmtId="0" fontId="25" fillId="3" borderId="0" applyNumberFormat="0" applyBorder="0" applyAlignment="0" applyProtection="0"/>
    <xf numFmtId="0" fontId="52" fillId="0" borderId="0"/>
    <xf numFmtId="0" fontId="49" fillId="0" borderId="0"/>
    <xf numFmtId="0" fontId="3" fillId="0" borderId="0"/>
    <xf numFmtId="0" fontId="50" fillId="0" borderId="0"/>
    <xf numFmtId="0" fontId="51" fillId="0" borderId="0"/>
    <xf numFmtId="0" fontId="3" fillId="0" borderId="0"/>
    <xf numFmtId="0" fontId="35" fillId="0" borderId="0"/>
    <xf numFmtId="0" fontId="46" fillId="0" borderId="0"/>
    <xf numFmtId="0" fontId="46" fillId="0" borderId="0"/>
    <xf numFmtId="0" fontId="3" fillId="0" borderId="0"/>
    <xf numFmtId="0" fontId="47" fillId="0" borderId="0"/>
    <xf numFmtId="0" fontId="3" fillId="0" borderId="0"/>
    <xf numFmtId="0" fontId="3" fillId="0" borderId="0"/>
    <xf numFmtId="0" fontId="48" fillId="0" borderId="0"/>
    <xf numFmtId="0" fontId="3" fillId="0" borderId="0"/>
    <xf numFmtId="0" fontId="3" fillId="0" borderId="0"/>
    <xf numFmtId="0" fontId="3" fillId="0" borderId="0"/>
    <xf numFmtId="0" fontId="35" fillId="0" borderId="0"/>
    <xf numFmtId="0" fontId="3" fillId="0" borderId="0"/>
    <xf numFmtId="0" fontId="48" fillId="0" borderId="0"/>
    <xf numFmtId="0" fontId="48" fillId="0" borderId="0"/>
    <xf numFmtId="0" fontId="48" fillId="0" borderId="0"/>
    <xf numFmtId="0" fontId="48" fillId="0" borderId="0"/>
    <xf numFmtId="0" fontId="48" fillId="0" borderId="0"/>
    <xf numFmtId="0" fontId="48" fillId="0" borderId="0"/>
    <xf numFmtId="0" fontId="35" fillId="0" borderId="0"/>
    <xf numFmtId="0" fontId="35" fillId="0" borderId="0"/>
    <xf numFmtId="0" fontId="35" fillId="0" borderId="0"/>
    <xf numFmtId="0" fontId="35" fillId="0" borderId="0"/>
    <xf numFmtId="0" fontId="35" fillId="0" borderId="0"/>
    <xf numFmtId="0" fontId="35" fillId="0" borderId="0"/>
    <xf numFmtId="0" fontId="3" fillId="0" borderId="0"/>
    <xf numFmtId="0" fontId="3" fillId="0" borderId="0"/>
    <xf numFmtId="0" fontId="31" fillId="0" borderId="0"/>
    <xf numFmtId="0" fontId="3" fillId="0" borderId="0"/>
    <xf numFmtId="0" fontId="3" fillId="0" borderId="0"/>
    <xf numFmtId="0" fontId="3" fillId="0" borderId="0"/>
    <xf numFmtId="0" fontId="3" fillId="0" borderId="0"/>
    <xf numFmtId="0" fontId="3" fillId="0" borderId="0"/>
    <xf numFmtId="0" fontId="35" fillId="0" borderId="0"/>
    <xf numFmtId="0" fontId="35" fillId="0" borderId="0"/>
    <xf numFmtId="0" fontId="35" fillId="0" borderId="0"/>
    <xf numFmtId="0" fontId="35" fillId="0" borderId="0"/>
    <xf numFmtId="0" fontId="35" fillId="0" borderId="0"/>
    <xf numFmtId="0" fontId="3" fillId="0" borderId="0"/>
    <xf numFmtId="0" fontId="35"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0" fillId="0" borderId="0"/>
    <xf numFmtId="0" fontId="3" fillId="0" borderId="0"/>
    <xf numFmtId="0" fontId="3" fillId="0" borderId="0"/>
    <xf numFmtId="0" fontId="3" fillId="0" borderId="0"/>
    <xf numFmtId="0" fontId="3" fillId="0" borderId="0"/>
    <xf numFmtId="0" fontId="3" fillId="0" borderId="0"/>
    <xf numFmtId="0" fontId="3"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2" fillId="0" borderId="0"/>
    <xf numFmtId="0" fontId="42" fillId="0" borderId="0"/>
    <xf numFmtId="0" fontId="3" fillId="0" borderId="0"/>
    <xf numFmtId="0" fontId="3" fillId="0" borderId="0"/>
    <xf numFmtId="0" fontId="3" fillId="0" borderId="0"/>
    <xf numFmtId="0" fontId="43" fillId="0" borderId="0"/>
    <xf numFmtId="0" fontId="3" fillId="0" borderId="0"/>
    <xf numFmtId="0" fontId="3" fillId="0" borderId="0"/>
    <xf numFmtId="0" fontId="44" fillId="0" borderId="0"/>
    <xf numFmtId="0" fontId="44" fillId="0" borderId="0"/>
    <xf numFmtId="0" fontId="44" fillId="0" borderId="0"/>
    <xf numFmtId="0" fontId="3" fillId="0" borderId="0"/>
    <xf numFmtId="0" fontId="3" fillId="0" borderId="0"/>
    <xf numFmtId="0" fontId="45" fillId="0" borderId="0"/>
    <xf numFmtId="0" fontId="45" fillId="0" borderId="0"/>
    <xf numFmtId="0" fontId="3" fillId="0" borderId="0"/>
    <xf numFmtId="0" fontId="45" fillId="0" borderId="0"/>
    <xf numFmtId="0" fontId="45" fillId="0" borderId="0"/>
    <xf numFmtId="0" fontId="45" fillId="0" borderId="0"/>
    <xf numFmtId="0" fontId="45" fillId="0" borderId="0"/>
    <xf numFmtId="0" fontId="45" fillId="0" borderId="0"/>
    <xf numFmtId="0" fontId="45" fillId="0" borderId="0"/>
    <xf numFmtId="0" fontId="46" fillId="0" borderId="0"/>
    <xf numFmtId="0" fontId="46" fillId="0" borderId="0"/>
    <xf numFmtId="0" fontId="46" fillId="0" borderId="0"/>
    <xf numFmtId="0" fontId="46" fillId="0" borderId="0"/>
    <xf numFmtId="0" fontId="3" fillId="0" borderId="0"/>
    <xf numFmtId="0" fontId="5" fillId="0" borderId="0"/>
    <xf numFmtId="0" fontId="39" fillId="0" borderId="0"/>
    <xf numFmtId="0" fontId="3" fillId="0" borderId="0"/>
    <xf numFmtId="0" fontId="36" fillId="0" borderId="0"/>
    <xf numFmtId="0" fontId="2" fillId="0" borderId="0"/>
    <xf numFmtId="0" fontId="15" fillId="0" borderId="0"/>
    <xf numFmtId="0" fontId="14" fillId="0" borderId="0"/>
    <xf numFmtId="0" fontId="10" fillId="0" borderId="0"/>
    <xf numFmtId="0" fontId="12" fillId="0" borderId="0"/>
    <xf numFmtId="0" fontId="2" fillId="0" borderId="0"/>
    <xf numFmtId="0" fontId="2" fillId="0" borderId="0"/>
    <xf numFmtId="0" fontId="26" fillId="12" borderId="0" applyNumberFormat="0" applyBorder="0" applyAlignment="0" applyProtection="0"/>
    <xf numFmtId="0" fontId="27" fillId="0" borderId="0" applyNumberFormat="0" applyFill="0" applyBorder="0" applyAlignment="0" applyProtection="0"/>
    <xf numFmtId="0" fontId="2" fillId="3" borderId="8" applyNumberFormat="0" applyFont="0" applyAlignment="0" applyProtection="0"/>
    <xf numFmtId="0" fontId="28" fillId="0" borderId="9" applyNumberFormat="0" applyFill="0" applyAlignment="0" applyProtection="0"/>
    <xf numFmtId="0" fontId="7" fillId="0" borderId="0"/>
    <xf numFmtId="0" fontId="29" fillId="0" borderId="0" applyNumberForma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0" fontId="30" fillId="2"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53" fillId="0" borderId="0"/>
    <xf numFmtId="0" fontId="53" fillId="0" borderId="0"/>
    <xf numFmtId="0" fontId="3" fillId="0" borderId="0"/>
    <xf numFmtId="0" fontId="3" fillId="0" borderId="0"/>
    <xf numFmtId="0" fontId="3" fillId="0" borderId="0"/>
    <xf numFmtId="0" fontId="3" fillId="0" borderId="0"/>
    <xf numFmtId="0" fontId="3" fillId="0" borderId="0"/>
    <xf numFmtId="0" fontId="58" fillId="0" borderId="0"/>
    <xf numFmtId="0" fontId="58" fillId="0" borderId="0"/>
    <xf numFmtId="0" fontId="58" fillId="0" borderId="0"/>
    <xf numFmtId="0" fontId="2" fillId="0" borderId="0"/>
    <xf numFmtId="0" fontId="16" fillId="6" borderId="0" applyNumberFormat="0" applyBorder="0" applyAlignment="0" applyProtection="0"/>
    <xf numFmtId="0" fontId="16" fillId="4"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6" borderId="0" applyNumberFormat="0" applyBorder="0" applyAlignment="0" applyProtection="0"/>
    <xf numFmtId="0" fontId="16" fillId="9" borderId="0" applyNumberFormat="0" applyBorder="0" applyAlignment="0" applyProtection="0"/>
    <xf numFmtId="0" fontId="17" fillId="5" borderId="1" applyNumberFormat="0" applyAlignment="0" applyProtection="0"/>
    <xf numFmtId="0" fontId="18" fillId="10" borderId="2" applyNumberFormat="0" applyAlignment="0" applyProtection="0"/>
    <xf numFmtId="0" fontId="19" fillId="10" borderId="1" applyNumberFormat="0" applyAlignment="0" applyProtection="0"/>
    <xf numFmtId="0" fontId="20" fillId="0" borderId="3" applyNumberFormat="0" applyFill="0" applyAlignment="0" applyProtection="0"/>
    <xf numFmtId="0" fontId="21" fillId="0" borderId="4" applyNumberFormat="0" applyFill="0" applyAlignment="0" applyProtection="0"/>
    <xf numFmtId="0" fontId="22" fillId="0" borderId="5" applyNumberFormat="0" applyFill="0" applyAlignment="0" applyProtection="0"/>
    <xf numFmtId="0" fontId="22" fillId="0" borderId="0" applyNumberFormat="0" applyFill="0" applyBorder="0" applyAlignment="0" applyProtection="0"/>
    <xf numFmtId="0" fontId="18" fillId="0" borderId="6" applyNumberFormat="0" applyFill="0" applyAlignment="0" applyProtection="0"/>
    <xf numFmtId="0" fontId="23" fillId="11" borderId="7" applyNumberFormat="0" applyAlignment="0" applyProtection="0"/>
    <xf numFmtId="0" fontId="24" fillId="0" borderId="0" applyNumberFormat="0" applyFill="0" applyBorder="0" applyAlignment="0" applyProtection="0"/>
    <xf numFmtId="0" fontId="25" fillId="3" borderId="0" applyNumberFormat="0" applyBorder="0" applyAlignment="0" applyProtection="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12" borderId="0" applyNumberFormat="0" applyBorder="0" applyAlignment="0" applyProtection="0"/>
    <xf numFmtId="0" fontId="27" fillId="0" borderId="0" applyNumberFormat="0" applyFill="0" applyBorder="0" applyAlignment="0" applyProtection="0"/>
    <xf numFmtId="0" fontId="2" fillId="3" borderId="8" applyNumberFormat="0" applyFont="0" applyAlignment="0" applyProtection="0"/>
    <xf numFmtId="0" fontId="28" fillId="0" borderId="9" applyNumberFormat="0" applyFill="0" applyAlignment="0" applyProtection="0"/>
    <xf numFmtId="0" fontId="29" fillId="0" borderId="0" applyNumberFormat="0" applyFill="0" applyBorder="0" applyAlignment="0" applyProtection="0"/>
    <xf numFmtId="164" fontId="2" fillId="0" borderId="0" applyFont="0" applyFill="0" applyBorder="0" applyAlignment="0" applyProtection="0"/>
    <xf numFmtId="0" fontId="30" fillId="2" borderId="0" applyNumberFormat="0" applyBorder="0" applyAlignment="0" applyProtection="0"/>
    <xf numFmtId="0" fontId="3" fillId="0" borderId="0"/>
    <xf numFmtId="0" fontId="3" fillId="0" borderId="0"/>
    <xf numFmtId="0" fontId="3" fillId="0" borderId="0"/>
    <xf numFmtId="0" fontId="58" fillId="0" borderId="0"/>
    <xf numFmtId="0" fontId="5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3" fillId="0" borderId="0"/>
    <xf numFmtId="0" fontId="65" fillId="0" borderId="0"/>
    <xf numFmtId="0" fontId="66" fillId="0" borderId="0"/>
    <xf numFmtId="0" fontId="68" fillId="0" borderId="0"/>
    <xf numFmtId="0" fontId="12" fillId="0" borderId="0"/>
    <xf numFmtId="0" fontId="74" fillId="0" borderId="0"/>
  </cellStyleXfs>
  <cellXfs count="356">
    <xf numFmtId="0" fontId="0" fillId="0" borderId="0" xfId="0"/>
    <xf numFmtId="4" fontId="8" fillId="0" borderId="0" xfId="0" applyNumberFormat="1" applyFont="1" applyFill="1"/>
    <xf numFmtId="0" fontId="8" fillId="0" borderId="0" xfId="0" applyFont="1" applyFill="1"/>
    <xf numFmtId="0" fontId="9" fillId="0" borderId="0" xfId="0" applyFont="1" applyFill="1"/>
    <xf numFmtId="0" fontId="8" fillId="0" borderId="0" xfId="0" applyFont="1" applyFill="1" applyAlignment="1">
      <alignment horizontal="right"/>
    </xf>
    <xf numFmtId="4" fontId="8" fillId="0" borderId="0" xfId="0" applyNumberFormat="1" applyFont="1" applyFill="1" applyBorder="1"/>
    <xf numFmtId="0" fontId="8" fillId="0" borderId="0" xfId="0" applyFont="1" applyFill="1" applyBorder="1"/>
    <xf numFmtId="0" fontId="9" fillId="0" borderId="0" xfId="0" applyFont="1" applyFill="1" applyBorder="1"/>
    <xf numFmtId="0" fontId="11" fillId="0" borderId="0" xfId="0" applyFont="1" applyFill="1" applyBorder="1"/>
    <xf numFmtId="49" fontId="8" fillId="0" borderId="0" xfId="0" applyNumberFormat="1" applyFont="1" applyFill="1" applyAlignment="1">
      <alignment horizontal="center"/>
    </xf>
    <xf numFmtId="2" fontId="8" fillId="0" borderId="10" xfId="151" applyNumberFormat="1" applyFont="1" applyFill="1" applyBorder="1" applyAlignment="1">
      <alignment horizontal="left" vertical="center" wrapText="1" indent="3"/>
    </xf>
    <xf numFmtId="49" fontId="8" fillId="0" borderId="0" xfId="151" applyNumberFormat="1" applyFont="1" applyFill="1" applyBorder="1" applyAlignment="1">
      <alignment horizontal="center" vertical="center" wrapText="1"/>
    </xf>
    <xf numFmtId="2" fontId="8" fillId="0" borderId="0" xfId="160" applyNumberFormat="1" applyFont="1" applyFill="1" applyBorder="1" applyAlignment="1">
      <alignment horizontal="center" vertical="center"/>
    </xf>
    <xf numFmtId="49" fontId="6" fillId="0" borderId="0" xfId="0" applyNumberFormat="1" applyFont="1" applyFill="1" applyAlignment="1">
      <alignment horizontal="center" vertical="center" wrapText="1"/>
    </xf>
    <xf numFmtId="2" fontId="6" fillId="0" borderId="0" xfId="0" applyNumberFormat="1" applyFont="1" applyFill="1" applyAlignment="1">
      <alignment horizontal="center" vertical="center" wrapText="1"/>
    </xf>
    <xf numFmtId="49" fontId="6" fillId="0" borderId="11" xfId="151" applyNumberFormat="1" applyFont="1" applyFill="1" applyBorder="1" applyAlignment="1">
      <alignment horizontal="center" vertical="center" wrapText="1"/>
    </xf>
    <xf numFmtId="49" fontId="6" fillId="0" borderId="12" xfId="151" applyNumberFormat="1" applyFont="1" applyFill="1" applyBorder="1" applyAlignment="1">
      <alignment horizontal="center" vertical="center" wrapText="1"/>
    </xf>
    <xf numFmtId="2" fontId="8" fillId="0" borderId="0" xfId="0" applyNumberFormat="1" applyFont="1" applyFill="1" applyBorder="1" applyAlignment="1">
      <alignment horizontal="center" vertical="center" wrapText="1"/>
    </xf>
    <xf numFmtId="2" fontId="8" fillId="0" borderId="0" xfId="150" applyNumberFormat="1" applyFont="1" applyFill="1" applyBorder="1" applyAlignment="1">
      <alignment horizontal="justify" vertical="center" wrapText="1"/>
    </xf>
    <xf numFmtId="49" fontId="8" fillId="0" borderId="0" xfId="150" applyNumberFormat="1" applyFont="1" applyFill="1" applyBorder="1" applyAlignment="1">
      <alignment horizontal="center" vertical="center" wrapText="1"/>
    </xf>
    <xf numFmtId="49" fontId="8" fillId="0" borderId="0" xfId="146" applyNumberFormat="1" applyFont="1" applyFill="1" applyBorder="1" applyAlignment="1">
      <alignment horizontal="center" vertical="center"/>
    </xf>
    <xf numFmtId="4" fontId="8" fillId="0" borderId="0" xfId="0" applyNumberFormat="1" applyFont="1" applyFill="1" applyBorder="1" applyAlignment="1">
      <alignment horizontal="right"/>
    </xf>
    <xf numFmtId="4" fontId="6" fillId="0" borderId="0" xfId="0" applyNumberFormat="1" applyFont="1" applyFill="1" applyBorder="1" applyAlignment="1">
      <alignment horizontal="right" vertical="center" wrapText="1"/>
    </xf>
    <xf numFmtId="2" fontId="8" fillId="0" borderId="0" xfId="151" applyNumberFormat="1" applyFont="1" applyFill="1" applyBorder="1" applyAlignment="1">
      <alignment horizontal="left" vertical="center" wrapText="1"/>
    </xf>
    <xf numFmtId="2" fontId="8" fillId="0" borderId="0" xfId="160" applyNumberFormat="1" applyFont="1" applyFill="1" applyBorder="1" applyAlignment="1">
      <alignment horizontal="center" vertical="center" wrapText="1"/>
    </xf>
    <xf numFmtId="4" fontId="8" fillId="0" borderId="0" xfId="151" applyNumberFormat="1" applyFont="1" applyFill="1" applyBorder="1" applyAlignment="1">
      <alignment horizontal="right" vertical="center" wrapText="1"/>
    </xf>
    <xf numFmtId="4" fontId="8" fillId="0" borderId="0" xfId="0" applyNumberFormat="1" applyFont="1" applyFill="1" applyBorder="1" applyAlignment="1">
      <alignment horizontal="right" vertical="center" wrapText="1"/>
    </xf>
    <xf numFmtId="49" fontId="8" fillId="0" borderId="0" xfId="146" applyNumberFormat="1" applyFont="1" applyFill="1" applyBorder="1" applyAlignment="1">
      <alignment horizontal="center" vertical="center" wrapText="1"/>
    </xf>
    <xf numFmtId="165" fontId="8" fillId="0" borderId="0" xfId="158" applyNumberFormat="1" applyFont="1" applyFill="1" applyBorder="1" applyAlignment="1">
      <alignment horizontal="right" vertical="center"/>
    </xf>
    <xf numFmtId="49" fontId="8" fillId="0" borderId="0" xfId="149" applyNumberFormat="1" applyFont="1" applyFill="1" applyBorder="1" applyAlignment="1">
      <alignment horizontal="center" vertical="center" wrapText="1"/>
    </xf>
    <xf numFmtId="0" fontId="8" fillId="0" borderId="0" xfId="149" applyFont="1" applyFill="1" applyBorder="1" applyAlignment="1">
      <alignment horizontal="justify" vertical="center" wrapText="1"/>
    </xf>
    <xf numFmtId="0" fontId="8" fillId="0" borderId="0" xfId="146" applyNumberFormat="1" applyFont="1" applyFill="1" applyBorder="1" applyAlignment="1">
      <alignment horizontal="justify" vertical="center" wrapText="1"/>
    </xf>
    <xf numFmtId="0" fontId="8" fillId="0" borderId="0" xfId="0" applyNumberFormat="1" applyFont="1" applyFill="1" applyBorder="1" applyAlignment="1">
      <alignment horizontal="justify" vertical="center" wrapText="1"/>
    </xf>
    <xf numFmtId="49" fontId="8" fillId="0" borderId="0" xfId="0" applyNumberFormat="1" applyFont="1" applyFill="1" applyBorder="1" applyAlignment="1">
      <alignment horizontal="center" vertical="center" wrapText="1"/>
    </xf>
    <xf numFmtId="165" fontId="8" fillId="0" borderId="0" xfId="0" applyNumberFormat="1" applyFont="1" applyFill="1"/>
    <xf numFmtId="2" fontId="4" fillId="0" borderId="13" xfId="151" applyNumberFormat="1" applyFont="1" applyFill="1" applyBorder="1" applyAlignment="1">
      <alignment horizontal="left" vertical="center" wrapText="1"/>
    </xf>
    <xf numFmtId="49" fontId="4" fillId="0" borderId="13" xfId="151" applyNumberFormat="1" applyFont="1" applyFill="1" applyBorder="1" applyAlignment="1">
      <alignment horizontal="center" vertical="center" wrapText="1"/>
    </xf>
    <xf numFmtId="49" fontId="4" fillId="0" borderId="14" xfId="151" applyNumberFormat="1" applyFont="1" applyFill="1" applyBorder="1" applyAlignment="1">
      <alignment horizontal="center" vertical="center" wrapText="1"/>
    </xf>
    <xf numFmtId="2" fontId="4" fillId="0" borderId="10" xfId="160" applyNumberFormat="1" applyFont="1" applyFill="1" applyBorder="1" applyAlignment="1">
      <alignment horizontal="center" vertical="center" wrapText="1"/>
    </xf>
    <xf numFmtId="2" fontId="4" fillId="0" borderId="15" xfId="160" applyNumberFormat="1" applyFont="1" applyFill="1" applyBorder="1" applyAlignment="1">
      <alignment horizontal="center" vertical="center" wrapText="1"/>
    </xf>
    <xf numFmtId="49" fontId="4" fillId="0" borderId="16" xfId="151" applyNumberFormat="1" applyFont="1" applyFill="1" applyBorder="1" applyAlignment="1">
      <alignment horizontal="center" vertical="center" wrapText="1"/>
    </xf>
    <xf numFmtId="0" fontId="31" fillId="0" borderId="0" xfId="140" applyNumberFormat="1" applyFont="1" applyFill="1" applyAlignment="1" applyProtection="1">
      <protection hidden="1"/>
    </xf>
    <xf numFmtId="0" fontId="32" fillId="0" borderId="0" xfId="140" applyNumberFormat="1" applyFont="1" applyFill="1" applyAlignment="1" applyProtection="1">
      <alignment horizontal="right"/>
      <protection hidden="1"/>
    </xf>
    <xf numFmtId="0" fontId="3" fillId="0" borderId="0" xfId="140" applyFill="1" applyProtection="1">
      <protection hidden="1"/>
    </xf>
    <xf numFmtId="0" fontId="3" fillId="0" borderId="0" xfId="140" applyFill="1"/>
    <xf numFmtId="0" fontId="33" fillId="0" borderId="0" xfId="140" applyNumberFormat="1" applyFont="1" applyFill="1" applyAlignment="1" applyProtection="1">
      <alignment horizontal="centerContinuous"/>
      <protection hidden="1"/>
    </xf>
    <xf numFmtId="0" fontId="32" fillId="0" borderId="0" xfId="140" applyFont="1" applyFill="1" applyAlignment="1" applyProtection="1">
      <protection hidden="1"/>
    </xf>
    <xf numFmtId="49" fontId="6" fillId="0" borderId="17" xfId="151" applyNumberFormat="1" applyFont="1" applyFill="1" applyBorder="1" applyAlignment="1">
      <alignment horizontal="center" vertical="center" wrapText="1"/>
    </xf>
    <xf numFmtId="0" fontId="4" fillId="0" borderId="0" xfId="0" applyFont="1" applyFill="1" applyAlignment="1" applyProtection="1">
      <protection hidden="1"/>
    </xf>
    <xf numFmtId="0" fontId="4" fillId="0" borderId="0" xfId="140" applyFont="1" applyFill="1" applyProtection="1">
      <protection hidden="1"/>
    </xf>
    <xf numFmtId="14" fontId="4" fillId="0" borderId="0" xfId="149" applyNumberFormat="1" applyFont="1" applyFill="1" applyBorder="1" applyAlignment="1">
      <alignment horizontal="justify" vertical="center" wrapText="1"/>
    </xf>
    <xf numFmtId="4" fontId="4" fillId="0" borderId="0" xfId="151" applyNumberFormat="1" applyFont="1" applyFill="1" applyBorder="1" applyAlignment="1">
      <alignment horizontal="right" vertical="center" wrapText="1"/>
    </xf>
    <xf numFmtId="4" fontId="4" fillId="0" borderId="0" xfId="0" applyNumberFormat="1" applyFont="1" applyFill="1" applyBorder="1" applyAlignment="1">
      <alignment horizontal="right" vertical="center" wrapText="1"/>
    </xf>
    <xf numFmtId="0" fontId="13" fillId="0" borderId="0" xfId="140" applyFont="1" applyFill="1"/>
    <xf numFmtId="0" fontId="6" fillId="0" borderId="0" xfId="140" applyFont="1" applyFill="1" applyAlignment="1" applyProtection="1">
      <protection hidden="1"/>
    </xf>
    <xf numFmtId="0" fontId="34" fillId="0" borderId="0" xfId="140" applyFont="1" applyFill="1"/>
    <xf numFmtId="49" fontId="4" fillId="0" borderId="0" xfId="151" applyNumberFormat="1" applyFont="1" applyFill="1" applyBorder="1" applyAlignment="1">
      <alignment horizontal="center" vertical="center" wrapText="1"/>
    </xf>
    <xf numFmtId="2" fontId="4" fillId="0" borderId="0" xfId="160" applyNumberFormat="1" applyFont="1" applyFill="1" applyBorder="1" applyAlignment="1">
      <alignment horizontal="center" vertical="center" wrapText="1"/>
    </xf>
    <xf numFmtId="49" fontId="4" fillId="0" borderId="0" xfId="146" applyNumberFormat="1" applyFont="1" applyFill="1" applyBorder="1" applyAlignment="1">
      <alignment horizontal="center" vertical="center" wrapText="1"/>
    </xf>
    <xf numFmtId="49" fontId="4" fillId="0" borderId="0" xfId="160" applyNumberFormat="1" applyFont="1" applyFill="1" applyBorder="1" applyAlignment="1">
      <alignment horizontal="center" vertical="center"/>
    </xf>
    <xf numFmtId="49" fontId="4" fillId="0" borderId="0" xfId="146" applyNumberFormat="1" applyFont="1" applyFill="1" applyBorder="1" applyAlignment="1">
      <alignment horizontal="center" vertical="center"/>
    </xf>
    <xf numFmtId="49" fontId="4" fillId="0" borderId="0" xfId="149" applyNumberFormat="1" applyFont="1" applyFill="1" applyBorder="1" applyAlignment="1">
      <alignment horizontal="center" vertical="center"/>
    </xf>
    <xf numFmtId="49" fontId="4" fillId="0" borderId="0" xfId="149" applyNumberFormat="1" applyFont="1" applyFill="1" applyBorder="1" applyAlignment="1">
      <alignment horizontal="center" vertical="center" wrapText="1"/>
    </xf>
    <xf numFmtId="0" fontId="4" fillId="0" borderId="0" xfId="0" applyFont="1" applyFill="1" applyBorder="1"/>
    <xf numFmtId="2" fontId="4" fillId="0" borderId="10" xfId="160" applyNumberFormat="1" applyFont="1" applyFill="1" applyBorder="1" applyAlignment="1">
      <alignment vertical="center" wrapText="1"/>
    </xf>
    <xf numFmtId="4" fontId="4" fillId="0" borderId="0" xfId="151" applyNumberFormat="1" applyFont="1" applyFill="1" applyBorder="1" applyAlignment="1">
      <alignment horizontal="center" vertical="center" wrapText="1"/>
    </xf>
    <xf numFmtId="0" fontId="37" fillId="0" borderId="11" xfId="144" applyNumberFormat="1" applyFont="1" applyFill="1" applyBorder="1" applyAlignment="1" applyProtection="1">
      <alignment horizontal="center" vertical="center" wrapText="1"/>
      <protection hidden="1"/>
    </xf>
    <xf numFmtId="2" fontId="6" fillId="0" borderId="13" xfId="151" applyNumberFormat="1" applyFont="1" applyFill="1" applyBorder="1" applyAlignment="1">
      <alignment horizontal="left" vertical="center" wrapText="1"/>
    </xf>
    <xf numFmtId="49" fontId="6" fillId="0" borderId="14" xfId="151" applyNumberFormat="1" applyFont="1" applyFill="1" applyBorder="1" applyAlignment="1">
      <alignment horizontal="center" vertical="center" wrapText="1"/>
    </xf>
    <xf numFmtId="49" fontId="6" fillId="0" borderId="10" xfId="151" applyNumberFormat="1" applyFont="1" applyFill="1" applyBorder="1" applyAlignment="1">
      <alignment horizontal="center" vertical="center" wrapText="1"/>
    </xf>
    <xf numFmtId="49" fontId="6" fillId="0" borderId="15" xfId="151" applyNumberFormat="1" applyFont="1" applyFill="1" applyBorder="1" applyAlignment="1">
      <alignment horizontal="center" vertical="center" wrapText="1"/>
    </xf>
    <xf numFmtId="49" fontId="4" fillId="0" borderId="10" xfId="151" applyNumberFormat="1" applyFont="1" applyFill="1" applyBorder="1" applyAlignment="1">
      <alignment horizontal="center" vertical="center" wrapText="1"/>
    </xf>
    <xf numFmtId="49" fontId="4" fillId="0" borderId="15" xfId="151" applyNumberFormat="1" applyFont="1" applyFill="1" applyBorder="1" applyAlignment="1">
      <alignment horizontal="center" vertical="center" wrapText="1"/>
    </xf>
    <xf numFmtId="2" fontId="6" fillId="0" borderId="11" xfId="151" applyNumberFormat="1" applyFont="1" applyFill="1" applyBorder="1" applyAlignment="1">
      <alignment horizontal="left" vertical="center" wrapText="1"/>
    </xf>
    <xf numFmtId="2" fontId="4" fillId="0" borderId="11" xfId="151" applyNumberFormat="1" applyFont="1" applyFill="1" applyBorder="1" applyAlignment="1">
      <alignment horizontal="left" vertical="center" wrapText="1"/>
    </xf>
    <xf numFmtId="49" fontId="4" fillId="0" borderId="11" xfId="151" applyNumberFormat="1" applyFont="1" applyFill="1" applyBorder="1" applyAlignment="1">
      <alignment horizontal="center" vertical="center" wrapText="1"/>
    </xf>
    <xf numFmtId="49" fontId="4" fillId="0" borderId="18" xfId="160" applyNumberFormat="1" applyFont="1" applyFill="1" applyBorder="1" applyAlignment="1">
      <alignment horizontal="center" vertical="center" wrapText="1"/>
    </xf>
    <xf numFmtId="49" fontId="4" fillId="0" borderId="17" xfId="160" applyNumberFormat="1" applyFont="1" applyFill="1" applyBorder="1" applyAlignment="1">
      <alignment horizontal="center" vertical="center" wrapText="1"/>
    </xf>
    <xf numFmtId="49" fontId="4" fillId="0" borderId="11" xfId="151" applyNumberFormat="1" applyFont="1" applyFill="1" applyBorder="1" applyAlignment="1">
      <alignment horizontal="left" vertical="center" wrapText="1"/>
    </xf>
    <xf numFmtId="49" fontId="4" fillId="0" borderId="18" xfId="146" applyNumberFormat="1" applyFont="1" applyFill="1" applyBorder="1" applyAlignment="1">
      <alignment horizontal="center" vertical="center"/>
    </xf>
    <xf numFmtId="49" fontId="4" fillId="0" borderId="17" xfId="146" applyNumberFormat="1" applyFont="1" applyFill="1" applyBorder="1" applyAlignment="1">
      <alignment horizontal="center" vertical="center"/>
    </xf>
    <xf numFmtId="0" fontId="4" fillId="0" borderId="11" xfId="149" applyFont="1" applyFill="1" applyBorder="1" applyAlignment="1">
      <alignment horizontal="justify" vertical="center" wrapText="1"/>
    </xf>
    <xf numFmtId="49" fontId="4" fillId="0" borderId="11" xfId="149" applyNumberFormat="1" applyFont="1" applyFill="1" applyBorder="1" applyAlignment="1">
      <alignment horizontal="center" vertical="center" wrapText="1"/>
    </xf>
    <xf numFmtId="49" fontId="4" fillId="0" borderId="12" xfId="149" applyNumberFormat="1" applyFont="1" applyFill="1" applyBorder="1" applyAlignment="1">
      <alignment horizontal="center" vertical="center" wrapText="1"/>
    </xf>
    <xf numFmtId="2" fontId="4" fillId="0" borderId="11" xfId="150" applyNumberFormat="1" applyFont="1" applyFill="1" applyBorder="1" applyAlignment="1">
      <alignment horizontal="justify" vertical="center" wrapText="1"/>
    </xf>
    <xf numFmtId="49" fontId="4" fillId="0" borderId="11" xfId="150" applyNumberFormat="1" applyFont="1" applyFill="1" applyBorder="1" applyAlignment="1">
      <alignment horizontal="center" vertical="center" wrapText="1"/>
    </xf>
    <xf numFmtId="49" fontId="4" fillId="0" borderId="12" xfId="150" applyNumberFormat="1" applyFont="1" applyFill="1" applyBorder="1" applyAlignment="1">
      <alignment horizontal="center" vertical="center" wrapText="1"/>
    </xf>
    <xf numFmtId="2" fontId="4" fillId="0" borderId="0" xfId="150" applyNumberFormat="1" applyFont="1" applyFill="1" applyBorder="1" applyAlignment="1">
      <alignment horizontal="justify" vertical="center" wrapText="1"/>
    </xf>
    <xf numFmtId="49" fontId="4" fillId="0" borderId="0" xfId="150" applyNumberFormat="1" applyFont="1" applyFill="1" applyBorder="1" applyAlignment="1">
      <alignment horizontal="center" vertical="center" wrapText="1"/>
    </xf>
    <xf numFmtId="167" fontId="5" fillId="0" borderId="0" xfId="0" applyNumberFormat="1" applyFont="1" applyFill="1" applyBorder="1" applyAlignment="1" applyProtection="1">
      <alignment horizontal="right" vertical="center"/>
      <protection hidden="1"/>
    </xf>
    <xf numFmtId="165" fontId="4" fillId="0" borderId="0" xfId="0" applyNumberFormat="1" applyFont="1" applyFill="1" applyBorder="1" applyAlignment="1">
      <alignment horizontal="right" vertical="center"/>
    </xf>
    <xf numFmtId="165" fontId="4" fillId="0" borderId="0" xfId="151" applyNumberFormat="1" applyFont="1" applyFill="1" applyBorder="1" applyAlignment="1">
      <alignment horizontal="center" vertical="center" wrapText="1"/>
    </xf>
    <xf numFmtId="0" fontId="4" fillId="0" borderId="0" xfId="142" applyFont="1" applyFill="1" applyAlignment="1" applyProtection="1">
      <alignment horizontal="left"/>
      <protection hidden="1"/>
    </xf>
    <xf numFmtId="4" fontId="4" fillId="0" borderId="0" xfId="0" applyNumberFormat="1" applyFont="1" applyFill="1" applyBorder="1"/>
    <xf numFmtId="0" fontId="4" fillId="0" borderId="11" xfId="93" applyNumberFormat="1" applyFont="1" applyFill="1" applyBorder="1" applyAlignment="1" applyProtection="1">
      <alignment horizontal="center" vertical="center" wrapText="1"/>
      <protection hidden="1"/>
    </xf>
    <xf numFmtId="2" fontId="4" fillId="0" borderId="18" xfId="160" applyNumberFormat="1" applyFont="1" applyFill="1" applyBorder="1" applyAlignment="1">
      <alignment horizontal="center" vertical="center" wrapText="1"/>
    </xf>
    <xf numFmtId="2" fontId="4" fillId="0" borderId="17" xfId="160" applyNumberFormat="1" applyFont="1" applyFill="1" applyBorder="1" applyAlignment="1">
      <alignment horizontal="center" vertical="center" wrapText="1"/>
    </xf>
    <xf numFmtId="165" fontId="4" fillId="0" borderId="0" xfId="159" applyNumberFormat="1" applyFont="1" applyFill="1" applyBorder="1" applyAlignment="1">
      <alignment horizontal="right" vertical="center"/>
    </xf>
    <xf numFmtId="2" fontId="4" fillId="0" borderId="16" xfId="151" applyNumberFormat="1" applyFont="1" applyFill="1" applyBorder="1" applyAlignment="1">
      <alignment horizontal="left" vertical="center" wrapText="1"/>
    </xf>
    <xf numFmtId="49" fontId="4" fillId="0" borderId="21" xfId="160" applyNumberFormat="1" applyFont="1" applyFill="1" applyBorder="1" applyAlignment="1">
      <alignment horizontal="center" vertical="center" wrapText="1"/>
    </xf>
    <xf numFmtId="49" fontId="4" fillId="0" borderId="22" xfId="160" applyNumberFormat="1" applyFont="1" applyFill="1" applyBorder="1" applyAlignment="1">
      <alignment horizontal="center" vertical="center" wrapText="1"/>
    </xf>
    <xf numFmtId="165" fontId="4" fillId="0" borderId="0" xfId="0" applyNumberFormat="1" applyFont="1" applyFill="1"/>
    <xf numFmtId="0" fontId="4" fillId="0" borderId="0" xfId="0" applyFont="1" applyFill="1"/>
    <xf numFmtId="49" fontId="4" fillId="0" borderId="0" xfId="0" applyNumberFormat="1" applyFont="1" applyFill="1" applyAlignment="1"/>
    <xf numFmtId="0" fontId="4" fillId="0" borderId="0" xfId="0" applyFont="1" applyFill="1" applyAlignment="1" applyProtection="1">
      <alignment horizontal="left"/>
      <protection hidden="1"/>
    </xf>
    <xf numFmtId="0" fontId="4" fillId="0" borderId="11" xfId="50" applyFont="1" applyFill="1" applyBorder="1" applyAlignment="1" applyProtection="1">
      <alignment horizontal="center" vertical="center"/>
      <protection hidden="1"/>
    </xf>
    <xf numFmtId="0" fontId="4" fillId="0" borderId="12" xfId="50" applyFont="1" applyFill="1" applyBorder="1" applyAlignment="1" applyProtection="1">
      <alignment vertical="center"/>
      <protection hidden="1"/>
    </xf>
    <xf numFmtId="0" fontId="4" fillId="0" borderId="18" xfId="50" applyFont="1" applyFill="1" applyBorder="1" applyAlignment="1" applyProtection="1">
      <alignment vertical="center"/>
      <protection hidden="1"/>
    </xf>
    <xf numFmtId="0" fontId="4" fillId="0" borderId="18" xfId="50" applyFont="1" applyFill="1" applyBorder="1" applyAlignment="1" applyProtection="1">
      <alignment horizontal="center" vertical="center"/>
      <protection hidden="1"/>
    </xf>
    <xf numFmtId="49" fontId="4" fillId="0" borderId="18" xfId="50" applyNumberFormat="1" applyFont="1" applyFill="1" applyBorder="1" applyAlignment="1" applyProtection="1">
      <alignment vertical="center"/>
      <protection hidden="1"/>
    </xf>
    <xf numFmtId="0" fontId="4" fillId="0" borderId="17" xfId="50" applyFont="1" applyFill="1" applyBorder="1" applyAlignment="1" applyProtection="1">
      <alignment vertical="center"/>
      <protection hidden="1"/>
    </xf>
    <xf numFmtId="0" fontId="4" fillId="0" borderId="11" xfId="172" applyNumberFormat="1" applyFont="1" applyFill="1" applyBorder="1" applyAlignment="1" applyProtection="1">
      <alignment horizontal="center" vertical="center" wrapText="1"/>
      <protection hidden="1"/>
    </xf>
    <xf numFmtId="0" fontId="61" fillId="0" borderId="24" xfId="1" applyNumberFormat="1" applyFont="1" applyFill="1" applyBorder="1" applyAlignment="1">
      <alignment horizontal="left" vertical="center" wrapText="1" readingOrder="1"/>
    </xf>
    <xf numFmtId="0" fontId="4" fillId="0" borderId="11" xfId="148" applyNumberFormat="1" applyFont="1" applyFill="1" applyBorder="1" applyAlignment="1">
      <alignment horizontal="left" wrapText="1"/>
    </xf>
    <xf numFmtId="49" fontId="4" fillId="0" borderId="11" xfId="148" applyNumberFormat="1" applyFont="1" applyFill="1" applyBorder="1" applyAlignment="1">
      <alignment horizontal="center" wrapText="1"/>
    </xf>
    <xf numFmtId="49" fontId="4" fillId="0" borderId="12" xfId="148" applyNumberFormat="1" applyFont="1" applyFill="1" applyBorder="1" applyAlignment="1">
      <alignment wrapText="1"/>
    </xf>
    <xf numFmtId="49" fontId="4" fillId="0" borderId="18" xfId="148" applyNumberFormat="1" applyFont="1" applyFill="1" applyBorder="1" applyAlignment="1">
      <alignment wrapText="1"/>
    </xf>
    <xf numFmtId="49" fontId="4" fillId="0" borderId="17" xfId="148" applyNumberFormat="1" applyFont="1" applyFill="1" applyBorder="1" applyAlignment="1">
      <alignment wrapText="1"/>
    </xf>
    <xf numFmtId="49" fontId="6" fillId="0" borderId="11" xfId="145" applyNumberFormat="1" applyFont="1" applyFill="1" applyBorder="1" applyAlignment="1">
      <alignment horizontal="center"/>
    </xf>
    <xf numFmtId="49" fontId="4" fillId="0" borderId="11" xfId="145" applyNumberFormat="1" applyFont="1" applyFill="1" applyBorder="1" applyAlignment="1">
      <alignment horizontal="center"/>
    </xf>
    <xf numFmtId="0" fontId="4" fillId="0" borderId="11" xfId="0" applyNumberFormat="1" applyFont="1" applyFill="1" applyBorder="1" applyAlignment="1" applyProtection="1">
      <alignment horizontal="left" wrapText="1"/>
      <protection hidden="1"/>
    </xf>
    <xf numFmtId="49" fontId="4" fillId="0" borderId="12" xfId="160" applyNumberFormat="1" applyFont="1" applyFill="1" applyBorder="1" applyAlignment="1">
      <alignment horizontal="center"/>
    </xf>
    <xf numFmtId="49" fontId="4" fillId="0" borderId="18" xfId="160" applyNumberFormat="1" applyFont="1" applyFill="1" applyBorder="1" applyAlignment="1">
      <alignment horizontal="center"/>
    </xf>
    <xf numFmtId="49" fontId="4" fillId="0" borderId="17" xfId="160" applyNumberFormat="1" applyFont="1" applyFill="1" applyBorder="1" applyAlignment="1">
      <alignment horizontal="center"/>
    </xf>
    <xf numFmtId="0" fontId="59" fillId="0" borderId="11" xfId="174" applyNumberFormat="1" applyFont="1" applyFill="1" applyBorder="1" applyAlignment="1" applyProtection="1">
      <alignment horizontal="left" wrapText="1"/>
      <protection hidden="1"/>
    </xf>
    <xf numFmtId="49" fontId="6" fillId="0" borderId="12" xfId="160" applyNumberFormat="1" applyFont="1" applyFill="1" applyBorder="1" applyAlignment="1">
      <alignment horizontal="center"/>
    </xf>
    <xf numFmtId="49" fontId="6" fillId="0" borderId="18" xfId="159" applyNumberFormat="1" applyFont="1" applyFill="1" applyBorder="1" applyAlignment="1">
      <alignment horizontal="center"/>
    </xf>
    <xf numFmtId="49" fontId="6" fillId="0" borderId="17" xfId="159" applyNumberFormat="1" applyFont="1" applyFill="1" applyBorder="1" applyAlignment="1">
      <alignment horizontal="center"/>
    </xf>
    <xf numFmtId="49" fontId="4" fillId="0" borderId="18" xfId="0" applyNumberFormat="1" applyFont="1" applyFill="1" applyBorder="1" applyAlignment="1">
      <alignment horizontal="center"/>
    </xf>
    <xf numFmtId="49" fontId="4" fillId="0" borderId="18" xfId="0" applyNumberFormat="1" applyFont="1" applyFill="1" applyBorder="1" applyAlignment="1" applyProtection="1">
      <alignment horizontal="center"/>
      <protection locked="0"/>
    </xf>
    <xf numFmtId="49" fontId="4" fillId="0" borderId="17" xfId="0" applyNumberFormat="1" applyFont="1" applyFill="1" applyBorder="1" applyAlignment="1">
      <alignment horizontal="center"/>
    </xf>
    <xf numFmtId="0" fontId="4" fillId="0" borderId="11" xfId="24" applyNumberFormat="1" applyFont="1" applyFill="1" applyBorder="1" applyAlignment="1" applyProtection="1">
      <alignment horizontal="left" wrapText="1"/>
      <protection hidden="1"/>
    </xf>
    <xf numFmtId="0" fontId="6" fillId="0" borderId="11" xfId="0" applyNumberFormat="1" applyFont="1" applyFill="1" applyBorder="1" applyAlignment="1" applyProtection="1">
      <alignment horizontal="left" wrapText="1"/>
      <protection hidden="1"/>
    </xf>
    <xf numFmtId="165" fontId="4" fillId="0" borderId="11" xfId="0" applyNumberFormat="1" applyFont="1" applyFill="1" applyBorder="1" applyAlignment="1" applyProtection="1">
      <alignment horizontal="right" wrapText="1"/>
      <protection hidden="1"/>
    </xf>
    <xf numFmtId="165" fontId="4" fillId="0" borderId="11" xfId="143" applyNumberFormat="1" applyFont="1" applyFill="1" applyBorder="1" applyAlignment="1" applyProtection="1">
      <alignment horizontal="right"/>
      <protection hidden="1"/>
    </xf>
    <xf numFmtId="165" fontId="4" fillId="0" borderId="11" xfId="160" applyNumberFormat="1" applyFont="1" applyFill="1" applyBorder="1" applyAlignment="1">
      <alignment horizontal="right"/>
    </xf>
    <xf numFmtId="165" fontId="4" fillId="0" borderId="11" xfId="158" applyNumberFormat="1" applyFont="1" applyFill="1" applyBorder="1" applyAlignment="1">
      <alignment horizontal="right"/>
    </xf>
    <xf numFmtId="0" fontId="4" fillId="0" borderId="11" xfId="171" applyNumberFormat="1" applyFont="1" applyFill="1" applyBorder="1" applyAlignment="1" applyProtection="1">
      <alignment horizontal="center" vertical="center" wrapText="1"/>
      <protection hidden="1"/>
    </xf>
    <xf numFmtId="165" fontId="4" fillId="0" borderId="11" xfId="160" applyNumberFormat="1" applyFont="1" applyFill="1" applyBorder="1" applyAlignment="1">
      <alignment horizontal="right" vertical="center"/>
    </xf>
    <xf numFmtId="165" fontId="4" fillId="0" borderId="16" xfId="143" applyNumberFormat="1" applyFont="1" applyFill="1" applyBorder="1" applyAlignment="1" applyProtection="1">
      <alignment horizontal="right"/>
      <protection hidden="1"/>
    </xf>
    <xf numFmtId="165" fontId="4" fillId="0" borderId="13" xfId="160" applyNumberFormat="1" applyFont="1" applyFill="1" applyBorder="1" applyAlignment="1">
      <alignment horizontal="right"/>
    </xf>
    <xf numFmtId="165" fontId="4" fillId="0" borderId="11" xfId="0" applyNumberFormat="1" applyFont="1" applyFill="1" applyBorder="1" applyAlignment="1"/>
    <xf numFmtId="165" fontId="4" fillId="0" borderId="11" xfId="151" applyNumberFormat="1" applyFont="1" applyFill="1" applyBorder="1" applyAlignment="1">
      <alignment wrapText="1"/>
    </xf>
    <xf numFmtId="165" fontId="4" fillId="0" borderId="13" xfId="151" applyNumberFormat="1" applyFont="1" applyFill="1" applyBorder="1" applyAlignment="1"/>
    <xf numFmtId="165" fontId="4" fillId="0" borderId="19" xfId="151" applyNumberFormat="1" applyFont="1" applyFill="1" applyBorder="1" applyAlignment="1">
      <alignment wrapText="1"/>
    </xf>
    <xf numFmtId="165" fontId="4" fillId="0" borderId="11" xfId="151" applyNumberFormat="1" applyFont="1" applyFill="1" applyBorder="1" applyAlignment="1"/>
    <xf numFmtId="165" fontId="4" fillId="0" borderId="16" xfId="151" applyNumberFormat="1" applyFont="1" applyFill="1" applyBorder="1" applyAlignment="1"/>
    <xf numFmtId="164" fontId="4" fillId="0" borderId="11" xfId="151" applyNumberFormat="1" applyFont="1" applyFill="1" applyBorder="1" applyAlignment="1">
      <alignment wrapText="1"/>
    </xf>
    <xf numFmtId="0" fontId="6" fillId="0" borderId="0" xfId="149" applyFont="1" applyFill="1" applyBorder="1" applyAlignment="1">
      <alignment horizontal="justify" vertical="center" wrapText="1"/>
    </xf>
    <xf numFmtId="0" fontId="4" fillId="0" borderId="11" xfId="170" applyFont="1" applyFill="1" applyBorder="1" applyAlignment="1" applyProtection="1">
      <alignment horizontal="left" vertical="top" wrapText="1"/>
      <protection hidden="1"/>
    </xf>
    <xf numFmtId="169" fontId="72" fillId="0" borderId="23" xfId="0" applyNumberFormat="1" applyFont="1" applyFill="1" applyBorder="1" applyAlignment="1">
      <alignment horizontal="right" wrapText="1"/>
    </xf>
    <xf numFmtId="165" fontId="6" fillId="0" borderId="11" xfId="145" applyNumberFormat="1" applyFont="1" applyFill="1" applyBorder="1" applyAlignment="1">
      <alignment horizontal="right"/>
    </xf>
    <xf numFmtId="0" fontId="0" fillId="0" borderId="0" xfId="0" applyFill="1"/>
    <xf numFmtId="49" fontId="4" fillId="0" borderId="18" xfId="148" applyNumberFormat="1" applyFont="1" applyFill="1" applyBorder="1" applyAlignment="1">
      <alignment horizontal="center"/>
    </xf>
    <xf numFmtId="49" fontId="4" fillId="0" borderId="17" xfId="148" applyNumberFormat="1" applyFont="1" applyFill="1" applyBorder="1" applyAlignment="1">
      <alignment horizontal="center"/>
    </xf>
    <xf numFmtId="0" fontId="54" fillId="0" borderId="11" xfId="0" applyFont="1" applyFill="1" applyBorder="1" applyAlignment="1">
      <alignment horizontal="left" wrapText="1"/>
    </xf>
    <xf numFmtId="169" fontId="72" fillId="0" borderId="36" xfId="0" applyNumberFormat="1" applyFont="1" applyFill="1" applyBorder="1" applyAlignment="1">
      <alignment horizontal="right" wrapText="1"/>
    </xf>
    <xf numFmtId="169" fontId="72" fillId="0" borderId="0" xfId="0" applyNumberFormat="1" applyFont="1" applyFill="1" applyBorder="1" applyAlignment="1">
      <alignment horizontal="right" wrapText="1"/>
    </xf>
    <xf numFmtId="0" fontId="4" fillId="0" borderId="11" xfId="50" applyFont="1" applyFill="1" applyBorder="1" applyAlignment="1" applyProtection="1">
      <alignment horizontal="center" vertical="center" wrapText="1"/>
      <protection hidden="1"/>
    </xf>
    <xf numFmtId="49" fontId="6" fillId="0" borderId="18" xfId="160" applyNumberFormat="1" applyFont="1" applyFill="1" applyBorder="1" applyAlignment="1">
      <alignment horizontal="center" vertical="center" wrapText="1"/>
    </xf>
    <xf numFmtId="49" fontId="6" fillId="0" borderId="17" xfId="160" applyNumberFormat="1" applyFont="1" applyFill="1" applyBorder="1" applyAlignment="1">
      <alignment horizontal="center" vertical="center" wrapText="1"/>
    </xf>
    <xf numFmtId="49" fontId="4" fillId="0" borderId="20" xfId="151" applyNumberFormat="1" applyFont="1" applyFill="1" applyBorder="1" applyAlignment="1">
      <alignment horizontal="center" vertical="center" wrapText="1"/>
    </xf>
    <xf numFmtId="49" fontId="4" fillId="0" borderId="12" xfId="151" applyNumberFormat="1" applyFont="1" applyFill="1" applyBorder="1" applyAlignment="1">
      <alignment horizontal="center" vertical="center" wrapText="1"/>
    </xf>
    <xf numFmtId="49" fontId="6" fillId="0" borderId="16" xfId="151" applyNumberFormat="1" applyFont="1" applyFill="1" applyBorder="1" applyAlignment="1">
      <alignment horizontal="center" vertical="center" wrapText="1"/>
    </xf>
    <xf numFmtId="49" fontId="6" fillId="0" borderId="13" xfId="151" applyNumberFormat="1" applyFont="1" applyFill="1" applyBorder="1" applyAlignment="1">
      <alignment horizontal="center" vertical="center" wrapText="1"/>
    </xf>
    <xf numFmtId="49" fontId="6" fillId="0" borderId="11" xfId="0" applyNumberFormat="1" applyFont="1" applyFill="1" applyBorder="1" applyAlignment="1">
      <alignment horizontal="center" vertical="center" wrapText="1"/>
    </xf>
    <xf numFmtId="0" fontId="6" fillId="0" borderId="0" xfId="0" applyFont="1" applyFill="1" applyAlignment="1">
      <alignment horizontal="center"/>
    </xf>
    <xf numFmtId="0" fontId="4" fillId="0" borderId="11" xfId="50" applyFont="1" applyFill="1" applyBorder="1" applyAlignment="1" applyProtection="1">
      <alignment horizontal="center" vertical="center" wrapText="1"/>
      <protection hidden="1"/>
    </xf>
    <xf numFmtId="0" fontId="6" fillId="0" borderId="0" xfId="147" applyNumberFormat="1" applyFont="1" applyFill="1" applyAlignment="1">
      <alignment horizontal="center" vertical="center" wrapText="1"/>
    </xf>
    <xf numFmtId="49" fontId="6" fillId="0" borderId="16" xfId="151" applyNumberFormat="1" applyFont="1" applyFill="1" applyBorder="1" applyAlignment="1">
      <alignment horizontal="center" vertical="center" wrapText="1"/>
    </xf>
    <xf numFmtId="49" fontId="6" fillId="0" borderId="13" xfId="151" applyNumberFormat="1" applyFont="1" applyFill="1" applyBorder="1" applyAlignment="1">
      <alignment horizontal="center" vertical="center" wrapText="1"/>
    </xf>
    <xf numFmtId="49" fontId="6" fillId="0" borderId="20" xfId="160" applyNumberFormat="1" applyFont="1" applyFill="1" applyBorder="1" applyAlignment="1">
      <alignment horizontal="center" vertical="center" wrapText="1"/>
    </xf>
    <xf numFmtId="49" fontId="6" fillId="0" borderId="21" xfId="160" applyNumberFormat="1" applyFont="1" applyFill="1" applyBorder="1" applyAlignment="1">
      <alignment horizontal="center" vertical="center" wrapText="1"/>
    </xf>
    <xf numFmtId="49" fontId="6" fillId="0" borderId="22" xfId="160" applyNumberFormat="1" applyFont="1" applyFill="1" applyBorder="1" applyAlignment="1">
      <alignment horizontal="center" vertical="center" wrapText="1"/>
    </xf>
    <xf numFmtId="49" fontId="6" fillId="0" borderId="14" xfId="160" applyNumberFormat="1" applyFont="1" applyFill="1" applyBorder="1" applyAlignment="1">
      <alignment horizontal="center" vertical="center" wrapText="1"/>
    </xf>
    <xf numFmtId="49" fontId="6" fillId="0" borderId="10" xfId="160" applyNumberFormat="1" applyFont="1" applyFill="1" applyBorder="1" applyAlignment="1">
      <alignment horizontal="center" vertical="center" wrapText="1"/>
    </xf>
    <xf numFmtId="49" fontId="6" fillId="0" borderId="15" xfId="160" applyNumberFormat="1" applyFont="1" applyFill="1" applyBorder="1" applyAlignment="1">
      <alignment horizontal="center" vertical="center" wrapText="1"/>
    </xf>
    <xf numFmtId="49" fontId="6" fillId="0" borderId="11" xfId="0" applyNumberFormat="1" applyFont="1" applyFill="1" applyBorder="1" applyAlignment="1">
      <alignment horizontal="center" vertical="center" wrapText="1"/>
    </xf>
    <xf numFmtId="4" fontId="6" fillId="0" borderId="20" xfId="0" applyNumberFormat="1" applyFont="1" applyFill="1" applyBorder="1" applyAlignment="1">
      <alignment horizontal="center" vertical="center"/>
    </xf>
    <xf numFmtId="4" fontId="6" fillId="0" borderId="14" xfId="0" applyNumberFormat="1" applyFont="1" applyFill="1" applyBorder="1" applyAlignment="1">
      <alignment horizontal="center" vertical="center"/>
    </xf>
    <xf numFmtId="49" fontId="6" fillId="0" borderId="12" xfId="160" applyNumberFormat="1" applyFont="1" applyFill="1" applyBorder="1" applyAlignment="1">
      <alignment horizontal="center" vertical="center" wrapText="1"/>
    </xf>
    <xf numFmtId="49" fontId="6" fillId="0" borderId="18" xfId="160" applyNumberFormat="1" applyFont="1" applyFill="1" applyBorder="1" applyAlignment="1">
      <alignment horizontal="center" vertical="center" wrapText="1"/>
    </xf>
    <xf numFmtId="49" fontId="6" fillId="0" borderId="17" xfId="160" applyNumberFormat="1" applyFont="1" applyFill="1" applyBorder="1" applyAlignment="1">
      <alignment horizontal="center" vertical="center" wrapText="1"/>
    </xf>
    <xf numFmtId="0" fontId="5" fillId="0" borderId="20" xfId="50" applyNumberFormat="1" applyFont="1" applyFill="1" applyBorder="1" applyAlignment="1" applyProtection="1">
      <alignment horizontal="center" vertical="center"/>
      <protection hidden="1"/>
    </xf>
    <xf numFmtId="0" fontId="5" fillId="0" borderId="21" xfId="50" applyNumberFormat="1" applyFont="1" applyFill="1" applyBorder="1" applyAlignment="1" applyProtection="1">
      <alignment horizontal="center" vertical="center"/>
      <protection hidden="1"/>
    </xf>
    <xf numFmtId="0" fontId="5" fillId="0" borderId="22" xfId="50" applyNumberFormat="1" applyFont="1" applyFill="1" applyBorder="1" applyAlignment="1" applyProtection="1">
      <alignment horizontal="center" vertical="center"/>
      <protection hidden="1"/>
    </xf>
    <xf numFmtId="49" fontId="4" fillId="0" borderId="20" xfId="151" applyNumberFormat="1" applyFont="1" applyFill="1" applyBorder="1" applyAlignment="1">
      <alignment horizontal="center" vertical="center" wrapText="1"/>
    </xf>
    <xf numFmtId="49" fontId="4" fillId="0" borderId="21" xfId="151" applyNumberFormat="1" applyFont="1" applyFill="1" applyBorder="1" applyAlignment="1">
      <alignment horizontal="center" vertical="center" wrapText="1"/>
    </xf>
    <xf numFmtId="49" fontId="4" fillId="0" borderId="22" xfId="151" applyNumberFormat="1" applyFont="1" applyFill="1" applyBorder="1" applyAlignment="1">
      <alignment horizontal="center" vertical="center" wrapText="1"/>
    </xf>
    <xf numFmtId="2" fontId="4" fillId="0" borderId="12" xfId="160" applyNumberFormat="1" applyFont="1" applyFill="1" applyBorder="1" applyAlignment="1">
      <alignment horizontal="center" vertical="center" wrapText="1"/>
    </xf>
    <xf numFmtId="0" fontId="5" fillId="0" borderId="12" xfId="50" applyNumberFormat="1" applyFont="1" applyFill="1" applyBorder="1" applyAlignment="1" applyProtection="1">
      <alignment horizontal="center" vertical="center"/>
      <protection hidden="1"/>
    </xf>
    <xf numFmtId="0" fontId="5" fillId="0" borderId="18" xfId="50" applyNumberFormat="1" applyFont="1" applyFill="1" applyBorder="1" applyAlignment="1" applyProtection="1">
      <alignment horizontal="center" vertical="center"/>
      <protection hidden="1"/>
    </xf>
    <xf numFmtId="0" fontId="5" fillId="0" borderId="17" xfId="50" applyNumberFormat="1" applyFont="1" applyFill="1" applyBorder="1" applyAlignment="1" applyProtection="1">
      <alignment horizontal="center" vertical="center"/>
      <protection hidden="1"/>
    </xf>
    <xf numFmtId="49" fontId="4" fillId="0" borderId="12" xfId="151" applyNumberFormat="1" applyFont="1" applyFill="1" applyBorder="1" applyAlignment="1">
      <alignment horizontal="center" vertical="center" wrapText="1"/>
    </xf>
    <xf numFmtId="49" fontId="4" fillId="0" borderId="18" xfId="151" applyNumberFormat="1" applyFont="1" applyFill="1" applyBorder="1" applyAlignment="1">
      <alignment horizontal="center" vertical="center" wrapText="1"/>
    </xf>
    <xf numFmtId="49" fontId="4" fillId="0" borderId="17" xfId="151" applyNumberFormat="1" applyFont="1" applyFill="1" applyBorder="1" applyAlignment="1">
      <alignment horizontal="center" vertical="center" wrapText="1"/>
    </xf>
    <xf numFmtId="4" fontId="4" fillId="0" borderId="21" xfId="151" applyNumberFormat="1" applyFont="1" applyFill="1" applyBorder="1" applyAlignment="1">
      <alignment horizontal="center" vertical="center" wrapText="1"/>
    </xf>
    <xf numFmtId="49" fontId="6" fillId="0" borderId="0" xfId="0" applyNumberFormat="1" applyFont="1" applyFill="1" applyBorder="1" applyAlignment="1">
      <alignment horizontal="center" vertical="center" wrapText="1"/>
    </xf>
    <xf numFmtId="2" fontId="4" fillId="0" borderId="21" xfId="160" applyNumberFormat="1" applyFont="1" applyFill="1" applyBorder="1" applyAlignment="1">
      <alignment horizontal="center" vertical="center" wrapText="1"/>
    </xf>
    <xf numFmtId="4" fontId="4" fillId="0" borderId="10" xfId="151" applyNumberFormat="1" applyFont="1" applyFill="1" applyBorder="1" applyAlignment="1">
      <alignment horizontal="center" vertical="center" wrapText="1"/>
    </xf>
    <xf numFmtId="4" fontId="4" fillId="0" borderId="10" xfId="151" applyNumberFormat="1" applyFont="1" applyFill="1" applyBorder="1" applyAlignment="1">
      <alignment horizontal="center" wrapText="1"/>
    </xf>
    <xf numFmtId="0" fontId="4" fillId="0" borderId="0" xfId="0" applyFont="1" applyFill="1" applyAlignment="1">
      <alignment horizontal="left" wrapText="1"/>
    </xf>
    <xf numFmtId="0" fontId="0" fillId="0" borderId="0" xfId="0" applyFill="1"/>
    <xf numFmtId="0" fontId="4" fillId="0" borderId="11" xfId="0" applyFont="1" applyFill="1" applyBorder="1" applyAlignment="1" applyProtection="1">
      <alignment horizontal="center"/>
      <protection hidden="1"/>
    </xf>
    <xf numFmtId="0" fontId="54" fillId="0" borderId="0" xfId="0" applyFont="1" applyFill="1" applyAlignment="1">
      <alignment wrapText="1"/>
    </xf>
    <xf numFmtId="0" fontId="54" fillId="0" borderId="25" xfId="0" applyFont="1" applyFill="1" applyBorder="1" applyAlignment="1">
      <alignment horizontal="center" vertical="center" wrapText="1"/>
    </xf>
    <xf numFmtId="0" fontId="4" fillId="0" borderId="0" xfId="0" applyFont="1" applyFill="1" applyAlignment="1">
      <alignment horizontal="right"/>
    </xf>
    <xf numFmtId="49" fontId="4" fillId="0" borderId="11" xfId="0" applyNumberFormat="1" applyFont="1" applyFill="1" applyBorder="1" applyAlignment="1" applyProtection="1">
      <alignment horizontal="center"/>
      <protection hidden="1"/>
    </xf>
    <xf numFmtId="0" fontId="54" fillId="0" borderId="0" xfId="0" applyFont="1" applyFill="1" applyAlignment="1">
      <alignment horizontal="right" wrapText="1"/>
    </xf>
    <xf numFmtId="0" fontId="54" fillId="0" borderId="26" xfId="0" applyFont="1" applyFill="1" applyBorder="1" applyAlignment="1">
      <alignment horizontal="center" vertical="center" wrapText="1"/>
    </xf>
    <xf numFmtId="0" fontId="6" fillId="0" borderId="0" xfId="0" applyFont="1" applyFill="1" applyAlignment="1">
      <alignment horizontal="right"/>
    </xf>
    <xf numFmtId="168" fontId="54" fillId="0" borderId="27" xfId="0" applyNumberFormat="1" applyFont="1" applyFill="1" applyBorder="1" applyAlignment="1">
      <alignment horizontal="center" vertical="center" wrapText="1"/>
    </xf>
    <xf numFmtId="0" fontId="54" fillId="0" borderId="27" xfId="0" applyFont="1" applyFill="1" applyBorder="1" applyAlignment="1">
      <alignment horizontal="center" vertical="center" wrapText="1"/>
    </xf>
    <xf numFmtId="4" fontId="4" fillId="0" borderId="0" xfId="0" applyNumberFormat="1" applyFont="1" applyFill="1"/>
    <xf numFmtId="49" fontId="4" fillId="0" borderId="11" xfId="0" applyNumberFormat="1" applyFont="1" applyFill="1" applyBorder="1" applyAlignment="1" applyProtection="1">
      <alignment horizontal="centerContinuous"/>
      <protection hidden="1"/>
    </xf>
    <xf numFmtId="0" fontId="54" fillId="0" borderId="28" xfId="0" applyFont="1" applyFill="1" applyBorder="1" applyAlignment="1">
      <alignment horizontal="center" vertical="center" wrapText="1"/>
    </xf>
    <xf numFmtId="4" fontId="4" fillId="0" borderId="0" xfId="0" applyNumberFormat="1" applyFont="1" applyFill="1" applyAlignment="1">
      <alignment horizontal="right"/>
    </xf>
    <xf numFmtId="0" fontId="54" fillId="0" borderId="29" xfId="0" applyFont="1" applyFill="1" applyBorder="1" applyAlignment="1">
      <alignment horizontal="center" vertical="center" wrapText="1"/>
    </xf>
    <xf numFmtId="0" fontId="71" fillId="0" borderId="0" xfId="0" applyFont="1" applyFill="1"/>
    <xf numFmtId="165" fontId="4" fillId="0" borderId="0" xfId="0" applyNumberFormat="1" applyFont="1" applyFill="1" applyAlignment="1">
      <alignment horizontal="right"/>
    </xf>
    <xf numFmtId="0" fontId="54" fillId="0" borderId="30" xfId="0" applyFont="1" applyFill="1" applyBorder="1" applyAlignment="1">
      <alignment horizontal="center" vertical="center" wrapText="1"/>
    </xf>
    <xf numFmtId="49" fontId="4" fillId="0" borderId="11" xfId="50" applyNumberFormat="1" applyFont="1" applyFill="1" applyBorder="1" applyAlignment="1" applyProtection="1">
      <alignment horizontal="center" vertical="center" wrapText="1"/>
      <protection hidden="1"/>
    </xf>
    <xf numFmtId="0" fontId="4" fillId="0" borderId="11" xfId="0" applyFont="1" applyFill="1" applyBorder="1" applyAlignment="1" applyProtection="1">
      <alignment horizontal="center" vertical="center" wrapText="1"/>
      <protection hidden="1"/>
    </xf>
    <xf numFmtId="0" fontId="64" fillId="0" borderId="25" xfId="0" applyFont="1" applyFill="1" applyBorder="1" applyAlignment="1">
      <alignment horizontal="center" vertical="center" wrapText="1"/>
    </xf>
    <xf numFmtId="0" fontId="4" fillId="0" borderId="11" xfId="50" applyFont="1" applyFill="1" applyBorder="1" applyAlignment="1" applyProtection="1">
      <alignment horizontal="center"/>
      <protection hidden="1"/>
    </xf>
    <xf numFmtId="0" fontId="64" fillId="0" borderId="31" xfId="0" applyFont="1" applyFill="1" applyBorder="1" applyAlignment="1">
      <alignment horizontal="center" vertical="center" wrapText="1"/>
    </xf>
    <xf numFmtId="0" fontId="6" fillId="0" borderId="11" xfId="148" applyNumberFormat="1" applyFont="1" applyFill="1" applyBorder="1" applyAlignment="1">
      <alignment horizontal="left" wrapText="1"/>
    </xf>
    <xf numFmtId="49" fontId="6" fillId="0" borderId="12" xfId="145" applyNumberFormat="1" applyFont="1" applyFill="1" applyBorder="1" applyAlignment="1">
      <alignment horizontal="center"/>
    </xf>
    <xf numFmtId="49" fontId="6" fillId="0" borderId="18" xfId="145" applyNumberFormat="1" applyFont="1" applyFill="1" applyBorder="1" applyAlignment="1">
      <alignment horizontal="center"/>
    </xf>
    <xf numFmtId="49" fontId="6" fillId="0" borderId="17" xfId="145" applyNumberFormat="1" applyFont="1" applyFill="1" applyBorder="1" applyAlignment="1">
      <alignment horizontal="center"/>
    </xf>
    <xf numFmtId="0" fontId="73" fillId="0" borderId="23" xfId="0" applyFont="1" applyFill="1" applyBorder="1" applyAlignment="1">
      <alignment horizontal="center" wrapText="1"/>
    </xf>
    <xf numFmtId="169" fontId="73" fillId="0" borderId="23" xfId="0" applyNumberFormat="1" applyFont="1" applyFill="1" applyBorder="1" applyAlignment="1">
      <alignment horizontal="right" wrapText="1"/>
    </xf>
    <xf numFmtId="169" fontId="73" fillId="0" borderId="32" xfId="0" applyNumberFormat="1" applyFont="1" applyFill="1" applyBorder="1" applyAlignment="1">
      <alignment horizontal="right" wrapText="1"/>
    </xf>
    <xf numFmtId="0" fontId="73" fillId="0" borderId="33" xfId="0" applyFont="1" applyFill="1" applyBorder="1" applyAlignment="1">
      <alignment horizontal="center" wrapText="1"/>
    </xf>
    <xf numFmtId="0" fontId="73" fillId="0" borderId="33" xfId="0" applyFont="1" applyFill="1" applyBorder="1" applyAlignment="1">
      <alignment horizontal="right" wrapText="1"/>
    </xf>
    <xf numFmtId="0" fontId="73" fillId="0" borderId="34" xfId="0" applyFont="1" applyFill="1" applyBorder="1" applyAlignment="1">
      <alignment horizontal="right" wrapText="1"/>
    </xf>
    <xf numFmtId="49" fontId="6" fillId="0" borderId="12" xfId="145" applyNumberFormat="1" applyFont="1" applyFill="1" applyBorder="1" applyAlignment="1">
      <alignment horizontal="center"/>
    </xf>
    <xf numFmtId="49" fontId="6" fillId="0" borderId="18" xfId="145" applyNumberFormat="1" applyFont="1" applyFill="1" applyBorder="1" applyAlignment="1">
      <alignment horizontal="center"/>
    </xf>
    <xf numFmtId="49" fontId="6" fillId="0" borderId="17" xfId="145" applyNumberFormat="1" applyFont="1" applyFill="1" applyBorder="1" applyAlignment="1">
      <alignment horizontal="center"/>
    </xf>
    <xf numFmtId="170" fontId="4" fillId="0" borderId="0" xfId="0" applyNumberFormat="1" applyFont="1" applyFill="1"/>
    <xf numFmtId="169" fontId="4" fillId="0" borderId="11" xfId="0" applyNumberFormat="1" applyFont="1" applyFill="1" applyBorder="1"/>
    <xf numFmtId="49" fontId="6" fillId="0" borderId="18" xfId="160" applyNumberFormat="1" applyFont="1" applyFill="1" applyBorder="1" applyAlignment="1">
      <alignment horizontal="center"/>
    </xf>
    <xf numFmtId="49" fontId="6" fillId="0" borderId="17" xfId="160" applyNumberFormat="1" applyFont="1" applyFill="1" applyBorder="1" applyAlignment="1">
      <alignment horizontal="center"/>
    </xf>
    <xf numFmtId="165" fontId="6" fillId="0" borderId="11" xfId="160" applyNumberFormat="1" applyFont="1" applyFill="1" applyBorder="1" applyAlignment="1">
      <alignment horizontal="right"/>
    </xf>
    <xf numFmtId="169" fontId="69" fillId="0" borderId="11" xfId="0" applyNumberFormat="1" applyFont="1" applyFill="1" applyBorder="1" applyAlignment="1">
      <alignment horizontal="right" wrapText="1"/>
    </xf>
    <xf numFmtId="165" fontId="4" fillId="0" borderId="11" xfId="145" applyNumberFormat="1" applyFont="1" applyFill="1" applyBorder="1" applyAlignment="1">
      <alignment horizontal="right"/>
    </xf>
    <xf numFmtId="0" fontId="57" fillId="0" borderId="11" xfId="0" applyFont="1" applyFill="1" applyBorder="1" applyAlignment="1">
      <alignment horizontal="left" wrapText="1"/>
    </xf>
    <xf numFmtId="169" fontId="70" fillId="0" borderId="11" xfId="0" applyNumberFormat="1" applyFont="1" applyFill="1" applyBorder="1" applyAlignment="1">
      <alignment horizontal="right" wrapText="1"/>
    </xf>
    <xf numFmtId="165" fontId="57" fillId="0" borderId="11" xfId="0" applyNumberFormat="1" applyFont="1" applyFill="1" applyBorder="1" applyAlignment="1">
      <alignment horizontal="right" wrapText="1"/>
    </xf>
    <xf numFmtId="169" fontId="70" fillId="0" borderId="35" xfId="0" applyNumberFormat="1" applyFont="1" applyFill="1" applyBorder="1" applyAlignment="1">
      <alignment horizontal="right" wrapText="1"/>
    </xf>
    <xf numFmtId="165" fontId="4" fillId="0" borderId="16" xfId="145" applyNumberFormat="1" applyFont="1" applyFill="1" applyBorder="1" applyAlignment="1">
      <alignment horizontal="right"/>
    </xf>
    <xf numFmtId="0" fontId="55" fillId="0" borderId="11" xfId="0" applyFont="1" applyFill="1" applyBorder="1" applyAlignment="1">
      <alignment horizontal="left" wrapText="1"/>
    </xf>
    <xf numFmtId="169" fontId="55" fillId="0" borderId="11" xfId="0" applyNumberFormat="1" applyFont="1" applyFill="1" applyBorder="1" applyAlignment="1">
      <alignment horizontal="right" wrapText="1"/>
    </xf>
    <xf numFmtId="0" fontId="4" fillId="0" borderId="11" xfId="170" applyFont="1" applyFill="1" applyBorder="1" applyAlignment="1" applyProtection="1">
      <alignment wrapText="1"/>
      <protection hidden="1"/>
    </xf>
    <xf numFmtId="2" fontId="4" fillId="0" borderId="11" xfId="170" applyNumberFormat="1" applyFont="1" applyFill="1" applyBorder="1" applyAlignment="1" applyProtection="1">
      <alignment wrapText="1"/>
      <protection hidden="1"/>
    </xf>
    <xf numFmtId="169" fontId="54" fillId="0" borderId="11" xfId="0" applyNumberFormat="1" applyFont="1" applyFill="1" applyBorder="1" applyAlignment="1">
      <alignment horizontal="right" wrapText="1"/>
    </xf>
    <xf numFmtId="49" fontId="54" fillId="0" borderId="23" xfId="0" applyNumberFormat="1" applyFont="1" applyFill="1" applyBorder="1" applyAlignment="1">
      <alignment horizontal="center" wrapText="1"/>
    </xf>
    <xf numFmtId="165" fontId="4" fillId="0" borderId="11" xfId="20" applyNumberFormat="1" applyFont="1" applyFill="1" applyBorder="1" applyAlignment="1" applyProtection="1">
      <alignment horizontal="right"/>
      <protection hidden="1"/>
    </xf>
    <xf numFmtId="169" fontId="70" fillId="0" borderId="23" xfId="0" applyNumberFormat="1" applyFont="1" applyFill="1" applyBorder="1" applyAlignment="1">
      <alignment horizontal="right" wrapText="1"/>
    </xf>
    <xf numFmtId="169" fontId="54" fillId="0" borderId="23" xfId="0" applyNumberFormat="1" applyFont="1" applyFill="1" applyBorder="1" applyAlignment="1">
      <alignment horizontal="right" wrapText="1"/>
    </xf>
    <xf numFmtId="2" fontId="4" fillId="0" borderId="12" xfId="160" applyNumberFormat="1" applyFont="1" applyFill="1" applyBorder="1" applyAlignment="1">
      <alignment horizontal="center"/>
    </xf>
    <xf numFmtId="2" fontId="4" fillId="0" borderId="18" xfId="160" applyNumberFormat="1" applyFont="1" applyFill="1" applyBorder="1" applyAlignment="1">
      <alignment horizontal="center"/>
    </xf>
    <xf numFmtId="2" fontId="4" fillId="0" borderId="17" xfId="160" applyNumberFormat="1" applyFont="1" applyFill="1" applyBorder="1" applyAlignment="1">
      <alignment horizontal="center"/>
    </xf>
    <xf numFmtId="0" fontId="4" fillId="0" borderId="11" xfId="0" applyFont="1" applyFill="1" applyBorder="1" applyAlignment="1" applyProtection="1">
      <alignment horizontal="left" wrapText="1"/>
      <protection hidden="1"/>
    </xf>
    <xf numFmtId="2" fontId="4" fillId="0" borderId="12" xfId="160" quotePrefix="1" applyNumberFormat="1" applyFont="1" applyFill="1" applyBorder="1" applyAlignment="1">
      <alignment horizontal="center"/>
    </xf>
    <xf numFmtId="2" fontId="4" fillId="0" borderId="18" xfId="160" quotePrefix="1" applyNumberFormat="1" applyFont="1" applyFill="1" applyBorder="1" applyAlignment="1">
      <alignment horizontal="center"/>
    </xf>
    <xf numFmtId="49" fontId="4" fillId="0" borderId="18" xfId="160" quotePrefix="1" applyNumberFormat="1" applyFont="1" applyFill="1" applyBorder="1" applyAlignment="1">
      <alignment horizontal="center"/>
    </xf>
    <xf numFmtId="2" fontId="4" fillId="0" borderId="17" xfId="160" quotePrefix="1" applyNumberFormat="1" applyFont="1" applyFill="1" applyBorder="1" applyAlignment="1">
      <alignment horizontal="center"/>
    </xf>
    <xf numFmtId="1" fontId="4" fillId="0" borderId="12" xfId="160" quotePrefix="1" applyNumberFormat="1" applyFont="1" applyFill="1" applyBorder="1" applyAlignment="1">
      <alignment horizontal="center"/>
    </xf>
    <xf numFmtId="1" fontId="4" fillId="0" borderId="18" xfId="160" applyNumberFormat="1" applyFont="1" applyFill="1" applyBorder="1" applyAlignment="1">
      <alignment horizontal="center"/>
    </xf>
    <xf numFmtId="1" fontId="4" fillId="0" borderId="18" xfId="160" quotePrefix="1" applyNumberFormat="1" applyFont="1" applyFill="1" applyBorder="1" applyAlignment="1">
      <alignment horizontal="center"/>
    </xf>
    <xf numFmtId="1" fontId="4" fillId="0" borderId="17" xfId="160" applyNumberFormat="1" applyFont="1" applyFill="1" applyBorder="1" applyAlignment="1">
      <alignment horizontal="center"/>
    </xf>
    <xf numFmtId="1" fontId="4" fillId="0" borderId="12" xfId="160" applyNumberFormat="1" applyFont="1" applyFill="1" applyBorder="1" applyAlignment="1">
      <alignment horizontal="center"/>
    </xf>
    <xf numFmtId="2" fontId="6" fillId="0" borderId="12" xfId="160" applyNumberFormat="1" applyFont="1" applyFill="1" applyBorder="1" applyAlignment="1">
      <alignment horizontal="center"/>
    </xf>
    <xf numFmtId="2" fontId="6" fillId="0" borderId="18" xfId="160" applyNumberFormat="1" applyFont="1" applyFill="1" applyBorder="1" applyAlignment="1">
      <alignment horizontal="center"/>
    </xf>
    <xf numFmtId="2" fontId="6" fillId="0" borderId="17" xfId="160" applyNumberFormat="1" applyFont="1" applyFill="1" applyBorder="1" applyAlignment="1">
      <alignment horizontal="center"/>
    </xf>
    <xf numFmtId="49" fontId="4" fillId="0" borderId="12" xfId="158" applyNumberFormat="1" applyFont="1" applyFill="1" applyBorder="1" applyAlignment="1">
      <alignment horizontal="center"/>
    </xf>
    <xf numFmtId="49" fontId="4" fillId="0" borderId="18" xfId="158" applyNumberFormat="1" applyFont="1" applyFill="1" applyBorder="1" applyAlignment="1">
      <alignment horizontal="center"/>
    </xf>
    <xf numFmtId="49" fontId="4" fillId="0" borderId="17" xfId="158" applyNumberFormat="1" applyFont="1" applyFill="1" applyBorder="1" applyAlignment="1">
      <alignment horizontal="center"/>
    </xf>
    <xf numFmtId="49" fontId="6" fillId="0" borderId="12" xfId="158" applyNumberFormat="1" applyFont="1" applyFill="1" applyBorder="1" applyAlignment="1">
      <alignment horizontal="center"/>
    </xf>
    <xf numFmtId="49" fontId="6" fillId="0" borderId="18" xfId="158" applyNumberFormat="1" applyFont="1" applyFill="1" applyBorder="1" applyAlignment="1">
      <alignment horizontal="center"/>
    </xf>
    <xf numFmtId="49" fontId="6" fillId="0" borderId="17" xfId="158" applyNumberFormat="1" applyFont="1" applyFill="1" applyBorder="1" applyAlignment="1">
      <alignment horizontal="center"/>
    </xf>
    <xf numFmtId="0" fontId="6" fillId="0" borderId="11" xfId="170" applyFont="1" applyFill="1" applyBorder="1" applyAlignment="1" applyProtection="1">
      <alignment horizontal="left" vertical="top" wrapText="1"/>
      <protection hidden="1"/>
    </xf>
    <xf numFmtId="165" fontId="6" fillId="0" borderId="11" xfId="0" applyNumberFormat="1" applyFont="1" applyFill="1" applyBorder="1" applyAlignment="1">
      <alignment horizontal="right"/>
    </xf>
    <xf numFmtId="165" fontId="4" fillId="0" borderId="11" xfId="0" applyNumberFormat="1" applyFont="1" applyFill="1" applyBorder="1" applyAlignment="1">
      <alignment horizontal="right"/>
    </xf>
    <xf numFmtId="169" fontId="72" fillId="0" borderId="11" xfId="0" applyNumberFormat="1" applyFont="1" applyFill="1" applyBorder="1" applyAlignment="1">
      <alignment horizontal="right" wrapText="1"/>
    </xf>
    <xf numFmtId="49" fontId="4" fillId="0" borderId="12" xfId="0" applyNumberFormat="1" applyFont="1" applyFill="1" applyBorder="1" applyAlignment="1">
      <alignment horizontal="center"/>
    </xf>
    <xf numFmtId="49" fontId="6" fillId="0" borderId="12" xfId="0" applyNumberFormat="1" applyFont="1" applyFill="1" applyBorder="1" applyAlignment="1">
      <alignment horizontal="center"/>
    </xf>
    <xf numFmtId="49" fontId="6" fillId="0" borderId="18" xfId="0" applyNumberFormat="1" applyFont="1" applyFill="1" applyBorder="1" applyAlignment="1">
      <alignment horizontal="center"/>
    </xf>
    <xf numFmtId="49" fontId="6" fillId="0" borderId="18" xfId="0" applyNumberFormat="1" applyFont="1" applyFill="1" applyBorder="1" applyAlignment="1" applyProtection="1">
      <alignment horizontal="center"/>
      <protection locked="0"/>
    </xf>
    <xf numFmtId="49" fontId="6" fillId="0" borderId="17" xfId="0" applyNumberFormat="1" applyFont="1" applyFill="1" applyBorder="1" applyAlignment="1">
      <alignment horizontal="center"/>
    </xf>
    <xf numFmtId="166" fontId="6" fillId="0" borderId="11" xfId="145" applyNumberFormat="1" applyFont="1" applyFill="1" applyBorder="1" applyAlignment="1">
      <alignment horizontal="justify" vertical="center" wrapText="1"/>
    </xf>
    <xf numFmtId="49" fontId="6" fillId="0" borderId="11" xfId="145" applyNumberFormat="1" applyFont="1" applyFill="1" applyBorder="1" applyAlignment="1">
      <alignment horizontal="center" vertical="center"/>
    </xf>
    <xf numFmtId="49" fontId="6" fillId="0" borderId="12" xfId="160" applyNumberFormat="1" applyFont="1" applyFill="1" applyBorder="1" applyAlignment="1">
      <alignment horizontal="center" vertical="center"/>
    </xf>
    <xf numFmtId="49" fontId="6" fillId="0" borderId="18" xfId="160" applyNumberFormat="1" applyFont="1" applyFill="1" applyBorder="1" applyAlignment="1">
      <alignment horizontal="center" vertical="center"/>
    </xf>
    <xf numFmtId="49" fontId="6" fillId="0" borderId="17" xfId="160" applyNumberFormat="1" applyFont="1" applyFill="1" applyBorder="1" applyAlignment="1">
      <alignment horizontal="center" vertical="center"/>
    </xf>
    <xf numFmtId="165" fontId="4" fillId="0" borderId="11" xfId="145" applyNumberFormat="1" applyFont="1" applyFill="1" applyBorder="1" applyAlignment="1">
      <alignment horizontal="right" vertical="center"/>
    </xf>
    <xf numFmtId="0" fontId="6" fillId="0" borderId="11" xfId="148" applyFont="1" applyFill="1" applyBorder="1" applyAlignment="1">
      <alignment horizontal="justify" vertical="center" wrapText="1"/>
    </xf>
    <xf numFmtId="0" fontId="6" fillId="0" borderId="11" xfId="295" applyFont="1" applyFill="1" applyBorder="1" applyAlignment="1">
      <alignment horizontal="justify" vertical="center" wrapText="1"/>
    </xf>
    <xf numFmtId="49" fontId="6" fillId="0" borderId="18" xfId="0" applyNumberFormat="1" applyFont="1" applyFill="1" applyBorder="1" applyAlignment="1">
      <alignment horizontal="center" vertical="center"/>
    </xf>
    <xf numFmtId="49" fontId="6" fillId="0" borderId="18" xfId="0" applyNumberFormat="1" applyFont="1" applyFill="1" applyBorder="1" applyAlignment="1" applyProtection="1">
      <alignment horizontal="center" vertical="center"/>
      <protection locked="0"/>
    </xf>
    <xf numFmtId="49" fontId="6" fillId="0" borderId="17" xfId="0" applyNumberFormat="1" applyFont="1" applyFill="1" applyBorder="1" applyAlignment="1">
      <alignment horizontal="center" vertical="center"/>
    </xf>
    <xf numFmtId="0" fontId="4" fillId="0" borderId="11" xfId="295" applyFont="1" applyFill="1" applyBorder="1" applyAlignment="1">
      <alignment horizontal="justify" vertical="center" wrapText="1"/>
    </xf>
    <xf numFmtId="49" fontId="4" fillId="0" borderId="11" xfId="145" applyNumberFormat="1" applyFont="1" applyFill="1" applyBorder="1" applyAlignment="1">
      <alignment horizontal="center" vertical="center"/>
    </xf>
    <xf numFmtId="49" fontId="4" fillId="0" borderId="12" xfId="0" applyNumberFormat="1" applyFont="1" applyFill="1" applyBorder="1" applyAlignment="1">
      <alignment horizontal="center" vertical="center"/>
    </xf>
    <xf numFmtId="49" fontId="4" fillId="0" borderId="18" xfId="0" applyNumberFormat="1" applyFont="1" applyFill="1" applyBorder="1" applyAlignment="1">
      <alignment horizontal="center" vertical="center"/>
    </xf>
    <xf numFmtId="49" fontId="4" fillId="0" borderId="18" xfId="0" applyNumberFormat="1" applyFont="1" applyFill="1" applyBorder="1" applyAlignment="1" applyProtection="1">
      <alignment horizontal="center" vertical="center"/>
      <protection locked="0"/>
    </xf>
    <xf numFmtId="49" fontId="4" fillId="0" borderId="17" xfId="0" applyNumberFormat="1" applyFont="1" applyFill="1" applyBorder="1" applyAlignment="1">
      <alignment horizontal="center" vertical="center"/>
    </xf>
    <xf numFmtId="4" fontId="4" fillId="0" borderId="11" xfId="145" applyNumberFormat="1" applyFont="1" applyFill="1" applyBorder="1" applyAlignment="1">
      <alignment horizontal="right" vertical="center"/>
    </xf>
    <xf numFmtId="165" fontId="6" fillId="0" borderId="11" xfId="158" applyNumberFormat="1" applyFont="1" applyFill="1" applyBorder="1" applyAlignment="1">
      <alignment horizontal="right" shrinkToFit="1"/>
    </xf>
    <xf numFmtId="0" fontId="6" fillId="0" borderId="11" xfId="170" applyFont="1" applyFill="1" applyBorder="1" applyAlignment="1" applyProtection="1">
      <alignment wrapText="1"/>
      <protection hidden="1"/>
    </xf>
    <xf numFmtId="169" fontId="69" fillId="0" borderId="16" xfId="0" applyNumberFormat="1" applyFont="1" applyFill="1" applyBorder="1" applyAlignment="1">
      <alignment horizontal="right" wrapText="1"/>
    </xf>
    <xf numFmtId="165" fontId="55" fillId="0" borderId="11" xfId="0" applyNumberFormat="1" applyFont="1" applyFill="1" applyBorder="1" applyAlignment="1">
      <alignment horizontal="right" wrapText="1"/>
    </xf>
    <xf numFmtId="0" fontId="62" fillId="0" borderId="11" xfId="0" applyFont="1" applyFill="1" applyBorder="1" applyAlignment="1">
      <alignment horizontal="left" wrapText="1"/>
    </xf>
    <xf numFmtId="169" fontId="72" fillId="0" borderId="35" xfId="0" applyNumberFormat="1" applyFont="1" applyFill="1" applyBorder="1" applyAlignment="1">
      <alignment horizontal="right" wrapText="1"/>
    </xf>
    <xf numFmtId="165" fontId="4" fillId="0" borderId="11" xfId="158" applyNumberFormat="1" applyFont="1" applyFill="1" applyBorder="1" applyAlignment="1">
      <alignment horizontal="right" shrinkToFit="1"/>
    </xf>
    <xf numFmtId="166" fontId="4" fillId="0" borderId="18" xfId="145" applyNumberFormat="1" applyFont="1" applyFill="1" applyBorder="1" applyAlignment="1">
      <alignment horizontal="center"/>
    </xf>
    <xf numFmtId="49" fontId="4" fillId="0" borderId="18" xfId="145" applyNumberFormat="1" applyFont="1" applyFill="1" applyBorder="1" applyAlignment="1">
      <alignment horizontal="center"/>
    </xf>
    <xf numFmtId="166" fontId="4" fillId="0" borderId="17" xfId="145" applyNumberFormat="1" applyFont="1" applyFill="1" applyBorder="1" applyAlignment="1">
      <alignment horizontal="center"/>
    </xf>
    <xf numFmtId="49" fontId="6" fillId="0" borderId="18" xfId="148" applyNumberFormat="1" applyFont="1" applyFill="1" applyBorder="1" applyAlignment="1">
      <alignment horizontal="center"/>
    </xf>
    <xf numFmtId="49" fontId="6" fillId="0" borderId="17" xfId="148" applyNumberFormat="1" applyFont="1" applyFill="1" applyBorder="1" applyAlignment="1">
      <alignment horizontal="center"/>
    </xf>
    <xf numFmtId="0" fontId="60" fillId="0" borderId="11" xfId="176" applyNumberFormat="1" applyFont="1" applyFill="1" applyBorder="1" applyAlignment="1" applyProtection="1">
      <alignment horizontal="left" wrapText="1"/>
      <protection hidden="1"/>
    </xf>
    <xf numFmtId="0" fontId="4" fillId="0" borderId="11" xfId="176" applyNumberFormat="1" applyFont="1" applyFill="1" applyBorder="1" applyAlignment="1" applyProtection="1">
      <alignment horizontal="left" wrapText="1"/>
      <protection hidden="1"/>
    </xf>
    <xf numFmtId="165" fontId="6" fillId="0" borderId="11" xfId="159" applyNumberFormat="1" applyFont="1" applyFill="1" applyBorder="1" applyAlignment="1">
      <alignment horizontal="right" shrinkToFit="1"/>
    </xf>
    <xf numFmtId="165" fontId="4" fillId="0" borderId="11" xfId="159" applyNumberFormat="1" applyFont="1" applyFill="1" applyBorder="1" applyAlignment="1">
      <alignment horizontal="right" shrinkToFit="1"/>
    </xf>
    <xf numFmtId="0" fontId="56" fillId="0" borderId="11" xfId="0" applyFont="1" applyFill="1" applyBorder="1" applyAlignment="1">
      <alignment horizontal="left" wrapText="1"/>
    </xf>
    <xf numFmtId="165" fontId="4" fillId="0" borderId="11" xfId="0" applyNumberFormat="1" applyFont="1" applyFill="1" applyBorder="1" applyAlignment="1" applyProtection="1">
      <alignment horizontal="right"/>
      <protection hidden="1"/>
    </xf>
    <xf numFmtId="165" fontId="6" fillId="0" borderId="11" xfId="151" applyNumberFormat="1" applyFont="1" applyFill="1" applyBorder="1" applyAlignment="1">
      <alignment wrapText="1"/>
    </xf>
    <xf numFmtId="165" fontId="6" fillId="0" borderId="13" xfId="151" applyNumberFormat="1" applyFont="1" applyFill="1" applyBorder="1" applyAlignment="1"/>
    <xf numFmtId="165" fontId="4" fillId="0" borderId="16" xfId="151" applyNumberFormat="1" applyFont="1" applyFill="1" applyBorder="1" applyAlignment="1">
      <alignment wrapText="1"/>
    </xf>
    <xf numFmtId="165" fontId="6" fillId="0" borderId="11" xfId="151" applyNumberFormat="1" applyFont="1" applyFill="1" applyBorder="1" applyAlignment="1"/>
    <xf numFmtId="0" fontId="5" fillId="0" borderId="11" xfId="0" applyNumberFormat="1" applyFont="1" applyFill="1" applyBorder="1" applyAlignment="1" applyProtection="1">
      <alignment horizontal="left" wrapText="1"/>
      <protection hidden="1"/>
    </xf>
    <xf numFmtId="171" fontId="4" fillId="0" borderId="11" xfId="0" applyNumberFormat="1" applyFont="1" applyFill="1" applyBorder="1" applyAlignment="1" applyProtection="1">
      <alignment horizontal="right"/>
      <protection hidden="1"/>
    </xf>
    <xf numFmtId="0" fontId="0" fillId="0" borderId="18" xfId="0" applyFill="1" applyBorder="1"/>
    <xf numFmtId="0" fontId="0" fillId="0" borderId="17" xfId="0" applyFill="1" applyBorder="1"/>
    <xf numFmtId="165" fontId="4" fillId="0" borderId="13" xfId="151" applyNumberFormat="1" applyFont="1" applyFill="1" applyBorder="1" applyAlignment="1">
      <alignment wrapText="1"/>
    </xf>
    <xf numFmtId="165" fontId="4" fillId="0" borderId="11" xfId="159" applyNumberFormat="1" applyFont="1" applyFill="1" applyBorder="1" applyAlignment="1"/>
    <xf numFmtId="171" fontId="4" fillId="0" borderId="12" xfId="0" applyNumberFormat="1" applyFont="1" applyFill="1" applyBorder="1" applyAlignment="1" applyProtection="1">
      <alignment horizontal="right"/>
      <protection hidden="1"/>
    </xf>
    <xf numFmtId="0" fontId="4" fillId="0" borderId="0" xfId="141" applyFont="1" applyFill="1" applyBorder="1" applyAlignment="1" applyProtection="1">
      <protection hidden="1"/>
    </xf>
    <xf numFmtId="0" fontId="4" fillId="0" borderId="0" xfId="141" applyFont="1" applyFill="1" applyBorder="1" applyAlignment="1" applyProtection="1">
      <alignment horizontal="left" vertical="top" wrapText="1"/>
      <protection hidden="1"/>
    </xf>
    <xf numFmtId="0" fontId="4" fillId="0" borderId="0" xfId="141" applyFont="1" applyFill="1" applyAlignment="1" applyProtection="1">
      <alignment vertical="top" wrapText="1"/>
      <protection hidden="1"/>
    </xf>
    <xf numFmtId="0" fontId="3" fillId="0" borderId="0" xfId="50" applyFill="1"/>
    <xf numFmtId="49" fontId="4" fillId="0" borderId="0" xfId="151" applyNumberFormat="1" applyFont="1" applyFill="1" applyAlignment="1">
      <alignment horizontal="center" vertical="center" wrapText="1"/>
    </xf>
    <xf numFmtId="4" fontId="4" fillId="0" borderId="0" xfId="151" applyNumberFormat="1" applyFont="1" applyFill="1" applyAlignment="1">
      <alignment horizontal="right" vertical="center" wrapText="1"/>
    </xf>
    <xf numFmtId="4" fontId="4" fillId="0" borderId="0" xfId="0" applyNumberFormat="1" applyFont="1" applyFill="1" applyAlignment="1">
      <alignment horizontal="right" vertical="center" wrapText="1"/>
    </xf>
    <xf numFmtId="0" fontId="4" fillId="0" borderId="0" xfId="141" applyFont="1" applyFill="1" applyProtection="1">
      <protection hidden="1"/>
    </xf>
    <xf numFmtId="49" fontId="4" fillId="0" borderId="0" xfId="146" applyNumberFormat="1" applyFont="1" applyFill="1" applyAlignment="1">
      <alignment horizontal="center" vertical="center" wrapText="1"/>
    </xf>
    <xf numFmtId="0" fontId="4" fillId="0" borderId="0" xfId="141" applyFont="1" applyFill="1" applyAlignment="1" applyProtection="1">
      <alignment horizontal="left" vertical="top" wrapText="1"/>
      <protection hidden="1"/>
    </xf>
    <xf numFmtId="49" fontId="4" fillId="0" borderId="0" xfId="146" applyNumberFormat="1" applyFont="1" applyFill="1" applyAlignment="1">
      <alignment horizontal="center" vertical="center"/>
    </xf>
    <xf numFmtId="165" fontId="6" fillId="0" borderId="0" xfId="158" applyNumberFormat="1" applyFont="1" applyFill="1" applyBorder="1" applyAlignment="1">
      <alignment horizontal="right" vertical="center"/>
    </xf>
    <xf numFmtId="165" fontId="4" fillId="0" borderId="0" xfId="158" applyNumberFormat="1" applyFont="1" applyFill="1" applyBorder="1" applyAlignment="1">
      <alignment horizontal="right" vertical="center"/>
    </xf>
    <xf numFmtId="0" fontId="67" fillId="0" borderId="11" xfId="293" applyFont="1" applyFill="1" applyBorder="1" applyAlignment="1" applyProtection="1">
      <alignment horizontal="center" vertical="center" wrapText="1"/>
      <protection hidden="1"/>
    </xf>
    <xf numFmtId="0" fontId="75" fillId="0" borderId="11" xfId="296" applyFont="1" applyFill="1" applyBorder="1" applyAlignment="1" applyProtection="1">
      <alignment wrapText="1"/>
      <protection hidden="1"/>
    </xf>
    <xf numFmtId="0" fontId="75" fillId="0" borderId="11" xfId="296" applyFont="1" applyFill="1" applyBorder="1" applyAlignment="1" applyProtection="1">
      <alignment horizontal="center"/>
      <protection hidden="1"/>
    </xf>
    <xf numFmtId="0" fontId="75" fillId="0" borderId="11" xfId="296" applyFont="1" applyFill="1" applyBorder="1" applyAlignment="1" applyProtection="1">
      <alignment horizontal="center" wrapText="1"/>
      <protection hidden="1"/>
    </xf>
    <xf numFmtId="171" fontId="75" fillId="0" borderId="11" xfId="296" applyNumberFormat="1" applyFont="1" applyFill="1" applyBorder="1" applyAlignment="1" applyProtection="1">
      <alignment horizontal="right"/>
      <protection hidden="1"/>
    </xf>
  </cellXfs>
  <cellStyles count="297">
    <cellStyle name="Normal" xfId="1" xr:uid="{00000000-0005-0000-0000-000000000000}"/>
    <cellStyle name="Акцент1" xfId="2" builtinId="29" customBuiltin="1"/>
    <cellStyle name="Акцент1 2" xfId="178" xr:uid="{00000000-0005-0000-0000-000002000000}"/>
    <cellStyle name="Акцент2" xfId="3" builtinId="33" customBuiltin="1"/>
    <cellStyle name="Акцент2 2" xfId="179" xr:uid="{00000000-0005-0000-0000-000004000000}"/>
    <cellStyle name="Акцент3" xfId="4" builtinId="37" customBuiltin="1"/>
    <cellStyle name="Акцент3 2" xfId="180" xr:uid="{00000000-0005-0000-0000-000006000000}"/>
    <cellStyle name="Акцент4" xfId="5" builtinId="41" customBuiltin="1"/>
    <cellStyle name="Акцент4 2" xfId="181" xr:uid="{00000000-0005-0000-0000-000008000000}"/>
    <cellStyle name="Акцент5" xfId="6" builtinId="45" customBuiltin="1"/>
    <cellStyle name="Акцент5 2" xfId="182" xr:uid="{00000000-0005-0000-0000-00000A000000}"/>
    <cellStyle name="Акцент6" xfId="7" builtinId="49" customBuiltin="1"/>
    <cellStyle name="Акцент6 2" xfId="183" xr:uid="{00000000-0005-0000-0000-00000C000000}"/>
    <cellStyle name="Ввод " xfId="8" builtinId="20" customBuiltin="1"/>
    <cellStyle name="Ввод  2" xfId="184" xr:uid="{00000000-0005-0000-0000-00000E000000}"/>
    <cellStyle name="Вывод" xfId="9" builtinId="21" customBuiltin="1"/>
    <cellStyle name="Вывод 2" xfId="185" xr:uid="{00000000-0005-0000-0000-000010000000}"/>
    <cellStyle name="Вычисление" xfId="10" builtinId="22" customBuiltin="1"/>
    <cellStyle name="Вычисление 2" xfId="186" xr:uid="{00000000-0005-0000-0000-000012000000}"/>
    <cellStyle name="Заголовок 1" xfId="11" builtinId="16" customBuiltin="1"/>
    <cellStyle name="Заголовок 1 2" xfId="187" xr:uid="{00000000-0005-0000-0000-000014000000}"/>
    <cellStyle name="Заголовок 2" xfId="12" builtinId="17" customBuiltin="1"/>
    <cellStyle name="Заголовок 2 2" xfId="188" xr:uid="{00000000-0005-0000-0000-000016000000}"/>
    <cellStyle name="Заголовок 3" xfId="13" builtinId="18" customBuiltin="1"/>
    <cellStyle name="Заголовок 3 2" xfId="189" xr:uid="{00000000-0005-0000-0000-000018000000}"/>
    <cellStyle name="Заголовок 4" xfId="14" builtinId="19" customBuiltin="1"/>
    <cellStyle name="Заголовок 4 2" xfId="190" xr:uid="{00000000-0005-0000-0000-00001A000000}"/>
    <cellStyle name="Итог" xfId="15" builtinId="25" customBuiltin="1"/>
    <cellStyle name="Итог 2" xfId="191" xr:uid="{00000000-0005-0000-0000-00001C000000}"/>
    <cellStyle name="Контрольная ячейка" xfId="16" builtinId="23" customBuiltin="1"/>
    <cellStyle name="Контрольная ячейка 2" xfId="192" xr:uid="{00000000-0005-0000-0000-00001E000000}"/>
    <cellStyle name="Название" xfId="17" builtinId="15" customBuiltin="1"/>
    <cellStyle name="Название 2" xfId="193" xr:uid="{00000000-0005-0000-0000-000020000000}"/>
    <cellStyle name="Нейтральный" xfId="18" builtinId="28" customBuiltin="1"/>
    <cellStyle name="Нейтральный 2" xfId="194" xr:uid="{00000000-0005-0000-0000-000022000000}"/>
    <cellStyle name="Обычный" xfId="0" builtinId="0"/>
    <cellStyle name="Обычный 10" xfId="170" xr:uid="{00000000-0005-0000-0000-000024000000}"/>
    <cellStyle name="Обычный 11" xfId="171" xr:uid="{00000000-0005-0000-0000-000025000000}"/>
    <cellStyle name="Обычный 111" xfId="19" xr:uid="{00000000-0005-0000-0000-000026000000}"/>
    <cellStyle name="Обычный 111 2" xfId="195" xr:uid="{00000000-0005-0000-0000-000027000000}"/>
    <cellStyle name="Обычный 12" xfId="172" xr:uid="{00000000-0005-0000-0000-000028000000}"/>
    <cellStyle name="Обычный 13" xfId="173" xr:uid="{00000000-0005-0000-0000-000029000000}"/>
    <cellStyle name="Обычный 14" xfId="279" xr:uid="{00000000-0005-0000-0000-00002A000000}"/>
    <cellStyle name="Обычный 144" xfId="20" xr:uid="{00000000-0005-0000-0000-00002B000000}"/>
    <cellStyle name="Обычный 144 2" xfId="196" xr:uid="{00000000-0005-0000-0000-00002C000000}"/>
    <cellStyle name="Обычный 15" xfId="174" xr:uid="{00000000-0005-0000-0000-00002D000000}"/>
    <cellStyle name="Обычный 15 2" xfId="277" xr:uid="{00000000-0005-0000-0000-00002E000000}"/>
    <cellStyle name="Обычный 157" xfId="21" xr:uid="{00000000-0005-0000-0000-00002F000000}"/>
    <cellStyle name="Обычный 16" xfId="175" xr:uid="{00000000-0005-0000-0000-000030000000}"/>
    <cellStyle name="Обычный 16 2" xfId="278" xr:uid="{00000000-0005-0000-0000-000031000000}"/>
    <cellStyle name="Обычный 17" xfId="176" xr:uid="{00000000-0005-0000-0000-000032000000}"/>
    <cellStyle name="Обычный 174" xfId="22" xr:uid="{00000000-0005-0000-0000-000033000000}"/>
    <cellStyle name="Обычный 174 2" xfId="197" xr:uid="{00000000-0005-0000-0000-000034000000}"/>
    <cellStyle name="Обычный 18" xfId="280" xr:uid="{00000000-0005-0000-0000-000035000000}"/>
    <cellStyle name="Обычный 182" xfId="23" xr:uid="{00000000-0005-0000-0000-000036000000}"/>
    <cellStyle name="Обычный 182 2" xfId="198" xr:uid="{00000000-0005-0000-0000-000037000000}"/>
    <cellStyle name="Обычный 19" xfId="281" xr:uid="{00000000-0005-0000-0000-000038000000}"/>
    <cellStyle name="Обычный 192" xfId="24" xr:uid="{00000000-0005-0000-0000-000039000000}"/>
    <cellStyle name="Обычный 2" xfId="162" xr:uid="{00000000-0005-0000-0000-00003A000000}"/>
    <cellStyle name="Обычный 2 10" xfId="25" xr:uid="{00000000-0005-0000-0000-00003B000000}"/>
    <cellStyle name="Обычный 2 10 2" xfId="199" xr:uid="{00000000-0005-0000-0000-00003C000000}"/>
    <cellStyle name="Обычный 2 100" xfId="26" xr:uid="{00000000-0005-0000-0000-00003D000000}"/>
    <cellStyle name="Обычный 2 100 2" xfId="200" xr:uid="{00000000-0005-0000-0000-00003E000000}"/>
    <cellStyle name="Обычный 2 101" xfId="27" xr:uid="{00000000-0005-0000-0000-00003F000000}"/>
    <cellStyle name="Обычный 2 101 2" xfId="201" xr:uid="{00000000-0005-0000-0000-000040000000}"/>
    <cellStyle name="Обычный 2 102" xfId="28" xr:uid="{00000000-0005-0000-0000-000041000000}"/>
    <cellStyle name="Обычный 2 103" xfId="29" xr:uid="{00000000-0005-0000-0000-000042000000}"/>
    <cellStyle name="Обычный 2 103 2" xfId="202" xr:uid="{00000000-0005-0000-0000-000043000000}"/>
    <cellStyle name="Обычный 2 104" xfId="30" xr:uid="{00000000-0005-0000-0000-000044000000}"/>
    <cellStyle name="Обычный 2 105" xfId="31" xr:uid="{00000000-0005-0000-0000-000045000000}"/>
    <cellStyle name="Обычный 2 106" xfId="32" xr:uid="{00000000-0005-0000-0000-000046000000}"/>
    <cellStyle name="Обычный 2 106 2" xfId="203" xr:uid="{00000000-0005-0000-0000-000047000000}"/>
    <cellStyle name="Обычный 2 107" xfId="33" xr:uid="{00000000-0005-0000-0000-000048000000}"/>
    <cellStyle name="Обычный 2 108" xfId="34" xr:uid="{00000000-0005-0000-0000-000049000000}"/>
    <cellStyle name="Обычный 2 109" xfId="35" xr:uid="{00000000-0005-0000-0000-00004A000000}"/>
    <cellStyle name="Обычный 2 11" xfId="36" xr:uid="{00000000-0005-0000-0000-00004B000000}"/>
    <cellStyle name="Обычный 2 11 2" xfId="204" xr:uid="{00000000-0005-0000-0000-00004C000000}"/>
    <cellStyle name="Обычный 2 110" xfId="37" xr:uid="{00000000-0005-0000-0000-00004D000000}"/>
    <cellStyle name="Обычный 2 111" xfId="38" xr:uid="{00000000-0005-0000-0000-00004E000000}"/>
    <cellStyle name="Обычный 2 111 2" xfId="205" xr:uid="{00000000-0005-0000-0000-00004F000000}"/>
    <cellStyle name="Обычный 2 112" xfId="39" xr:uid="{00000000-0005-0000-0000-000050000000}"/>
    <cellStyle name="Обычный 2 112 2" xfId="206" xr:uid="{00000000-0005-0000-0000-000051000000}"/>
    <cellStyle name="Обычный 2 113" xfId="40" xr:uid="{00000000-0005-0000-0000-000052000000}"/>
    <cellStyle name="Обычный 2 113 2" xfId="207" xr:uid="{00000000-0005-0000-0000-000053000000}"/>
    <cellStyle name="Обычный 2 114" xfId="41" xr:uid="{00000000-0005-0000-0000-000054000000}"/>
    <cellStyle name="Обычный 2 114 2" xfId="208" xr:uid="{00000000-0005-0000-0000-000055000000}"/>
    <cellStyle name="Обычный 2 115" xfId="42" xr:uid="{00000000-0005-0000-0000-000056000000}"/>
    <cellStyle name="Обычный 2 115 2" xfId="209" xr:uid="{00000000-0005-0000-0000-000057000000}"/>
    <cellStyle name="Обычный 2 116" xfId="43" xr:uid="{00000000-0005-0000-0000-000058000000}"/>
    <cellStyle name="Обычный 2 116 2" xfId="210" xr:uid="{00000000-0005-0000-0000-000059000000}"/>
    <cellStyle name="Обычный 2 117" xfId="177" xr:uid="{00000000-0005-0000-0000-00005A000000}"/>
    <cellStyle name="Обычный 2 12" xfId="44" xr:uid="{00000000-0005-0000-0000-00005B000000}"/>
    <cellStyle name="Обычный 2 12 2" xfId="211" xr:uid="{00000000-0005-0000-0000-00005C000000}"/>
    <cellStyle name="Обычный 2 13" xfId="45" xr:uid="{00000000-0005-0000-0000-00005D000000}"/>
    <cellStyle name="Обычный 2 13 2" xfId="212" xr:uid="{00000000-0005-0000-0000-00005E000000}"/>
    <cellStyle name="Обычный 2 14" xfId="46" xr:uid="{00000000-0005-0000-0000-00005F000000}"/>
    <cellStyle name="Обычный 2 14 2" xfId="213" xr:uid="{00000000-0005-0000-0000-000060000000}"/>
    <cellStyle name="Обычный 2 15" xfId="47" xr:uid="{00000000-0005-0000-0000-000061000000}"/>
    <cellStyle name="Обычный 2 15 2" xfId="214" xr:uid="{00000000-0005-0000-0000-000062000000}"/>
    <cellStyle name="Обычный 2 16" xfId="48" xr:uid="{00000000-0005-0000-0000-000063000000}"/>
    <cellStyle name="Обычный 2 16 2" xfId="215" xr:uid="{00000000-0005-0000-0000-000064000000}"/>
    <cellStyle name="Обычный 2 17" xfId="49" xr:uid="{00000000-0005-0000-0000-000065000000}"/>
    <cellStyle name="Обычный 2 17 2" xfId="216" xr:uid="{00000000-0005-0000-0000-000066000000}"/>
    <cellStyle name="Обычный 2 18" xfId="50" xr:uid="{00000000-0005-0000-0000-000067000000}"/>
    <cellStyle name="Обычный 2 19" xfId="51" xr:uid="{00000000-0005-0000-0000-000068000000}"/>
    <cellStyle name="Обычный 2 2" xfId="52" xr:uid="{00000000-0005-0000-0000-000069000000}"/>
    <cellStyle name="Обычный 2 2 2" xfId="274" xr:uid="{00000000-0005-0000-0000-00006A000000}"/>
    <cellStyle name="Обычный 2 20" xfId="53" xr:uid="{00000000-0005-0000-0000-00006B000000}"/>
    <cellStyle name="Обычный 2 21" xfId="54" xr:uid="{00000000-0005-0000-0000-00006C000000}"/>
    <cellStyle name="Обычный 2 22" xfId="55" xr:uid="{00000000-0005-0000-0000-00006D000000}"/>
    <cellStyle name="Обычный 2 23" xfId="56" xr:uid="{00000000-0005-0000-0000-00006E000000}"/>
    <cellStyle name="Обычный 2 24" xfId="57" xr:uid="{00000000-0005-0000-0000-00006F000000}"/>
    <cellStyle name="Обычный 2 25" xfId="58" xr:uid="{00000000-0005-0000-0000-000070000000}"/>
    <cellStyle name="Обычный 2 25 2" xfId="217" xr:uid="{00000000-0005-0000-0000-000071000000}"/>
    <cellStyle name="Обычный 2 26" xfId="59" xr:uid="{00000000-0005-0000-0000-000072000000}"/>
    <cellStyle name="Обычный 2 26 2" xfId="218" xr:uid="{00000000-0005-0000-0000-000073000000}"/>
    <cellStyle name="Обычный 2 27" xfId="60" xr:uid="{00000000-0005-0000-0000-000074000000}"/>
    <cellStyle name="Обычный 2 27 2" xfId="219" xr:uid="{00000000-0005-0000-0000-000075000000}"/>
    <cellStyle name="Обычный 2 28" xfId="61" xr:uid="{00000000-0005-0000-0000-000076000000}"/>
    <cellStyle name="Обычный 2 28 2" xfId="220" xr:uid="{00000000-0005-0000-0000-000077000000}"/>
    <cellStyle name="Обычный 2 29" xfId="62" xr:uid="{00000000-0005-0000-0000-000078000000}"/>
    <cellStyle name="Обычный 2 29 2" xfId="221" xr:uid="{00000000-0005-0000-0000-000079000000}"/>
    <cellStyle name="Обычный 2 3" xfId="63" xr:uid="{00000000-0005-0000-0000-00007A000000}"/>
    <cellStyle name="Обычный 2 30" xfId="64" xr:uid="{00000000-0005-0000-0000-00007B000000}"/>
    <cellStyle name="Обычный 2 30 2" xfId="222" xr:uid="{00000000-0005-0000-0000-00007C000000}"/>
    <cellStyle name="Обычный 2 31" xfId="65" xr:uid="{00000000-0005-0000-0000-00007D000000}"/>
    <cellStyle name="Обычный 2 31 2" xfId="223" xr:uid="{00000000-0005-0000-0000-00007E000000}"/>
    <cellStyle name="Обычный 2 32" xfId="66" xr:uid="{00000000-0005-0000-0000-00007F000000}"/>
    <cellStyle name="Обычный 2 32 2" xfId="224" xr:uid="{00000000-0005-0000-0000-000080000000}"/>
    <cellStyle name="Обычный 2 33" xfId="67" xr:uid="{00000000-0005-0000-0000-000081000000}"/>
    <cellStyle name="Обычный 2 33 2" xfId="225" xr:uid="{00000000-0005-0000-0000-000082000000}"/>
    <cellStyle name="Обычный 2 34" xfId="68" xr:uid="{00000000-0005-0000-0000-000083000000}"/>
    <cellStyle name="Обычный 2 34 2" xfId="226" xr:uid="{00000000-0005-0000-0000-000084000000}"/>
    <cellStyle name="Обычный 2 35" xfId="69" xr:uid="{00000000-0005-0000-0000-000085000000}"/>
    <cellStyle name="Обычный 2 35 2" xfId="227" xr:uid="{00000000-0005-0000-0000-000086000000}"/>
    <cellStyle name="Обычный 2 36" xfId="70" xr:uid="{00000000-0005-0000-0000-000087000000}"/>
    <cellStyle name="Обычный 2 36 2" xfId="228" xr:uid="{00000000-0005-0000-0000-000088000000}"/>
    <cellStyle name="Обычный 2 37" xfId="71" xr:uid="{00000000-0005-0000-0000-000089000000}"/>
    <cellStyle name="Обычный 2 37 2" xfId="229" xr:uid="{00000000-0005-0000-0000-00008A000000}"/>
    <cellStyle name="Обычный 2 38" xfId="72" xr:uid="{00000000-0005-0000-0000-00008B000000}"/>
    <cellStyle name="Обычный 2 38 2" xfId="230" xr:uid="{00000000-0005-0000-0000-00008C000000}"/>
    <cellStyle name="Обычный 2 39" xfId="73" xr:uid="{00000000-0005-0000-0000-00008D000000}"/>
    <cellStyle name="Обычный 2 39 2" xfId="231" xr:uid="{00000000-0005-0000-0000-00008E000000}"/>
    <cellStyle name="Обычный 2 4" xfId="74" xr:uid="{00000000-0005-0000-0000-00008F000000}"/>
    <cellStyle name="Обычный 2 40" xfId="75" xr:uid="{00000000-0005-0000-0000-000090000000}"/>
    <cellStyle name="Обычный 2 40 2" xfId="232" xr:uid="{00000000-0005-0000-0000-000091000000}"/>
    <cellStyle name="Обычный 2 41" xfId="76" xr:uid="{00000000-0005-0000-0000-000092000000}"/>
    <cellStyle name="Обычный 2 41 2" xfId="233" xr:uid="{00000000-0005-0000-0000-000093000000}"/>
    <cellStyle name="Обычный 2 42" xfId="77" xr:uid="{00000000-0005-0000-0000-000094000000}"/>
    <cellStyle name="Обычный 2 42 2" xfId="234" xr:uid="{00000000-0005-0000-0000-000095000000}"/>
    <cellStyle name="Обычный 2 43" xfId="78" xr:uid="{00000000-0005-0000-0000-000096000000}"/>
    <cellStyle name="Обычный 2 43 2" xfId="235" xr:uid="{00000000-0005-0000-0000-000097000000}"/>
    <cellStyle name="Обычный 2 44" xfId="79" xr:uid="{00000000-0005-0000-0000-000098000000}"/>
    <cellStyle name="Обычный 2 44 2" xfId="236" xr:uid="{00000000-0005-0000-0000-000099000000}"/>
    <cellStyle name="Обычный 2 45" xfId="80" xr:uid="{00000000-0005-0000-0000-00009A000000}"/>
    <cellStyle name="Обычный 2 45 2" xfId="237" xr:uid="{00000000-0005-0000-0000-00009B000000}"/>
    <cellStyle name="Обычный 2 46" xfId="81" xr:uid="{00000000-0005-0000-0000-00009C000000}"/>
    <cellStyle name="Обычный 2 46 2" xfId="238" xr:uid="{00000000-0005-0000-0000-00009D000000}"/>
    <cellStyle name="Обычный 2 47" xfId="82" xr:uid="{00000000-0005-0000-0000-00009E000000}"/>
    <cellStyle name="Обычный 2 47 2" xfId="239" xr:uid="{00000000-0005-0000-0000-00009F000000}"/>
    <cellStyle name="Обычный 2 48" xfId="83" xr:uid="{00000000-0005-0000-0000-0000A0000000}"/>
    <cellStyle name="Обычный 2 48 2" xfId="240" xr:uid="{00000000-0005-0000-0000-0000A1000000}"/>
    <cellStyle name="Обычный 2 49" xfId="84" xr:uid="{00000000-0005-0000-0000-0000A2000000}"/>
    <cellStyle name="Обычный 2 5" xfId="85" xr:uid="{00000000-0005-0000-0000-0000A3000000}"/>
    <cellStyle name="Обычный 2 50" xfId="86" xr:uid="{00000000-0005-0000-0000-0000A4000000}"/>
    <cellStyle name="Обычный 2 51" xfId="87" xr:uid="{00000000-0005-0000-0000-0000A5000000}"/>
    <cellStyle name="Обычный 2 52" xfId="88" xr:uid="{00000000-0005-0000-0000-0000A6000000}"/>
    <cellStyle name="Обычный 2 53" xfId="89" xr:uid="{00000000-0005-0000-0000-0000A7000000}"/>
    <cellStyle name="Обычный 2 54" xfId="90" xr:uid="{00000000-0005-0000-0000-0000A8000000}"/>
    <cellStyle name="Обычный 2 55" xfId="91" xr:uid="{00000000-0005-0000-0000-0000A9000000}"/>
    <cellStyle name="Обычный 2 55 2" xfId="241" xr:uid="{00000000-0005-0000-0000-0000AA000000}"/>
    <cellStyle name="Обычный 2 56" xfId="92" xr:uid="{00000000-0005-0000-0000-0000AB000000}"/>
    <cellStyle name="Обычный 2 57" xfId="93" xr:uid="{00000000-0005-0000-0000-0000AC000000}"/>
    <cellStyle name="Обычный 2 58" xfId="94" xr:uid="{00000000-0005-0000-0000-0000AD000000}"/>
    <cellStyle name="Обычный 2 59" xfId="95" xr:uid="{00000000-0005-0000-0000-0000AE000000}"/>
    <cellStyle name="Обычный 2 6" xfId="96" xr:uid="{00000000-0005-0000-0000-0000AF000000}"/>
    <cellStyle name="Обычный 2 60" xfId="97" xr:uid="{00000000-0005-0000-0000-0000B0000000}"/>
    <cellStyle name="Обычный 2 61" xfId="98" xr:uid="{00000000-0005-0000-0000-0000B1000000}"/>
    <cellStyle name="Обычный 2 61 2" xfId="242" xr:uid="{00000000-0005-0000-0000-0000B2000000}"/>
    <cellStyle name="Обычный 2 62" xfId="99" xr:uid="{00000000-0005-0000-0000-0000B3000000}"/>
    <cellStyle name="Обычный 2 62 2" xfId="243" xr:uid="{00000000-0005-0000-0000-0000B4000000}"/>
    <cellStyle name="Обычный 2 63" xfId="100" xr:uid="{00000000-0005-0000-0000-0000B5000000}"/>
    <cellStyle name="Обычный 2 63 2" xfId="244" xr:uid="{00000000-0005-0000-0000-0000B6000000}"/>
    <cellStyle name="Обычный 2 64" xfId="101" xr:uid="{00000000-0005-0000-0000-0000B7000000}"/>
    <cellStyle name="Обычный 2 64 2" xfId="245" xr:uid="{00000000-0005-0000-0000-0000B8000000}"/>
    <cellStyle name="Обычный 2 65" xfId="102" xr:uid="{00000000-0005-0000-0000-0000B9000000}"/>
    <cellStyle name="Обычный 2 65 2" xfId="246" xr:uid="{00000000-0005-0000-0000-0000BA000000}"/>
    <cellStyle name="Обычный 2 66" xfId="103" xr:uid="{00000000-0005-0000-0000-0000BB000000}"/>
    <cellStyle name="Обычный 2 66 2" xfId="247" xr:uid="{00000000-0005-0000-0000-0000BC000000}"/>
    <cellStyle name="Обычный 2 67" xfId="104" xr:uid="{00000000-0005-0000-0000-0000BD000000}"/>
    <cellStyle name="Обычный 2 67 2" xfId="248" xr:uid="{00000000-0005-0000-0000-0000BE000000}"/>
    <cellStyle name="Обычный 2 68" xfId="105" xr:uid="{00000000-0005-0000-0000-0000BF000000}"/>
    <cellStyle name="Обычный 2 69" xfId="106" xr:uid="{00000000-0005-0000-0000-0000C0000000}"/>
    <cellStyle name="Обычный 2 7" xfId="107" xr:uid="{00000000-0005-0000-0000-0000C1000000}"/>
    <cellStyle name="Обычный 2 70" xfId="108" xr:uid="{00000000-0005-0000-0000-0000C2000000}"/>
    <cellStyle name="Обычный 2 71" xfId="109" xr:uid="{00000000-0005-0000-0000-0000C3000000}"/>
    <cellStyle name="Обычный 2 72" xfId="110" xr:uid="{00000000-0005-0000-0000-0000C4000000}"/>
    <cellStyle name="Обычный 2 73" xfId="111" xr:uid="{00000000-0005-0000-0000-0000C5000000}"/>
    <cellStyle name="Обычный 2 74" xfId="112" xr:uid="{00000000-0005-0000-0000-0000C6000000}"/>
    <cellStyle name="Обычный 2 75" xfId="113" xr:uid="{00000000-0005-0000-0000-0000C7000000}"/>
    <cellStyle name="Обычный 2 76" xfId="114" xr:uid="{00000000-0005-0000-0000-0000C8000000}"/>
    <cellStyle name="Обычный 2 76 2" xfId="249" xr:uid="{00000000-0005-0000-0000-0000C9000000}"/>
    <cellStyle name="Обычный 2 77" xfId="115" xr:uid="{00000000-0005-0000-0000-0000CA000000}"/>
    <cellStyle name="Обычный 2 77 2" xfId="250" xr:uid="{00000000-0005-0000-0000-0000CB000000}"/>
    <cellStyle name="Обычный 2 78" xfId="116" xr:uid="{00000000-0005-0000-0000-0000CC000000}"/>
    <cellStyle name="Обычный 2 79" xfId="117" xr:uid="{00000000-0005-0000-0000-0000CD000000}"/>
    <cellStyle name="Обычный 2 8" xfId="118" xr:uid="{00000000-0005-0000-0000-0000CE000000}"/>
    <cellStyle name="Обычный 2 80" xfId="119" xr:uid="{00000000-0005-0000-0000-0000CF000000}"/>
    <cellStyle name="Обычный 2 80 2" xfId="251" xr:uid="{00000000-0005-0000-0000-0000D0000000}"/>
    <cellStyle name="Обычный 2 81" xfId="120" xr:uid="{00000000-0005-0000-0000-0000D1000000}"/>
    <cellStyle name="Обычный 2 82" xfId="121" xr:uid="{00000000-0005-0000-0000-0000D2000000}"/>
    <cellStyle name="Обычный 2 83" xfId="122" xr:uid="{00000000-0005-0000-0000-0000D3000000}"/>
    <cellStyle name="Обычный 2 83 2" xfId="252" xr:uid="{00000000-0005-0000-0000-0000D4000000}"/>
    <cellStyle name="Обычный 2 84" xfId="123" xr:uid="{00000000-0005-0000-0000-0000D5000000}"/>
    <cellStyle name="Обычный 2 84 2" xfId="253" xr:uid="{00000000-0005-0000-0000-0000D6000000}"/>
    <cellStyle name="Обычный 2 85" xfId="124" xr:uid="{00000000-0005-0000-0000-0000D7000000}"/>
    <cellStyle name="Обычный 2 85 2" xfId="254" xr:uid="{00000000-0005-0000-0000-0000D8000000}"/>
    <cellStyle name="Обычный 2 86" xfId="125" xr:uid="{00000000-0005-0000-0000-0000D9000000}"/>
    <cellStyle name="Обычный 2 87" xfId="126" xr:uid="{00000000-0005-0000-0000-0000DA000000}"/>
    <cellStyle name="Обычный 2 88" xfId="127" xr:uid="{00000000-0005-0000-0000-0000DB000000}"/>
    <cellStyle name="Обычный 2 88 2" xfId="255" xr:uid="{00000000-0005-0000-0000-0000DC000000}"/>
    <cellStyle name="Обычный 2 89" xfId="128" xr:uid="{00000000-0005-0000-0000-0000DD000000}"/>
    <cellStyle name="Обычный 2 89 2" xfId="256" xr:uid="{00000000-0005-0000-0000-0000DE000000}"/>
    <cellStyle name="Обычный 2 9" xfId="129" xr:uid="{00000000-0005-0000-0000-0000DF000000}"/>
    <cellStyle name="Обычный 2 90" xfId="130" xr:uid="{00000000-0005-0000-0000-0000E0000000}"/>
    <cellStyle name="Обычный 2 90 2" xfId="257" xr:uid="{00000000-0005-0000-0000-0000E1000000}"/>
    <cellStyle name="Обычный 2 91" xfId="131" xr:uid="{00000000-0005-0000-0000-0000E2000000}"/>
    <cellStyle name="Обычный 2 91 2" xfId="258" xr:uid="{00000000-0005-0000-0000-0000E3000000}"/>
    <cellStyle name="Обычный 2 92" xfId="132" xr:uid="{00000000-0005-0000-0000-0000E4000000}"/>
    <cellStyle name="Обычный 2 92 2" xfId="259" xr:uid="{00000000-0005-0000-0000-0000E5000000}"/>
    <cellStyle name="Обычный 2 93" xfId="133" xr:uid="{00000000-0005-0000-0000-0000E6000000}"/>
    <cellStyle name="Обычный 2 93 2" xfId="260" xr:uid="{00000000-0005-0000-0000-0000E7000000}"/>
    <cellStyle name="Обычный 2 94" xfId="134" xr:uid="{00000000-0005-0000-0000-0000E8000000}"/>
    <cellStyle name="Обычный 2 94 2" xfId="261" xr:uid="{00000000-0005-0000-0000-0000E9000000}"/>
    <cellStyle name="Обычный 2 95" xfId="135" xr:uid="{00000000-0005-0000-0000-0000EA000000}"/>
    <cellStyle name="Обычный 2 95 2" xfId="262" xr:uid="{00000000-0005-0000-0000-0000EB000000}"/>
    <cellStyle name="Обычный 2 96" xfId="136" xr:uid="{00000000-0005-0000-0000-0000EC000000}"/>
    <cellStyle name="Обычный 2 96 2" xfId="263" xr:uid="{00000000-0005-0000-0000-0000ED000000}"/>
    <cellStyle name="Обычный 2 97" xfId="137" xr:uid="{00000000-0005-0000-0000-0000EE000000}"/>
    <cellStyle name="Обычный 2 97 2" xfId="264" xr:uid="{00000000-0005-0000-0000-0000EF000000}"/>
    <cellStyle name="Обычный 2 98" xfId="138" xr:uid="{00000000-0005-0000-0000-0000F0000000}"/>
    <cellStyle name="Обычный 2 98 2" xfId="265" xr:uid="{00000000-0005-0000-0000-0000F1000000}"/>
    <cellStyle name="Обычный 2 99" xfId="139" xr:uid="{00000000-0005-0000-0000-0000F2000000}"/>
    <cellStyle name="Обычный 2 99 2" xfId="266" xr:uid="{00000000-0005-0000-0000-0000F3000000}"/>
    <cellStyle name="Обычный 20" xfId="282" xr:uid="{00000000-0005-0000-0000-0000F4000000}"/>
    <cellStyle name="Обычный 21" xfId="283" xr:uid="{00000000-0005-0000-0000-0000F5000000}"/>
    <cellStyle name="Обычный 22" xfId="284" xr:uid="{00000000-0005-0000-0000-0000F6000000}"/>
    <cellStyle name="Обычный 23" xfId="285" xr:uid="{00000000-0005-0000-0000-0000F7000000}"/>
    <cellStyle name="Обычный 24" xfId="286" xr:uid="{00000000-0005-0000-0000-0000F8000000}"/>
    <cellStyle name="Обычный 25" xfId="287" xr:uid="{00000000-0005-0000-0000-0000F9000000}"/>
    <cellStyle name="Обычный 26" xfId="288" xr:uid="{00000000-0005-0000-0000-0000FA000000}"/>
    <cellStyle name="Обычный 27" xfId="289" xr:uid="{00000000-0005-0000-0000-0000FB000000}"/>
    <cellStyle name="Обычный 28" xfId="290" xr:uid="{00000000-0005-0000-0000-0000FC000000}"/>
    <cellStyle name="Обычный 29" xfId="291" xr:uid="{00000000-0005-0000-0000-0000FD000000}"/>
    <cellStyle name="Обычный 3" xfId="163" xr:uid="{00000000-0005-0000-0000-0000FE000000}"/>
    <cellStyle name="Обычный 30" xfId="292" xr:uid="{00000000-0005-0000-0000-0000FF000000}"/>
    <cellStyle name="Обычный 31" xfId="293" xr:uid="{00000000-0005-0000-0000-000000010000}"/>
    <cellStyle name="Обычный 32" xfId="294" xr:uid="{00000000-0005-0000-0000-000001010000}"/>
    <cellStyle name="Обычный 33" xfId="296" xr:uid="{00000000-0005-0000-0000-000002010000}"/>
    <cellStyle name="Обычный 4" xfId="164" xr:uid="{00000000-0005-0000-0000-000003010000}"/>
    <cellStyle name="Обычный 5" xfId="165" xr:uid="{00000000-0005-0000-0000-000004010000}"/>
    <cellStyle name="Обычный 6" xfId="166" xr:uid="{00000000-0005-0000-0000-000005010000}"/>
    <cellStyle name="Обычный 7" xfId="167" xr:uid="{00000000-0005-0000-0000-000006010000}"/>
    <cellStyle name="Обычный 7 2" xfId="275" xr:uid="{00000000-0005-0000-0000-000007010000}"/>
    <cellStyle name="Обычный 8" xfId="168" xr:uid="{00000000-0005-0000-0000-000008010000}"/>
    <cellStyle name="Обычный 8 2" xfId="276" xr:uid="{00000000-0005-0000-0000-000009010000}"/>
    <cellStyle name="Обычный 9" xfId="169" xr:uid="{00000000-0005-0000-0000-00000A010000}"/>
    <cellStyle name="Обычный_tmp" xfId="140" xr:uid="{00000000-0005-0000-0000-00000B010000}"/>
    <cellStyle name="Обычный_Tmp_источники" xfId="141" xr:uid="{00000000-0005-0000-0000-00000C010000}"/>
    <cellStyle name="Обычный_tmp_Источники_1" xfId="142" xr:uid="{00000000-0005-0000-0000-00000D010000}"/>
    <cellStyle name="Обычный_tmp_Прил 4 " xfId="143" xr:uid="{00000000-0005-0000-0000-00000E010000}"/>
    <cellStyle name="Обычный_tmp_Расходы" xfId="144" xr:uid="{00000000-0005-0000-0000-00000F010000}"/>
    <cellStyle name="Обычный_Бюджет 2007" xfId="295" xr:uid="{00000000-0005-0000-0000-000010010000}"/>
    <cellStyle name="Обычный_КОНСОЛИДИРОВАННЫЙ БЮДЖЕТ 2005" xfId="145" xr:uid="{00000000-0005-0000-0000-000011010000}"/>
    <cellStyle name="Обычный_кредиты" xfId="146" xr:uid="{00000000-0005-0000-0000-000012010000}"/>
    <cellStyle name="Обычный_кредиты_Источники" xfId="147" xr:uid="{00000000-0005-0000-0000-000013010000}"/>
    <cellStyle name="Обычный_Лист1" xfId="148" xr:uid="{00000000-0005-0000-0000-000014010000}"/>
    <cellStyle name="Обычный_Прил 1 (уточненная)" xfId="149" xr:uid="{00000000-0005-0000-0000-000015010000}"/>
    <cellStyle name="Обычный_прил1" xfId="150" xr:uid="{00000000-0005-0000-0000-000016010000}"/>
    <cellStyle name="Обычный_Приложения  к закону 1-2-4-5 " xfId="151" xr:uid="{00000000-0005-0000-0000-000017010000}"/>
    <cellStyle name="Плохой" xfId="152" builtinId="27" customBuiltin="1"/>
    <cellStyle name="Плохой 2" xfId="267" xr:uid="{00000000-0005-0000-0000-000019010000}"/>
    <cellStyle name="Пояснение" xfId="153" builtinId="53" customBuiltin="1"/>
    <cellStyle name="Пояснение 2" xfId="268" xr:uid="{00000000-0005-0000-0000-00001B010000}"/>
    <cellStyle name="Примечание" xfId="154" builtinId="10" customBuiltin="1"/>
    <cellStyle name="Примечание 2" xfId="269" xr:uid="{00000000-0005-0000-0000-00001D010000}"/>
    <cellStyle name="Связанная ячейка" xfId="155" builtinId="24" customBuiltin="1"/>
    <cellStyle name="Связанная ячейка 2" xfId="270" xr:uid="{00000000-0005-0000-0000-00001F010000}"/>
    <cellStyle name="Стиль 1" xfId="156" xr:uid="{00000000-0005-0000-0000-000020010000}"/>
    <cellStyle name="Текст предупреждения" xfId="157" builtinId="11" customBuiltin="1"/>
    <cellStyle name="Текст предупреждения 2" xfId="271" xr:uid="{00000000-0005-0000-0000-000022010000}"/>
    <cellStyle name="Финансовый" xfId="158" builtinId="3"/>
    <cellStyle name="Финансовый 10" xfId="159" xr:uid="{00000000-0005-0000-0000-000024010000}"/>
    <cellStyle name="Финансовый 2" xfId="272" xr:uid="{00000000-0005-0000-0000-000025010000}"/>
    <cellStyle name="Финансовый_Приложения  к закону 1-2-4-5 " xfId="160" xr:uid="{00000000-0005-0000-0000-000026010000}"/>
    <cellStyle name="Хороший" xfId="161" builtinId="26" customBuiltin="1"/>
    <cellStyle name="Хороший 2" xfId="273" xr:uid="{00000000-0005-0000-0000-00002801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D393"/>
      <rgbColor rgb="00FFB989"/>
      <rgbColor rgb="00666699"/>
      <rgbColor rgb="00969696"/>
      <rgbColor rgb="00003366"/>
      <rgbColor rgb="00339966"/>
      <rgbColor rgb="00003300"/>
      <rgbColor rgb="00333300"/>
      <rgbColor rgb="00993300"/>
      <rgbColor rgb="00993366"/>
      <rgbColor rgb="00333399"/>
      <rgbColor rgb="00333333"/>
    </indexed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39"/>
    <pageSetUpPr fitToPage="1"/>
  </sheetPr>
  <dimension ref="A1:AN402"/>
  <sheetViews>
    <sheetView showGridLines="0" view="pageBreakPreview" topLeftCell="A13" zoomScale="90" zoomScaleNormal="90" zoomScaleSheetLayoutView="90" workbookViewId="0">
      <selection activeCell="K16" sqref="K16"/>
    </sheetView>
  </sheetViews>
  <sheetFormatPr defaultColWidth="9.140625" defaultRowHeight="15" outlineLevelCol="1" x14ac:dyDescent="0.2"/>
  <cols>
    <col min="1" max="1" width="69.5703125" style="102" customWidth="1"/>
    <col min="2" max="2" width="7.85546875" style="102" customWidth="1"/>
    <col min="3" max="3" width="5" style="102" customWidth="1"/>
    <col min="4" max="4" width="1.85546875" style="102" customWidth="1"/>
    <col min="5" max="6" width="2.7109375" style="102" customWidth="1"/>
    <col min="7" max="7" width="6.42578125" style="102" customWidth="1"/>
    <col min="8" max="8" width="2.7109375" style="102" customWidth="1"/>
    <col min="9" max="9" width="6.140625" style="103" customWidth="1"/>
    <col min="10" max="10" width="5" style="102" customWidth="1"/>
    <col min="11" max="11" width="19.7109375" style="102" bestFit="1" customWidth="1"/>
    <col min="12" max="12" width="16" style="102" customWidth="1"/>
    <col min="13" max="13" width="14.7109375" style="102" customWidth="1"/>
    <col min="14" max="14" width="14.140625" style="152" hidden="1" customWidth="1" outlineLevel="1"/>
    <col min="15" max="15" width="14.42578125" style="152" hidden="1" customWidth="1" outlineLevel="1"/>
    <col min="16" max="16" width="9" style="152" hidden="1" customWidth="1" outlineLevel="1"/>
    <col min="17" max="17" width="2.28515625" style="152" hidden="1" customWidth="1" outlineLevel="1"/>
    <col min="18" max="18" width="2.85546875" style="152" hidden="1" customWidth="1" outlineLevel="1"/>
    <col min="19" max="19" width="3.7109375" style="152" hidden="1" customWidth="1" outlineLevel="1"/>
    <col min="20" max="20" width="4.5703125" style="152" hidden="1" customWidth="1" outlineLevel="1"/>
    <col min="21" max="21" width="4" style="152" hidden="1" customWidth="1" outlineLevel="1"/>
    <col min="22" max="22" width="6.85546875" style="152" hidden="1" customWidth="1" outlineLevel="1"/>
    <col min="23" max="23" width="4.85546875" style="152" hidden="1" customWidth="1" outlineLevel="1"/>
    <col min="24" max="24" width="3.140625" style="152" hidden="1" customWidth="1" outlineLevel="1"/>
    <col min="25" max="25" width="21.85546875" style="152" hidden="1" customWidth="1" outlineLevel="1"/>
    <col min="26" max="26" width="19.7109375" style="152" hidden="1" customWidth="1" outlineLevel="1"/>
    <col min="27" max="27" width="15.5703125" style="152" hidden="1" customWidth="1" outlineLevel="1"/>
    <col min="28" max="28" width="14.5703125" style="152" hidden="1" customWidth="1" outlineLevel="1"/>
    <col min="29" max="30" width="9.140625" style="152" hidden="1" customWidth="1" outlineLevel="1"/>
    <col min="31" max="31" width="3.5703125" style="152" hidden="1" customWidth="1" outlineLevel="1"/>
    <col min="32" max="32" width="1.85546875" style="152" hidden="1" customWidth="1" outlineLevel="1"/>
    <col min="33" max="34" width="2.7109375" style="152" hidden="1" customWidth="1" outlineLevel="1"/>
    <col min="35" max="35" width="3.5703125" style="152" hidden="1" customWidth="1" outlineLevel="1"/>
    <col min="36" max="36" width="2.7109375" style="152" hidden="1" customWidth="1" outlineLevel="1"/>
    <col min="37" max="37" width="4.42578125" style="152" hidden="1" customWidth="1" outlineLevel="1"/>
    <col min="38" max="38" width="3.5703125" style="152" hidden="1" customWidth="1" outlineLevel="1"/>
    <col min="39" max="39" width="9.140625" style="3" customWidth="1" collapsed="1"/>
    <col min="40" max="16384" width="9.140625" style="3"/>
  </cols>
  <sheetData>
    <row r="1" spans="1:38" x14ac:dyDescent="0.2">
      <c r="K1" s="102" t="s">
        <v>2926</v>
      </c>
    </row>
    <row r="2" spans="1:38" ht="36" customHeight="1" x14ac:dyDescent="0.2">
      <c r="K2" s="201" t="s">
        <v>2927</v>
      </c>
      <c r="L2" s="201"/>
      <c r="M2" s="201"/>
    </row>
    <row r="3" spans="1:38" x14ac:dyDescent="0.2">
      <c r="K3" s="102" t="s">
        <v>2928</v>
      </c>
    </row>
    <row r="10" spans="1:38" x14ac:dyDescent="0.2">
      <c r="A10" s="166" t="s">
        <v>108</v>
      </c>
      <c r="B10" s="166"/>
      <c r="C10" s="166"/>
      <c r="D10" s="166"/>
      <c r="E10" s="166"/>
      <c r="F10" s="166"/>
      <c r="G10" s="166"/>
      <c r="H10" s="166"/>
      <c r="I10" s="166"/>
      <c r="J10" s="166"/>
      <c r="K10" s="166"/>
      <c r="L10" s="166"/>
      <c r="M10" s="166"/>
      <c r="Y10" s="202"/>
      <c r="Z10" s="202"/>
      <c r="AA10" s="202"/>
      <c r="AB10" s="202"/>
    </row>
    <row r="11" spans="1:38" ht="15.75" thickBot="1" x14ac:dyDescent="0.25">
      <c r="K11" s="101"/>
      <c r="L11" s="101"/>
      <c r="M11" s="203" t="s">
        <v>109</v>
      </c>
      <c r="Y11" s="202"/>
      <c r="Z11" s="202"/>
      <c r="AA11" s="204"/>
      <c r="AB11" s="205" t="s">
        <v>109</v>
      </c>
    </row>
    <row r="12" spans="1:38" x14ac:dyDescent="0.2">
      <c r="L12" s="206" t="s">
        <v>110</v>
      </c>
      <c r="M12" s="207" t="s">
        <v>111</v>
      </c>
      <c r="Y12" s="202"/>
      <c r="Z12" s="202"/>
      <c r="AA12" s="208" t="s">
        <v>110</v>
      </c>
      <c r="AB12" s="209" t="s">
        <v>111</v>
      </c>
    </row>
    <row r="13" spans="1:38" x14ac:dyDescent="0.2">
      <c r="A13" s="210" t="s">
        <v>2876</v>
      </c>
      <c r="K13" s="101"/>
      <c r="L13" s="206" t="s">
        <v>112</v>
      </c>
      <c r="M13" s="207" t="s">
        <v>2877</v>
      </c>
      <c r="Y13" s="202"/>
      <c r="Z13" s="202"/>
      <c r="AA13" s="208" t="s">
        <v>112</v>
      </c>
      <c r="AB13" s="211">
        <v>44501</v>
      </c>
    </row>
    <row r="14" spans="1:38" x14ac:dyDescent="0.2">
      <c r="A14" s="104"/>
      <c r="K14" s="101"/>
      <c r="L14" s="206" t="s">
        <v>113</v>
      </c>
      <c r="M14" s="207" t="s">
        <v>77</v>
      </c>
      <c r="Y14" s="202"/>
      <c r="Z14" s="202"/>
      <c r="AA14" s="208" t="s">
        <v>113</v>
      </c>
      <c r="AB14" s="212" t="s">
        <v>77</v>
      </c>
    </row>
    <row r="15" spans="1:38" s="7" customFormat="1" x14ac:dyDescent="0.2">
      <c r="A15" s="104" t="s">
        <v>654</v>
      </c>
      <c r="B15" s="102"/>
      <c r="C15" s="102"/>
      <c r="D15" s="102"/>
      <c r="E15" s="102"/>
      <c r="F15" s="102"/>
      <c r="G15" s="102"/>
      <c r="H15" s="102"/>
      <c r="I15" s="103"/>
      <c r="J15" s="102"/>
      <c r="K15" s="101"/>
      <c r="L15" s="206" t="s">
        <v>78</v>
      </c>
      <c r="M15" s="207" t="s">
        <v>79</v>
      </c>
      <c r="N15" s="152"/>
      <c r="O15" s="152"/>
      <c r="P15" s="152"/>
      <c r="Q15" s="152"/>
      <c r="R15" s="152"/>
      <c r="S15" s="152"/>
      <c r="T15" s="152"/>
      <c r="U15" s="152"/>
      <c r="V15" s="152"/>
      <c r="W15" s="152"/>
      <c r="X15" s="152"/>
      <c r="Y15" s="202" t="s">
        <v>722</v>
      </c>
      <c r="Z15" s="202"/>
      <c r="AA15" s="208" t="s">
        <v>723</v>
      </c>
      <c r="AB15" s="212" t="s">
        <v>79</v>
      </c>
      <c r="AC15" s="152"/>
      <c r="AD15" s="152"/>
      <c r="AE15" s="152"/>
      <c r="AF15" s="152"/>
      <c r="AG15" s="152"/>
      <c r="AH15" s="152"/>
      <c r="AI15" s="152"/>
      <c r="AJ15" s="152"/>
      <c r="AK15" s="152"/>
      <c r="AL15" s="152"/>
    </row>
    <row r="16" spans="1:38" s="7" customFormat="1" ht="18.75" customHeight="1" x14ac:dyDescent="0.2">
      <c r="A16" s="104" t="s">
        <v>655</v>
      </c>
      <c r="B16" s="102"/>
      <c r="C16" s="102"/>
      <c r="D16" s="102"/>
      <c r="E16" s="102"/>
      <c r="F16" s="102"/>
      <c r="G16" s="102"/>
      <c r="H16" s="102"/>
      <c r="I16" s="103"/>
      <c r="J16" s="102"/>
      <c r="K16" s="101"/>
      <c r="L16" s="206" t="s">
        <v>306</v>
      </c>
      <c r="M16" s="207" t="s">
        <v>373</v>
      </c>
      <c r="N16" s="152"/>
      <c r="O16" s="152"/>
      <c r="P16" s="152"/>
      <c r="Q16" s="152"/>
      <c r="R16" s="152"/>
      <c r="S16" s="152"/>
      <c r="T16" s="152"/>
      <c r="U16" s="152"/>
      <c r="V16" s="152"/>
      <c r="W16" s="152"/>
      <c r="X16" s="152"/>
      <c r="Y16" s="202"/>
      <c r="Z16" s="202"/>
      <c r="AA16" s="208" t="s">
        <v>306</v>
      </c>
      <c r="AB16" s="212" t="s">
        <v>373</v>
      </c>
      <c r="AC16" s="152"/>
      <c r="AD16" s="152"/>
      <c r="AE16" s="152"/>
      <c r="AF16" s="152"/>
      <c r="AG16" s="152"/>
      <c r="AH16" s="152"/>
      <c r="AI16" s="152"/>
      <c r="AJ16" s="152"/>
      <c r="AK16" s="152"/>
      <c r="AL16" s="152"/>
    </row>
    <row r="17" spans="1:38" s="7" customFormat="1" ht="15" customHeight="1" x14ac:dyDescent="0.2">
      <c r="A17" s="48" t="s">
        <v>80</v>
      </c>
      <c r="B17" s="102"/>
      <c r="C17" s="102"/>
      <c r="D17" s="102"/>
      <c r="E17" s="102"/>
      <c r="F17" s="102"/>
      <c r="G17" s="102"/>
      <c r="H17" s="102"/>
      <c r="I17" s="103"/>
      <c r="J17" s="102"/>
      <c r="K17" s="213"/>
      <c r="L17" s="206"/>
      <c r="M17" s="214"/>
      <c r="N17" s="152"/>
      <c r="O17" s="152"/>
      <c r="P17" s="152"/>
      <c r="Q17" s="152"/>
      <c r="R17" s="152"/>
      <c r="S17" s="152"/>
      <c r="T17" s="152"/>
      <c r="U17" s="152"/>
      <c r="V17" s="152"/>
      <c r="W17" s="152"/>
      <c r="X17" s="152"/>
      <c r="Y17" s="202"/>
      <c r="Z17" s="202"/>
      <c r="AA17" s="204"/>
      <c r="AB17" s="212"/>
      <c r="AC17" s="152"/>
      <c r="AD17" s="152"/>
      <c r="AE17" s="152"/>
      <c r="AF17" s="152"/>
      <c r="AG17" s="152"/>
      <c r="AH17" s="152"/>
      <c r="AI17" s="152"/>
      <c r="AJ17" s="152"/>
      <c r="AK17" s="152"/>
      <c r="AL17" s="152"/>
    </row>
    <row r="18" spans="1:38" s="7" customFormat="1" ht="15.75" customHeight="1" thickBot="1" x14ac:dyDescent="0.25">
      <c r="A18" s="104" t="s">
        <v>268</v>
      </c>
      <c r="B18" s="102"/>
      <c r="C18" s="102"/>
      <c r="D18" s="102"/>
      <c r="E18" s="102"/>
      <c r="F18" s="102"/>
      <c r="G18" s="102"/>
      <c r="H18" s="102"/>
      <c r="I18" s="103"/>
      <c r="J18" s="102"/>
      <c r="K18" s="213"/>
      <c r="L18" s="206" t="s">
        <v>378</v>
      </c>
      <c r="M18" s="207" t="s">
        <v>379</v>
      </c>
      <c r="N18" s="152"/>
      <c r="O18" s="152"/>
      <c r="P18" s="152"/>
      <c r="Q18" s="152"/>
      <c r="R18" s="152"/>
      <c r="S18" s="152"/>
      <c r="T18" s="152"/>
      <c r="U18" s="152"/>
      <c r="V18" s="152"/>
      <c r="W18" s="152"/>
      <c r="X18" s="152"/>
      <c r="Y18" s="202"/>
      <c r="Z18" s="202"/>
      <c r="AA18" s="204"/>
      <c r="AB18" s="215" t="s">
        <v>379</v>
      </c>
      <c r="AC18" s="152"/>
      <c r="AD18" s="152"/>
      <c r="AE18" s="152"/>
      <c r="AF18" s="152"/>
      <c r="AG18" s="152"/>
      <c r="AH18" s="152"/>
      <c r="AI18" s="152"/>
      <c r="AJ18" s="152"/>
      <c r="AK18" s="152"/>
      <c r="AL18" s="152"/>
    </row>
    <row r="19" spans="1:38" s="7" customFormat="1" ht="15.75" customHeight="1" x14ac:dyDescent="0.2">
      <c r="A19" s="102"/>
      <c r="B19" s="102"/>
      <c r="C19" s="102"/>
      <c r="D19" s="102"/>
      <c r="E19" s="102"/>
      <c r="F19" s="102"/>
      <c r="G19" s="102"/>
      <c r="H19" s="102"/>
      <c r="I19" s="103"/>
      <c r="J19" s="102"/>
      <c r="K19" s="213"/>
      <c r="L19" s="216"/>
      <c r="M19" s="102"/>
      <c r="N19" s="152"/>
      <c r="O19" s="152"/>
      <c r="P19" s="152"/>
      <c r="Q19" s="152"/>
      <c r="R19" s="152"/>
      <c r="S19" s="152"/>
      <c r="T19" s="152"/>
      <c r="U19" s="152"/>
      <c r="V19" s="152"/>
      <c r="W19" s="152"/>
      <c r="X19" s="152"/>
      <c r="Y19" s="204"/>
      <c r="Z19" s="204"/>
      <c r="AA19" s="204"/>
      <c r="AB19" s="217"/>
      <c r="AC19" s="152"/>
      <c r="AD19" s="152"/>
      <c r="AE19" s="152"/>
      <c r="AF19" s="152"/>
      <c r="AG19" s="152"/>
      <c r="AH19" s="152"/>
      <c r="AI19" s="152"/>
      <c r="AJ19" s="152"/>
      <c r="AK19" s="152"/>
      <c r="AL19" s="152"/>
    </row>
    <row r="20" spans="1:38" s="7" customFormat="1" ht="15.75" customHeight="1" x14ac:dyDescent="0.2">
      <c r="A20" s="166" t="s">
        <v>114</v>
      </c>
      <c r="B20" s="166"/>
      <c r="C20" s="166"/>
      <c r="D20" s="166"/>
      <c r="E20" s="166"/>
      <c r="F20" s="166"/>
      <c r="G20" s="166"/>
      <c r="H20" s="166"/>
      <c r="I20" s="166"/>
      <c r="J20" s="166"/>
      <c r="K20" s="166"/>
      <c r="L20" s="166"/>
      <c r="M20" s="166"/>
      <c r="N20" s="152"/>
      <c r="O20" s="152"/>
      <c r="P20" s="152"/>
      <c r="Q20" s="152"/>
      <c r="R20" s="152"/>
      <c r="S20" s="152"/>
      <c r="T20" s="152"/>
      <c r="U20" s="152"/>
      <c r="V20" s="152"/>
      <c r="W20" s="152"/>
      <c r="X20" s="152"/>
      <c r="Y20" s="218" t="s">
        <v>1175</v>
      </c>
      <c r="Z20" s="218"/>
      <c r="AA20" s="218"/>
      <c r="AB20" s="218"/>
      <c r="AC20" s="152"/>
      <c r="AD20" s="152"/>
      <c r="AE20" s="152"/>
      <c r="AF20" s="152"/>
      <c r="AG20" s="152"/>
      <c r="AH20" s="152"/>
      <c r="AI20" s="152"/>
      <c r="AJ20" s="152"/>
      <c r="AK20" s="152"/>
      <c r="AL20" s="152"/>
    </row>
    <row r="21" spans="1:38" s="7" customFormat="1" ht="15.75" customHeight="1" x14ac:dyDescent="0.2">
      <c r="A21" s="102"/>
      <c r="B21" s="102"/>
      <c r="C21" s="102"/>
      <c r="D21" s="102"/>
      <c r="E21" s="102"/>
      <c r="F21" s="102"/>
      <c r="G21" s="102"/>
      <c r="H21" s="102"/>
      <c r="I21" s="103"/>
      <c r="J21" s="102"/>
      <c r="K21" s="101"/>
      <c r="L21" s="219"/>
      <c r="M21" s="102"/>
      <c r="N21" s="152"/>
      <c r="O21" s="152"/>
      <c r="P21" s="152"/>
      <c r="Q21" s="152"/>
      <c r="R21" s="152"/>
      <c r="S21" s="152"/>
      <c r="T21" s="152"/>
      <c r="U21" s="152"/>
      <c r="V21" s="152"/>
      <c r="W21" s="152"/>
      <c r="X21" s="152"/>
      <c r="Y21" s="220"/>
      <c r="Z21" s="220"/>
      <c r="AA21" s="220"/>
      <c r="AB21" s="220"/>
      <c r="AC21" s="152"/>
      <c r="AD21" s="152"/>
      <c r="AE21" s="152"/>
      <c r="AF21" s="152"/>
      <c r="AG21" s="152"/>
      <c r="AH21" s="152"/>
      <c r="AI21" s="152"/>
      <c r="AJ21" s="152"/>
      <c r="AK21" s="152"/>
      <c r="AL21" s="152"/>
    </row>
    <row r="22" spans="1:38" s="7" customFormat="1" ht="22.5" x14ac:dyDescent="0.2">
      <c r="A22" s="158" t="s">
        <v>423</v>
      </c>
      <c r="B22" s="158" t="s">
        <v>116</v>
      </c>
      <c r="C22" s="167" t="s">
        <v>117</v>
      </c>
      <c r="D22" s="167"/>
      <c r="E22" s="167"/>
      <c r="F22" s="167"/>
      <c r="G22" s="167"/>
      <c r="H22" s="167"/>
      <c r="I22" s="167"/>
      <c r="J22" s="167"/>
      <c r="K22" s="221" t="s">
        <v>118</v>
      </c>
      <c r="L22" s="221" t="s">
        <v>119</v>
      </c>
      <c r="M22" s="222" t="s">
        <v>255</v>
      </c>
      <c r="N22" s="152"/>
      <c r="O22" s="152"/>
      <c r="P22" s="152"/>
      <c r="Q22" s="152"/>
      <c r="R22" s="152"/>
      <c r="S22" s="152"/>
      <c r="T22" s="152"/>
      <c r="U22" s="152"/>
      <c r="V22" s="152"/>
      <c r="W22" s="152"/>
      <c r="X22" s="152"/>
      <c r="Y22" s="223" t="s">
        <v>117</v>
      </c>
      <c r="Z22" s="223" t="s">
        <v>118</v>
      </c>
      <c r="AA22" s="223" t="s">
        <v>119</v>
      </c>
      <c r="AB22" s="223" t="s">
        <v>255</v>
      </c>
      <c r="AC22" s="152"/>
      <c r="AD22" s="152"/>
      <c r="AE22" s="152"/>
      <c r="AF22" s="152"/>
      <c r="AG22" s="152"/>
      <c r="AH22" s="152"/>
      <c r="AI22" s="152"/>
      <c r="AJ22" s="152"/>
      <c r="AK22" s="152"/>
      <c r="AL22" s="152"/>
    </row>
    <row r="23" spans="1:38" s="8" customFormat="1" ht="16.5" thickBot="1" x14ac:dyDescent="0.3">
      <c r="A23" s="105">
        <v>1</v>
      </c>
      <c r="B23" s="105">
        <v>2</v>
      </c>
      <c r="C23" s="106"/>
      <c r="D23" s="107"/>
      <c r="E23" s="107"/>
      <c r="F23" s="107"/>
      <c r="G23" s="108">
        <v>3</v>
      </c>
      <c r="H23" s="107"/>
      <c r="I23" s="109"/>
      <c r="J23" s="110"/>
      <c r="K23" s="224">
        <v>4</v>
      </c>
      <c r="L23" s="105">
        <v>5</v>
      </c>
      <c r="M23" s="222">
        <v>6</v>
      </c>
      <c r="N23" s="152"/>
      <c r="O23" s="152"/>
      <c r="P23" s="152"/>
      <c r="Q23" s="152"/>
      <c r="R23" s="152"/>
      <c r="S23" s="152"/>
      <c r="T23" s="152"/>
      <c r="U23" s="152"/>
      <c r="V23" s="152"/>
      <c r="W23" s="152"/>
      <c r="X23" s="152"/>
      <c r="Y23" s="225" t="s">
        <v>724</v>
      </c>
      <c r="Z23" s="225" t="s">
        <v>725</v>
      </c>
      <c r="AA23" s="225" t="s">
        <v>726</v>
      </c>
      <c r="AB23" s="225" t="s">
        <v>390</v>
      </c>
      <c r="AC23" s="152"/>
      <c r="AD23" s="152"/>
      <c r="AE23" s="152"/>
      <c r="AF23" s="152"/>
      <c r="AG23" s="152"/>
      <c r="AH23" s="152"/>
      <c r="AI23" s="152"/>
      <c r="AJ23" s="152"/>
      <c r="AK23" s="152"/>
      <c r="AL23" s="152"/>
    </row>
    <row r="24" spans="1:38" s="8" customFormat="1" ht="15.75" x14ac:dyDescent="0.25">
      <c r="A24" s="226" t="s">
        <v>59</v>
      </c>
      <c r="B24" s="118" t="s">
        <v>60</v>
      </c>
      <c r="C24" s="227" t="s">
        <v>61</v>
      </c>
      <c r="D24" s="228"/>
      <c r="E24" s="228"/>
      <c r="F24" s="228"/>
      <c r="G24" s="228"/>
      <c r="H24" s="228"/>
      <c r="I24" s="228"/>
      <c r="J24" s="229"/>
      <c r="K24" s="151">
        <f>K26+K253</f>
        <v>10170266202.780001</v>
      </c>
      <c r="L24" s="151">
        <f>L26+L253</f>
        <v>6908232428.6299992</v>
      </c>
      <c r="M24" s="151">
        <f>IF(K24-L24&gt;0,K24-L24,"-")</f>
        <v>3262033774.1500015</v>
      </c>
      <c r="N24" s="101">
        <f t="shared" ref="N24:N87" si="0">K24-Z24</f>
        <v>0</v>
      </c>
      <c r="O24" s="101">
        <f t="shared" ref="O24:O87" si="1">L24-AA24</f>
        <v>0</v>
      </c>
      <c r="P24" s="152"/>
      <c r="Q24" s="152"/>
      <c r="R24" s="152"/>
      <c r="S24" s="152"/>
      <c r="T24" s="152"/>
      <c r="U24" s="152"/>
      <c r="V24" s="152"/>
      <c r="W24" s="152"/>
      <c r="X24" s="152"/>
      <c r="Y24" s="230" t="s">
        <v>727</v>
      </c>
      <c r="Z24" s="231">
        <v>10170266202.780001</v>
      </c>
      <c r="AA24" s="231">
        <v>6908232428.6300001</v>
      </c>
      <c r="AB24" s="232">
        <v>3262033774.1500001</v>
      </c>
      <c r="AC24" s="152"/>
      <c r="AD24" s="152"/>
      <c r="AE24" s="152"/>
      <c r="AF24" s="152"/>
      <c r="AG24" s="152"/>
      <c r="AH24" s="152"/>
      <c r="AI24" s="152"/>
      <c r="AJ24" s="152"/>
      <c r="AK24" s="152"/>
      <c r="AL24" s="152"/>
    </row>
    <row r="25" spans="1:38" s="8" customFormat="1" ht="15.75" x14ac:dyDescent="0.25">
      <c r="A25" s="113" t="s">
        <v>380</v>
      </c>
      <c r="B25" s="114"/>
      <c r="C25" s="115"/>
      <c r="D25" s="116"/>
      <c r="E25" s="116"/>
      <c r="F25" s="116"/>
      <c r="G25" s="116"/>
      <c r="H25" s="116"/>
      <c r="I25" s="116"/>
      <c r="J25" s="117"/>
      <c r="K25" s="135"/>
      <c r="L25" s="133"/>
      <c r="M25" s="133"/>
      <c r="N25" s="101">
        <f t="shared" si="0"/>
        <v>0</v>
      </c>
      <c r="O25" s="101">
        <f t="shared" si="1"/>
        <v>0</v>
      </c>
      <c r="P25" s="152"/>
      <c r="Q25" s="152"/>
      <c r="R25" s="152"/>
      <c r="S25" s="152"/>
      <c r="T25" s="152"/>
      <c r="U25" s="152"/>
      <c r="V25" s="152"/>
      <c r="W25" s="152"/>
      <c r="X25" s="152"/>
      <c r="Y25" s="233"/>
      <c r="Z25" s="234"/>
      <c r="AA25" s="234"/>
      <c r="AB25" s="235"/>
      <c r="AC25" s="152"/>
      <c r="AD25" s="152"/>
      <c r="AE25" s="152"/>
      <c r="AF25" s="152"/>
      <c r="AG25" s="152"/>
      <c r="AH25" s="152"/>
      <c r="AI25" s="152"/>
      <c r="AJ25" s="152"/>
      <c r="AK25" s="152"/>
      <c r="AL25" s="152"/>
    </row>
    <row r="26" spans="1:38" s="8" customFormat="1" ht="15.75" x14ac:dyDescent="0.25">
      <c r="A26" s="132" t="s">
        <v>63</v>
      </c>
      <c r="B26" s="118" t="s">
        <v>60</v>
      </c>
      <c r="C26" s="236" t="s">
        <v>381</v>
      </c>
      <c r="D26" s="237" t="s">
        <v>382</v>
      </c>
      <c r="E26" s="237" t="s">
        <v>383</v>
      </c>
      <c r="F26" s="237" t="s">
        <v>383</v>
      </c>
      <c r="G26" s="237" t="s">
        <v>381</v>
      </c>
      <c r="H26" s="237" t="s">
        <v>383</v>
      </c>
      <c r="I26" s="237" t="s">
        <v>384</v>
      </c>
      <c r="J26" s="238" t="s">
        <v>381</v>
      </c>
      <c r="K26" s="151">
        <f>K27+K57+K67+K91+K99+K131+K142+K167+K179</f>
        <v>1783650029.1799998</v>
      </c>
      <c r="L26" s="151">
        <f>L27+L57+L67+L91+L99+L131+L142+L167+L179+L247</f>
        <v>1685217332.1799998</v>
      </c>
      <c r="M26" s="151">
        <f t="shared" ref="M26:M165" si="2">IF(K26-L26&gt;0,K26-L26,"-")</f>
        <v>98432697</v>
      </c>
      <c r="N26" s="101">
        <f t="shared" si="0"/>
        <v>0</v>
      </c>
      <c r="O26" s="101">
        <f t="shared" si="1"/>
        <v>0</v>
      </c>
      <c r="P26" s="239">
        <f t="shared" ref="P26:P89" si="3">C26-AE26</f>
        <v>0</v>
      </c>
      <c r="Q26" s="239">
        <f t="shared" ref="Q26:Q89" si="4">D26-AF26</f>
        <v>0</v>
      </c>
      <c r="R26" s="239">
        <f t="shared" ref="R26:R89" si="5">E26-AG26</f>
        <v>0</v>
      </c>
      <c r="S26" s="239">
        <f t="shared" ref="S26:S89" si="6">F26-AH26</f>
        <v>0</v>
      </c>
      <c r="T26" s="239">
        <f t="shared" ref="T26:T89" si="7">G26-AI26</f>
        <v>0</v>
      </c>
      <c r="U26" s="239">
        <f t="shared" ref="U26:U89" si="8">H26-AJ26</f>
        <v>0</v>
      </c>
      <c r="V26" s="239">
        <f t="shared" ref="V26:V89" si="9">I26-AK26</f>
        <v>0</v>
      </c>
      <c r="W26" s="239">
        <f t="shared" ref="W26:W89" si="10">J26-AL26</f>
        <v>0</v>
      </c>
      <c r="X26" s="152"/>
      <c r="Y26" s="230" t="s">
        <v>728</v>
      </c>
      <c r="Z26" s="231">
        <v>1783650029.1800001</v>
      </c>
      <c r="AA26" s="231">
        <v>1685217332.1800001</v>
      </c>
      <c r="AB26" s="232">
        <v>98432697</v>
      </c>
      <c r="AC26" s="152"/>
      <c r="AD26" s="152"/>
      <c r="AE26" s="240" t="str">
        <f t="shared" ref="AE26:AE69" si="11">MID(Y26,1,3)</f>
        <v>000</v>
      </c>
      <c r="AF26" s="240" t="str">
        <f t="shared" ref="AF26:AF87" si="12">MID($Y26,5,1)</f>
        <v>1</v>
      </c>
      <c r="AG26" s="240" t="str">
        <f t="shared" ref="AG26:AG33" si="13">MID($Y26,6,2)</f>
        <v>00</v>
      </c>
      <c r="AH26" s="240" t="str">
        <f t="shared" ref="AH26:AH33" si="14">MID($Y26,8,2)</f>
        <v>00</v>
      </c>
      <c r="AI26" s="240" t="str">
        <f t="shared" ref="AI26:AI33" si="15">MID($Y26,10,3)</f>
        <v>000</v>
      </c>
      <c r="AJ26" s="240" t="str">
        <f t="shared" ref="AJ26:AJ33" si="16">MID($Y26,13,2)</f>
        <v>00</v>
      </c>
      <c r="AK26" s="240" t="str">
        <f t="shared" ref="AK26:AK33" si="17">MID($Y26,15,4)</f>
        <v>0000</v>
      </c>
      <c r="AL26" s="240" t="str">
        <f t="shared" ref="AL26:AL33" si="18">MID($Y26,19,3)</f>
        <v>000</v>
      </c>
    </row>
    <row r="27" spans="1:38" s="8" customFormat="1" ht="15.75" x14ac:dyDescent="0.25">
      <c r="A27" s="132" t="s">
        <v>64</v>
      </c>
      <c r="B27" s="118" t="s">
        <v>60</v>
      </c>
      <c r="C27" s="125" t="s">
        <v>385</v>
      </c>
      <c r="D27" s="241" t="s">
        <v>382</v>
      </c>
      <c r="E27" s="241" t="s">
        <v>386</v>
      </c>
      <c r="F27" s="241" t="s">
        <v>383</v>
      </c>
      <c r="G27" s="241" t="s">
        <v>381</v>
      </c>
      <c r="H27" s="241" t="s">
        <v>383</v>
      </c>
      <c r="I27" s="241" t="s">
        <v>384</v>
      </c>
      <c r="J27" s="242" t="s">
        <v>381</v>
      </c>
      <c r="K27" s="243">
        <f>K28+K39</f>
        <v>1252038101.4299998</v>
      </c>
      <c r="L27" s="243">
        <f>L28+L39</f>
        <v>1012069361.79</v>
      </c>
      <c r="M27" s="151">
        <f t="shared" si="2"/>
        <v>239968739.63999987</v>
      </c>
      <c r="N27" s="101">
        <f t="shared" si="0"/>
        <v>0</v>
      </c>
      <c r="O27" s="101">
        <f t="shared" si="1"/>
        <v>0</v>
      </c>
      <c r="P27" s="239">
        <f t="shared" si="3"/>
        <v>0</v>
      </c>
      <c r="Q27" s="239">
        <f t="shared" si="4"/>
        <v>0</v>
      </c>
      <c r="R27" s="239">
        <f t="shared" si="5"/>
        <v>0</v>
      </c>
      <c r="S27" s="239">
        <f t="shared" si="6"/>
        <v>0</v>
      </c>
      <c r="T27" s="239">
        <f t="shared" si="7"/>
        <v>0</v>
      </c>
      <c r="U27" s="239">
        <f t="shared" si="8"/>
        <v>0</v>
      </c>
      <c r="V27" s="239">
        <f t="shared" si="9"/>
        <v>0</v>
      </c>
      <c r="W27" s="239">
        <f t="shared" si="10"/>
        <v>0</v>
      </c>
      <c r="X27" s="152"/>
      <c r="Y27" s="230" t="s">
        <v>729</v>
      </c>
      <c r="Z27" s="231">
        <v>1252038101.4300001</v>
      </c>
      <c r="AA27" s="231">
        <v>1012069361.79</v>
      </c>
      <c r="AB27" s="232">
        <v>239968739.63999999</v>
      </c>
      <c r="AC27" s="152"/>
      <c r="AD27" s="152"/>
      <c r="AE27" s="240" t="str">
        <f t="shared" si="11"/>
        <v>182</v>
      </c>
      <c r="AF27" s="240" t="str">
        <f t="shared" si="12"/>
        <v>1</v>
      </c>
      <c r="AG27" s="240" t="str">
        <f t="shared" si="13"/>
        <v>01</v>
      </c>
      <c r="AH27" s="240" t="str">
        <f t="shared" si="14"/>
        <v>00</v>
      </c>
      <c r="AI27" s="240" t="str">
        <f t="shared" si="15"/>
        <v>000</v>
      </c>
      <c r="AJ27" s="240" t="str">
        <f t="shared" si="16"/>
        <v>00</v>
      </c>
      <c r="AK27" s="240" t="str">
        <f t="shared" si="17"/>
        <v>0000</v>
      </c>
      <c r="AL27" s="240" t="str">
        <f t="shared" si="18"/>
        <v>000</v>
      </c>
    </row>
    <row r="28" spans="1:38" s="8" customFormat="1" ht="15.75" x14ac:dyDescent="0.25">
      <c r="A28" s="132" t="s">
        <v>65</v>
      </c>
      <c r="B28" s="118" t="s">
        <v>60</v>
      </c>
      <c r="C28" s="125" t="s">
        <v>385</v>
      </c>
      <c r="D28" s="241" t="s">
        <v>382</v>
      </c>
      <c r="E28" s="241" t="s">
        <v>386</v>
      </c>
      <c r="F28" s="241" t="s">
        <v>386</v>
      </c>
      <c r="G28" s="241" t="s">
        <v>381</v>
      </c>
      <c r="H28" s="241" t="s">
        <v>383</v>
      </c>
      <c r="I28" s="241" t="s">
        <v>384</v>
      </c>
      <c r="J28" s="242" t="s">
        <v>387</v>
      </c>
      <c r="K28" s="243">
        <f>K29</f>
        <v>294514000</v>
      </c>
      <c r="L28" s="243">
        <f>L29+L35+L37</f>
        <v>250248042.97</v>
      </c>
      <c r="M28" s="151">
        <f t="shared" si="2"/>
        <v>44265957.030000001</v>
      </c>
      <c r="N28" s="101">
        <f t="shared" si="0"/>
        <v>0</v>
      </c>
      <c r="O28" s="101">
        <f t="shared" si="1"/>
        <v>0</v>
      </c>
      <c r="P28" s="239">
        <f t="shared" si="3"/>
        <v>0</v>
      </c>
      <c r="Q28" s="239">
        <f t="shared" si="4"/>
        <v>0</v>
      </c>
      <c r="R28" s="239">
        <f t="shared" si="5"/>
        <v>0</v>
      </c>
      <c r="S28" s="239">
        <f t="shared" si="6"/>
        <v>0</v>
      </c>
      <c r="T28" s="239">
        <f t="shared" si="7"/>
        <v>0</v>
      </c>
      <c r="U28" s="239">
        <f t="shared" si="8"/>
        <v>0</v>
      </c>
      <c r="V28" s="239">
        <f t="shared" si="9"/>
        <v>0</v>
      </c>
      <c r="W28" s="239">
        <f t="shared" si="10"/>
        <v>0</v>
      </c>
      <c r="X28" s="152"/>
      <c r="Y28" s="230" t="s">
        <v>730</v>
      </c>
      <c r="Z28" s="231">
        <v>294514000</v>
      </c>
      <c r="AA28" s="231">
        <v>250248042.97</v>
      </c>
      <c r="AB28" s="232">
        <v>44265957.030000001</v>
      </c>
      <c r="AC28" s="152"/>
      <c r="AD28" s="152"/>
      <c r="AE28" s="240" t="str">
        <f t="shared" si="11"/>
        <v>182</v>
      </c>
      <c r="AF28" s="240" t="str">
        <f t="shared" si="12"/>
        <v>1</v>
      </c>
      <c r="AG28" s="240" t="str">
        <f t="shared" si="13"/>
        <v>01</v>
      </c>
      <c r="AH28" s="240" t="str">
        <f t="shared" si="14"/>
        <v>01</v>
      </c>
      <c r="AI28" s="240" t="str">
        <f t="shared" si="15"/>
        <v>000</v>
      </c>
      <c r="AJ28" s="240" t="str">
        <f t="shared" si="16"/>
        <v>00</v>
      </c>
      <c r="AK28" s="240" t="str">
        <f t="shared" si="17"/>
        <v>0000</v>
      </c>
      <c r="AL28" s="240" t="str">
        <f t="shared" si="18"/>
        <v>110</v>
      </c>
    </row>
    <row r="29" spans="1:38" s="7" customFormat="1" ht="22.5" x14ac:dyDescent="0.2">
      <c r="A29" s="132" t="s">
        <v>290</v>
      </c>
      <c r="B29" s="118" t="s">
        <v>60</v>
      </c>
      <c r="C29" s="125" t="s">
        <v>385</v>
      </c>
      <c r="D29" s="241" t="s">
        <v>382</v>
      </c>
      <c r="E29" s="241" t="s">
        <v>386</v>
      </c>
      <c r="F29" s="241" t="s">
        <v>386</v>
      </c>
      <c r="G29" s="241" t="s">
        <v>60</v>
      </c>
      <c r="H29" s="241" t="s">
        <v>383</v>
      </c>
      <c r="I29" s="241" t="s">
        <v>384</v>
      </c>
      <c r="J29" s="242" t="s">
        <v>387</v>
      </c>
      <c r="K29" s="243">
        <f>K30+K33</f>
        <v>294514000</v>
      </c>
      <c r="L29" s="243">
        <f>L30+L33</f>
        <v>243861690.70000002</v>
      </c>
      <c r="M29" s="151">
        <f t="shared" si="2"/>
        <v>50652309.299999982</v>
      </c>
      <c r="N29" s="101">
        <f t="shared" si="0"/>
        <v>0</v>
      </c>
      <c r="O29" s="101">
        <f t="shared" si="1"/>
        <v>0</v>
      </c>
      <c r="P29" s="239">
        <f t="shared" si="3"/>
        <v>0</v>
      </c>
      <c r="Q29" s="239">
        <f t="shared" si="4"/>
        <v>0</v>
      </c>
      <c r="R29" s="239">
        <f t="shared" si="5"/>
        <v>0</v>
      </c>
      <c r="S29" s="239">
        <f t="shared" si="6"/>
        <v>0</v>
      </c>
      <c r="T29" s="239">
        <f t="shared" si="7"/>
        <v>0</v>
      </c>
      <c r="U29" s="239">
        <f t="shared" si="8"/>
        <v>0</v>
      </c>
      <c r="V29" s="239">
        <f t="shared" si="9"/>
        <v>0</v>
      </c>
      <c r="W29" s="239">
        <f t="shared" si="10"/>
        <v>0</v>
      </c>
      <c r="X29" s="152"/>
      <c r="Y29" s="230" t="s">
        <v>731</v>
      </c>
      <c r="Z29" s="231">
        <v>294514000</v>
      </c>
      <c r="AA29" s="231">
        <v>243861690.69999999</v>
      </c>
      <c r="AB29" s="232">
        <v>50652309.299999997</v>
      </c>
      <c r="AC29" s="152"/>
      <c r="AD29" s="152"/>
      <c r="AE29" s="240" t="str">
        <f t="shared" si="11"/>
        <v>182</v>
      </c>
      <c r="AF29" s="240" t="str">
        <f t="shared" si="12"/>
        <v>1</v>
      </c>
      <c r="AG29" s="240" t="str">
        <f t="shared" si="13"/>
        <v>01</v>
      </c>
      <c r="AH29" s="240" t="str">
        <f t="shared" si="14"/>
        <v>01</v>
      </c>
      <c r="AI29" s="240" t="str">
        <f t="shared" si="15"/>
        <v>010</v>
      </c>
      <c r="AJ29" s="240" t="str">
        <f t="shared" si="16"/>
        <v>00</v>
      </c>
      <c r="AK29" s="240" t="str">
        <f t="shared" si="17"/>
        <v>0000</v>
      </c>
      <c r="AL29" s="240" t="str">
        <f t="shared" si="18"/>
        <v>110</v>
      </c>
    </row>
    <row r="30" spans="1:38" s="7" customFormat="1" ht="22.5" x14ac:dyDescent="0.2">
      <c r="A30" s="120" t="s">
        <v>204</v>
      </c>
      <c r="B30" s="119" t="s">
        <v>60</v>
      </c>
      <c r="C30" s="121" t="s">
        <v>385</v>
      </c>
      <c r="D30" s="122" t="s">
        <v>382</v>
      </c>
      <c r="E30" s="122" t="s">
        <v>386</v>
      </c>
      <c r="F30" s="122" t="s">
        <v>386</v>
      </c>
      <c r="G30" s="122" t="s">
        <v>388</v>
      </c>
      <c r="H30" s="122" t="s">
        <v>389</v>
      </c>
      <c r="I30" s="122" t="s">
        <v>384</v>
      </c>
      <c r="J30" s="123" t="s">
        <v>387</v>
      </c>
      <c r="K30" s="244">
        <v>294514000</v>
      </c>
      <c r="L30" s="134">
        <f>SUM(L31:L32)</f>
        <v>241724270.40000001</v>
      </c>
      <c r="M30" s="245">
        <f t="shared" si="2"/>
        <v>52789729.599999994</v>
      </c>
      <c r="N30" s="101">
        <f t="shared" si="0"/>
        <v>0</v>
      </c>
      <c r="O30" s="101">
        <f t="shared" si="1"/>
        <v>0</v>
      </c>
      <c r="P30" s="239">
        <f t="shared" si="3"/>
        <v>0</v>
      </c>
      <c r="Q30" s="239">
        <f t="shared" si="4"/>
        <v>0</v>
      </c>
      <c r="R30" s="239">
        <f t="shared" si="5"/>
        <v>0</v>
      </c>
      <c r="S30" s="239">
        <f t="shared" si="6"/>
        <v>0</v>
      </c>
      <c r="T30" s="239">
        <f t="shared" si="7"/>
        <v>0</v>
      </c>
      <c r="U30" s="239">
        <f t="shared" si="8"/>
        <v>0</v>
      </c>
      <c r="V30" s="239">
        <f t="shared" si="9"/>
        <v>0</v>
      </c>
      <c r="W30" s="239">
        <f t="shared" si="10"/>
        <v>0</v>
      </c>
      <c r="X30" s="152"/>
      <c r="Y30" s="230" t="s">
        <v>732</v>
      </c>
      <c r="Z30" s="231">
        <v>294514000</v>
      </c>
      <c r="AA30" s="231">
        <v>241724270.40000001</v>
      </c>
      <c r="AB30" s="232">
        <v>52789729.600000001</v>
      </c>
      <c r="AC30" s="152"/>
      <c r="AD30" s="152"/>
      <c r="AE30" s="240" t="str">
        <f t="shared" si="11"/>
        <v>182</v>
      </c>
      <c r="AF30" s="240" t="str">
        <f t="shared" si="12"/>
        <v>1</v>
      </c>
      <c r="AG30" s="240" t="str">
        <f t="shared" si="13"/>
        <v>01</v>
      </c>
      <c r="AH30" s="240" t="str">
        <f t="shared" si="14"/>
        <v>01</v>
      </c>
      <c r="AI30" s="240" t="str">
        <f t="shared" si="15"/>
        <v>012</v>
      </c>
      <c r="AJ30" s="240" t="str">
        <f t="shared" si="16"/>
        <v>02</v>
      </c>
      <c r="AK30" s="240" t="str">
        <f t="shared" si="17"/>
        <v>0000</v>
      </c>
      <c r="AL30" s="240" t="str">
        <f t="shared" si="18"/>
        <v>110</v>
      </c>
    </row>
    <row r="31" spans="1:38" s="7" customFormat="1" ht="45" x14ac:dyDescent="0.2">
      <c r="A31" s="120" t="s">
        <v>639</v>
      </c>
      <c r="B31" s="119" t="s">
        <v>60</v>
      </c>
      <c r="C31" s="122" t="s">
        <v>385</v>
      </c>
      <c r="D31" s="122" t="s">
        <v>382</v>
      </c>
      <c r="E31" s="122" t="s">
        <v>386</v>
      </c>
      <c r="F31" s="122" t="s">
        <v>386</v>
      </c>
      <c r="G31" s="122" t="s">
        <v>388</v>
      </c>
      <c r="H31" s="122" t="s">
        <v>389</v>
      </c>
      <c r="I31" s="122" t="s">
        <v>632</v>
      </c>
      <c r="J31" s="123" t="s">
        <v>387</v>
      </c>
      <c r="K31" s="134">
        <v>0</v>
      </c>
      <c r="L31" s="150">
        <v>241723900.5</v>
      </c>
      <c r="M31" s="245" t="str">
        <f t="shared" si="2"/>
        <v>-</v>
      </c>
      <c r="N31" s="101">
        <f t="shared" si="0"/>
        <v>0</v>
      </c>
      <c r="O31" s="101">
        <f t="shared" si="1"/>
        <v>0</v>
      </c>
      <c r="P31" s="239">
        <f t="shared" si="3"/>
        <v>0</v>
      </c>
      <c r="Q31" s="239">
        <f t="shared" si="4"/>
        <v>0</v>
      </c>
      <c r="R31" s="239">
        <f t="shared" si="5"/>
        <v>0</v>
      </c>
      <c r="S31" s="239">
        <f t="shared" si="6"/>
        <v>0</v>
      </c>
      <c r="T31" s="239">
        <f t="shared" si="7"/>
        <v>0</v>
      </c>
      <c r="U31" s="239">
        <f t="shared" si="8"/>
        <v>0</v>
      </c>
      <c r="V31" s="239">
        <f t="shared" si="9"/>
        <v>0</v>
      </c>
      <c r="W31" s="239">
        <f t="shared" si="10"/>
        <v>0</v>
      </c>
      <c r="X31" s="152"/>
      <c r="Y31" s="230" t="s">
        <v>733</v>
      </c>
      <c r="Z31" s="231">
        <v>0</v>
      </c>
      <c r="AA31" s="231">
        <v>241723900.5</v>
      </c>
      <c r="AB31" s="232">
        <v>0</v>
      </c>
      <c r="AC31" s="152"/>
      <c r="AD31" s="152"/>
      <c r="AE31" s="240" t="str">
        <f t="shared" si="11"/>
        <v>182</v>
      </c>
      <c r="AF31" s="240" t="str">
        <f t="shared" si="12"/>
        <v>1</v>
      </c>
      <c r="AG31" s="240" t="str">
        <f t="shared" si="13"/>
        <v>01</v>
      </c>
      <c r="AH31" s="240" t="str">
        <f t="shared" si="14"/>
        <v>01</v>
      </c>
      <c r="AI31" s="240" t="str">
        <f t="shared" si="15"/>
        <v>012</v>
      </c>
      <c r="AJ31" s="240" t="str">
        <f t="shared" si="16"/>
        <v>02</v>
      </c>
      <c r="AK31" s="240" t="str">
        <f t="shared" si="17"/>
        <v>1000</v>
      </c>
      <c r="AL31" s="240" t="str">
        <f t="shared" si="18"/>
        <v>110</v>
      </c>
    </row>
    <row r="32" spans="1:38" s="7" customFormat="1" ht="45" x14ac:dyDescent="0.2">
      <c r="A32" s="246" t="s">
        <v>712</v>
      </c>
      <c r="B32" s="119" t="s">
        <v>60</v>
      </c>
      <c r="C32" s="122" t="s">
        <v>385</v>
      </c>
      <c r="D32" s="122" t="s">
        <v>382</v>
      </c>
      <c r="E32" s="122" t="s">
        <v>386</v>
      </c>
      <c r="F32" s="122" t="s">
        <v>386</v>
      </c>
      <c r="G32" s="122" t="s">
        <v>388</v>
      </c>
      <c r="H32" s="122" t="s">
        <v>389</v>
      </c>
      <c r="I32" s="122" t="s">
        <v>633</v>
      </c>
      <c r="J32" s="123" t="s">
        <v>387</v>
      </c>
      <c r="K32" s="134">
        <v>0</v>
      </c>
      <c r="L32" s="247">
        <v>369.9</v>
      </c>
      <c r="M32" s="245" t="str">
        <f t="shared" si="2"/>
        <v>-</v>
      </c>
      <c r="N32" s="101">
        <f t="shared" si="0"/>
        <v>0</v>
      </c>
      <c r="O32" s="101">
        <f t="shared" si="1"/>
        <v>0</v>
      </c>
      <c r="P32" s="239">
        <f t="shared" si="3"/>
        <v>0</v>
      </c>
      <c r="Q32" s="239">
        <f t="shared" si="4"/>
        <v>0</v>
      </c>
      <c r="R32" s="239">
        <f t="shared" si="5"/>
        <v>0</v>
      </c>
      <c r="S32" s="239">
        <f t="shared" si="6"/>
        <v>0</v>
      </c>
      <c r="T32" s="239">
        <f t="shared" si="7"/>
        <v>0</v>
      </c>
      <c r="U32" s="239">
        <f t="shared" si="8"/>
        <v>0</v>
      </c>
      <c r="V32" s="239">
        <f t="shared" si="9"/>
        <v>0</v>
      </c>
      <c r="W32" s="239">
        <f t="shared" si="10"/>
        <v>0</v>
      </c>
      <c r="X32" s="152"/>
      <c r="Y32" s="230" t="s">
        <v>734</v>
      </c>
      <c r="Z32" s="231">
        <v>0</v>
      </c>
      <c r="AA32" s="231">
        <v>369.9</v>
      </c>
      <c r="AB32" s="232">
        <v>0</v>
      </c>
      <c r="AC32" s="152"/>
      <c r="AD32" s="152"/>
      <c r="AE32" s="240" t="str">
        <f t="shared" si="11"/>
        <v>182</v>
      </c>
      <c r="AF32" s="240" t="str">
        <f t="shared" si="12"/>
        <v>1</v>
      </c>
      <c r="AG32" s="240" t="str">
        <f t="shared" si="13"/>
        <v>01</v>
      </c>
      <c r="AH32" s="240" t="str">
        <f t="shared" si="14"/>
        <v>01</v>
      </c>
      <c r="AI32" s="240" t="str">
        <f t="shared" si="15"/>
        <v>012</v>
      </c>
      <c r="AJ32" s="240" t="str">
        <f t="shared" si="16"/>
        <v>02</v>
      </c>
      <c r="AK32" s="240" t="str">
        <f t="shared" si="17"/>
        <v>3000</v>
      </c>
      <c r="AL32" s="240" t="str">
        <f t="shared" si="18"/>
        <v>110</v>
      </c>
    </row>
    <row r="33" spans="1:38" s="7" customFormat="1" ht="22.5" x14ac:dyDescent="0.2">
      <c r="A33" s="246" t="s">
        <v>713</v>
      </c>
      <c r="B33" s="119" t="s">
        <v>60</v>
      </c>
      <c r="C33" s="122" t="s">
        <v>385</v>
      </c>
      <c r="D33" s="122" t="s">
        <v>382</v>
      </c>
      <c r="E33" s="122" t="s">
        <v>386</v>
      </c>
      <c r="F33" s="122" t="s">
        <v>386</v>
      </c>
      <c r="G33" s="122" t="s">
        <v>274</v>
      </c>
      <c r="H33" s="122" t="s">
        <v>389</v>
      </c>
      <c r="I33" s="122" t="s">
        <v>384</v>
      </c>
      <c r="J33" s="123" t="s">
        <v>387</v>
      </c>
      <c r="K33" s="134">
        <v>0</v>
      </c>
      <c r="L33" s="248">
        <f>L34</f>
        <v>2137420.2999999998</v>
      </c>
      <c r="M33" s="245" t="str">
        <f t="shared" si="2"/>
        <v>-</v>
      </c>
      <c r="N33" s="101">
        <f t="shared" si="0"/>
        <v>0</v>
      </c>
      <c r="O33" s="101">
        <f t="shared" si="1"/>
        <v>0</v>
      </c>
      <c r="P33" s="239">
        <f t="shared" si="3"/>
        <v>0</v>
      </c>
      <c r="Q33" s="239">
        <f t="shared" si="4"/>
        <v>0</v>
      </c>
      <c r="R33" s="239">
        <f t="shared" si="5"/>
        <v>0</v>
      </c>
      <c r="S33" s="239">
        <f t="shared" si="6"/>
        <v>0</v>
      </c>
      <c r="T33" s="239">
        <f t="shared" si="7"/>
        <v>0</v>
      </c>
      <c r="U33" s="239">
        <f t="shared" si="8"/>
        <v>0</v>
      </c>
      <c r="V33" s="239">
        <f t="shared" si="9"/>
        <v>0</v>
      </c>
      <c r="W33" s="239">
        <f t="shared" si="10"/>
        <v>0</v>
      </c>
      <c r="X33" s="152"/>
      <c r="Y33" s="230" t="s">
        <v>735</v>
      </c>
      <c r="Z33" s="231">
        <v>0</v>
      </c>
      <c r="AA33" s="231">
        <v>2137420.2999999998</v>
      </c>
      <c r="AB33" s="232">
        <v>0</v>
      </c>
      <c r="AC33" s="152"/>
      <c r="AD33" s="152"/>
      <c r="AE33" s="240" t="str">
        <f t="shared" si="11"/>
        <v>182</v>
      </c>
      <c r="AF33" s="240" t="str">
        <f t="shared" si="12"/>
        <v>1</v>
      </c>
      <c r="AG33" s="240" t="str">
        <f t="shared" si="13"/>
        <v>01</v>
      </c>
      <c r="AH33" s="240" t="str">
        <f t="shared" si="14"/>
        <v>01</v>
      </c>
      <c r="AI33" s="240" t="str">
        <f t="shared" si="15"/>
        <v>014</v>
      </c>
      <c r="AJ33" s="240" t="str">
        <f t="shared" si="16"/>
        <v>02</v>
      </c>
      <c r="AK33" s="240" t="str">
        <f t="shared" si="17"/>
        <v>0000</v>
      </c>
      <c r="AL33" s="240" t="str">
        <f t="shared" si="18"/>
        <v>110</v>
      </c>
    </row>
    <row r="34" spans="1:38" s="7" customFormat="1" ht="45" x14ac:dyDescent="0.2">
      <c r="A34" s="246" t="s">
        <v>714</v>
      </c>
      <c r="B34" s="119" t="s">
        <v>60</v>
      </c>
      <c r="C34" s="122" t="s">
        <v>385</v>
      </c>
      <c r="D34" s="122" t="s">
        <v>382</v>
      </c>
      <c r="E34" s="122" t="s">
        <v>386</v>
      </c>
      <c r="F34" s="122" t="s">
        <v>386</v>
      </c>
      <c r="G34" s="122" t="s">
        <v>274</v>
      </c>
      <c r="H34" s="122" t="s">
        <v>389</v>
      </c>
      <c r="I34" s="122" t="s">
        <v>632</v>
      </c>
      <c r="J34" s="123" t="s">
        <v>387</v>
      </c>
      <c r="K34" s="139">
        <v>0</v>
      </c>
      <c r="L34" s="249">
        <v>2137420.2999999998</v>
      </c>
      <c r="M34" s="250" t="str">
        <f t="shared" si="2"/>
        <v>-</v>
      </c>
      <c r="N34" s="101">
        <f t="shared" si="0"/>
        <v>0</v>
      </c>
      <c r="O34" s="101">
        <f t="shared" si="1"/>
        <v>0</v>
      </c>
      <c r="P34" s="239">
        <f t="shared" si="3"/>
        <v>0</v>
      </c>
      <c r="Q34" s="239">
        <f t="shared" si="4"/>
        <v>0</v>
      </c>
      <c r="R34" s="239">
        <f t="shared" si="5"/>
        <v>0</v>
      </c>
      <c r="S34" s="239">
        <f t="shared" si="6"/>
        <v>0</v>
      </c>
      <c r="T34" s="239">
        <f t="shared" si="7"/>
        <v>0</v>
      </c>
      <c r="U34" s="239">
        <f t="shared" si="8"/>
        <v>0</v>
      </c>
      <c r="V34" s="239">
        <f t="shared" si="9"/>
        <v>0</v>
      </c>
      <c r="W34" s="239">
        <f t="shared" si="10"/>
        <v>0</v>
      </c>
      <c r="X34" s="152"/>
      <c r="Y34" s="230" t="s">
        <v>736</v>
      </c>
      <c r="Z34" s="231">
        <v>0</v>
      </c>
      <c r="AA34" s="231">
        <v>2137420.2999999998</v>
      </c>
      <c r="AB34" s="232">
        <v>0</v>
      </c>
      <c r="AC34" s="152"/>
      <c r="AD34" s="152"/>
      <c r="AE34" s="240" t="str">
        <f t="shared" si="11"/>
        <v>182</v>
      </c>
      <c r="AF34" s="240" t="str">
        <f t="shared" si="12"/>
        <v>1</v>
      </c>
      <c r="AG34" s="240" t="str">
        <f>MID($Y34,6,2)</f>
        <v>01</v>
      </c>
      <c r="AH34" s="240" t="str">
        <f>MID($Y34,8,2)</f>
        <v>01</v>
      </c>
      <c r="AI34" s="240" t="str">
        <f>MID($Y34,10,3)</f>
        <v>014</v>
      </c>
      <c r="AJ34" s="240" t="str">
        <f>MID($Y34,13,2)</f>
        <v>02</v>
      </c>
      <c r="AK34" s="240" t="str">
        <f>MID($Y34,15,4)</f>
        <v>1000</v>
      </c>
      <c r="AL34" s="240" t="str">
        <f>MID($Y34,19,3)</f>
        <v>110</v>
      </c>
    </row>
    <row r="35" spans="1:38" s="7" customFormat="1" ht="84" customHeight="1" x14ac:dyDescent="0.2">
      <c r="A35" s="251" t="s">
        <v>1153</v>
      </c>
      <c r="B35" s="118" t="s">
        <v>60</v>
      </c>
      <c r="C35" s="241" t="s">
        <v>385</v>
      </c>
      <c r="D35" s="241" t="s">
        <v>382</v>
      </c>
      <c r="E35" s="241" t="s">
        <v>386</v>
      </c>
      <c r="F35" s="241" t="s">
        <v>386</v>
      </c>
      <c r="G35" s="241" t="s">
        <v>283</v>
      </c>
      <c r="H35" s="241" t="s">
        <v>386</v>
      </c>
      <c r="I35" s="241" t="s">
        <v>384</v>
      </c>
      <c r="J35" s="242" t="s">
        <v>387</v>
      </c>
      <c r="K35" s="252">
        <f>K36</f>
        <v>0</v>
      </c>
      <c r="L35" s="252">
        <f>L36</f>
        <v>3398531.63</v>
      </c>
      <c r="M35" s="151" t="str">
        <f t="shared" si="2"/>
        <v>-</v>
      </c>
      <c r="N35" s="101">
        <f t="shared" si="0"/>
        <v>0</v>
      </c>
      <c r="O35" s="101">
        <f t="shared" si="1"/>
        <v>0</v>
      </c>
      <c r="P35" s="239">
        <f t="shared" si="3"/>
        <v>0</v>
      </c>
      <c r="Q35" s="239">
        <f t="shared" si="4"/>
        <v>0</v>
      </c>
      <c r="R35" s="239">
        <f t="shared" si="5"/>
        <v>0</v>
      </c>
      <c r="S35" s="239">
        <f t="shared" si="6"/>
        <v>0</v>
      </c>
      <c r="T35" s="239">
        <f t="shared" si="7"/>
        <v>0</v>
      </c>
      <c r="U35" s="239">
        <f t="shared" si="8"/>
        <v>0</v>
      </c>
      <c r="V35" s="239">
        <f t="shared" si="9"/>
        <v>0</v>
      </c>
      <c r="W35" s="239">
        <f t="shared" si="10"/>
        <v>0</v>
      </c>
      <c r="X35" s="152"/>
      <c r="Y35" s="230" t="s">
        <v>1136</v>
      </c>
      <c r="Z35" s="231">
        <v>0</v>
      </c>
      <c r="AA35" s="231">
        <v>3398531.63</v>
      </c>
      <c r="AB35" s="232">
        <v>0</v>
      </c>
      <c r="AC35" s="152"/>
      <c r="AD35" s="152"/>
      <c r="AE35" s="240" t="str">
        <f t="shared" si="11"/>
        <v>182</v>
      </c>
      <c r="AF35" s="240" t="str">
        <f t="shared" si="12"/>
        <v>1</v>
      </c>
      <c r="AG35" s="240" t="str">
        <f t="shared" ref="AG35:AG98" si="19">MID($Y35,6,2)</f>
        <v>01</v>
      </c>
      <c r="AH35" s="240" t="str">
        <f t="shared" ref="AH35:AH98" si="20">MID($Y35,8,2)</f>
        <v>01</v>
      </c>
      <c r="AI35" s="240" t="str">
        <f t="shared" ref="AI35:AI98" si="21">MID($Y35,10,3)</f>
        <v>120</v>
      </c>
      <c r="AJ35" s="240" t="str">
        <f t="shared" ref="AJ35:AJ98" si="22">MID($Y35,13,2)</f>
        <v>01</v>
      </c>
      <c r="AK35" s="240" t="str">
        <f t="shared" ref="AK35:AK98" si="23">MID($Y35,15,4)</f>
        <v>0000</v>
      </c>
      <c r="AL35" s="240" t="str">
        <f t="shared" ref="AL35:AL98" si="24">MID($Y35,19,3)</f>
        <v>110</v>
      </c>
    </row>
    <row r="36" spans="1:38" s="7" customFormat="1" ht="105" customHeight="1" x14ac:dyDescent="0.2">
      <c r="A36" s="155" t="s">
        <v>1154</v>
      </c>
      <c r="B36" s="119" t="s">
        <v>60</v>
      </c>
      <c r="C36" s="122" t="s">
        <v>385</v>
      </c>
      <c r="D36" s="122" t="s">
        <v>382</v>
      </c>
      <c r="E36" s="122" t="s">
        <v>386</v>
      </c>
      <c r="F36" s="122" t="s">
        <v>386</v>
      </c>
      <c r="G36" s="122" t="s">
        <v>283</v>
      </c>
      <c r="H36" s="122" t="s">
        <v>386</v>
      </c>
      <c r="I36" s="122" t="s">
        <v>632</v>
      </c>
      <c r="J36" s="123" t="s">
        <v>387</v>
      </c>
      <c r="K36" s="134"/>
      <c r="L36" s="150">
        <v>3398531.63</v>
      </c>
      <c r="M36" s="245" t="str">
        <f t="shared" si="2"/>
        <v>-</v>
      </c>
      <c r="N36" s="101">
        <f t="shared" si="0"/>
        <v>0</v>
      </c>
      <c r="O36" s="101">
        <f t="shared" si="1"/>
        <v>0</v>
      </c>
      <c r="P36" s="239">
        <f t="shared" si="3"/>
        <v>0</v>
      </c>
      <c r="Q36" s="239">
        <f t="shared" si="4"/>
        <v>0</v>
      </c>
      <c r="R36" s="239">
        <f t="shared" si="5"/>
        <v>0</v>
      </c>
      <c r="S36" s="239">
        <f t="shared" si="6"/>
        <v>0</v>
      </c>
      <c r="T36" s="239">
        <f t="shared" si="7"/>
        <v>0</v>
      </c>
      <c r="U36" s="239">
        <f t="shared" si="8"/>
        <v>0</v>
      </c>
      <c r="V36" s="239">
        <f t="shared" si="9"/>
        <v>0</v>
      </c>
      <c r="W36" s="239">
        <f t="shared" si="10"/>
        <v>0</v>
      </c>
      <c r="X36" s="152"/>
      <c r="Y36" s="230" t="s">
        <v>1137</v>
      </c>
      <c r="Z36" s="231">
        <v>0</v>
      </c>
      <c r="AA36" s="231">
        <v>3398531.63</v>
      </c>
      <c r="AB36" s="232">
        <v>0</v>
      </c>
      <c r="AC36" s="152"/>
      <c r="AD36" s="152"/>
      <c r="AE36" s="240" t="str">
        <f t="shared" si="11"/>
        <v>182</v>
      </c>
      <c r="AF36" s="240" t="str">
        <f t="shared" si="12"/>
        <v>1</v>
      </c>
      <c r="AG36" s="240" t="str">
        <f t="shared" si="19"/>
        <v>01</v>
      </c>
      <c r="AH36" s="240" t="str">
        <f t="shared" si="20"/>
        <v>01</v>
      </c>
      <c r="AI36" s="240" t="str">
        <f t="shared" si="21"/>
        <v>120</v>
      </c>
      <c r="AJ36" s="240" t="str">
        <f t="shared" si="22"/>
        <v>01</v>
      </c>
      <c r="AK36" s="240" t="str">
        <f t="shared" si="23"/>
        <v>1000</v>
      </c>
      <c r="AL36" s="240" t="str">
        <f t="shared" si="24"/>
        <v>110</v>
      </c>
    </row>
    <row r="37" spans="1:38" s="7" customFormat="1" ht="81" customHeight="1" x14ac:dyDescent="0.2">
      <c r="A37" s="251" t="s">
        <v>1155</v>
      </c>
      <c r="B37" s="118" t="s">
        <v>60</v>
      </c>
      <c r="C37" s="241" t="s">
        <v>385</v>
      </c>
      <c r="D37" s="241" t="s">
        <v>382</v>
      </c>
      <c r="E37" s="241" t="s">
        <v>386</v>
      </c>
      <c r="F37" s="241" t="s">
        <v>386</v>
      </c>
      <c r="G37" s="241" t="s">
        <v>225</v>
      </c>
      <c r="H37" s="241" t="s">
        <v>386</v>
      </c>
      <c r="I37" s="241" t="s">
        <v>384</v>
      </c>
      <c r="J37" s="242" t="s">
        <v>387</v>
      </c>
      <c r="K37" s="252">
        <f>K38</f>
        <v>0</v>
      </c>
      <c r="L37" s="252">
        <f>L38</f>
        <v>2987820.64</v>
      </c>
      <c r="M37" s="151" t="str">
        <f t="shared" si="2"/>
        <v>-</v>
      </c>
      <c r="N37" s="101">
        <f t="shared" si="0"/>
        <v>0</v>
      </c>
      <c r="O37" s="101">
        <f t="shared" si="1"/>
        <v>0</v>
      </c>
      <c r="P37" s="239">
        <f t="shared" si="3"/>
        <v>0</v>
      </c>
      <c r="Q37" s="239">
        <f t="shared" si="4"/>
        <v>0</v>
      </c>
      <c r="R37" s="239">
        <f t="shared" si="5"/>
        <v>0</v>
      </c>
      <c r="S37" s="239">
        <f t="shared" si="6"/>
        <v>0</v>
      </c>
      <c r="T37" s="239">
        <f t="shared" si="7"/>
        <v>0</v>
      </c>
      <c r="U37" s="239">
        <f t="shared" si="8"/>
        <v>0</v>
      </c>
      <c r="V37" s="239">
        <f t="shared" si="9"/>
        <v>0</v>
      </c>
      <c r="W37" s="239">
        <f t="shared" si="10"/>
        <v>0</v>
      </c>
      <c r="X37" s="152"/>
      <c r="Y37" s="230" t="s">
        <v>1138</v>
      </c>
      <c r="Z37" s="231">
        <v>0</v>
      </c>
      <c r="AA37" s="231">
        <v>2987820.64</v>
      </c>
      <c r="AB37" s="232">
        <v>0</v>
      </c>
      <c r="AC37" s="152"/>
      <c r="AD37" s="152"/>
      <c r="AE37" s="240" t="str">
        <f t="shared" si="11"/>
        <v>182</v>
      </c>
      <c r="AF37" s="240" t="str">
        <f t="shared" si="12"/>
        <v>1</v>
      </c>
      <c r="AG37" s="240" t="str">
        <f t="shared" si="19"/>
        <v>01</v>
      </c>
      <c r="AH37" s="240" t="str">
        <f t="shared" si="20"/>
        <v>01</v>
      </c>
      <c r="AI37" s="240" t="str">
        <f t="shared" si="21"/>
        <v>130</v>
      </c>
      <c r="AJ37" s="240" t="str">
        <f t="shared" si="22"/>
        <v>01</v>
      </c>
      <c r="AK37" s="240" t="str">
        <f t="shared" si="23"/>
        <v>0000</v>
      </c>
      <c r="AL37" s="240" t="str">
        <f t="shared" si="24"/>
        <v>110</v>
      </c>
    </row>
    <row r="38" spans="1:38" s="7" customFormat="1" ht="92.25" customHeight="1" x14ac:dyDescent="0.2">
      <c r="A38" s="155" t="s">
        <v>1156</v>
      </c>
      <c r="B38" s="119" t="s">
        <v>60</v>
      </c>
      <c r="C38" s="122" t="s">
        <v>385</v>
      </c>
      <c r="D38" s="122" t="s">
        <v>382</v>
      </c>
      <c r="E38" s="122" t="s">
        <v>386</v>
      </c>
      <c r="F38" s="122" t="s">
        <v>386</v>
      </c>
      <c r="G38" s="122" t="s">
        <v>225</v>
      </c>
      <c r="H38" s="122" t="s">
        <v>386</v>
      </c>
      <c r="I38" s="122" t="s">
        <v>632</v>
      </c>
      <c r="J38" s="123" t="s">
        <v>387</v>
      </c>
      <c r="K38" s="134"/>
      <c r="L38" s="150">
        <v>2987820.64</v>
      </c>
      <c r="M38" s="245" t="str">
        <f t="shared" si="2"/>
        <v>-</v>
      </c>
      <c r="N38" s="101">
        <f t="shared" si="0"/>
        <v>0</v>
      </c>
      <c r="O38" s="101">
        <f t="shared" si="1"/>
        <v>0</v>
      </c>
      <c r="P38" s="239">
        <f t="shared" si="3"/>
        <v>0</v>
      </c>
      <c r="Q38" s="239">
        <f t="shared" si="4"/>
        <v>0</v>
      </c>
      <c r="R38" s="239">
        <f t="shared" si="5"/>
        <v>0</v>
      </c>
      <c r="S38" s="239">
        <f t="shared" si="6"/>
        <v>0</v>
      </c>
      <c r="T38" s="239">
        <f t="shared" si="7"/>
        <v>0</v>
      </c>
      <c r="U38" s="239">
        <f t="shared" si="8"/>
        <v>0</v>
      </c>
      <c r="V38" s="239">
        <f t="shared" si="9"/>
        <v>0</v>
      </c>
      <c r="W38" s="239">
        <f t="shared" si="10"/>
        <v>0</v>
      </c>
      <c r="X38" s="152"/>
      <c r="Y38" s="230" t="s">
        <v>1139</v>
      </c>
      <c r="Z38" s="231">
        <v>0</v>
      </c>
      <c r="AA38" s="231">
        <v>2987820.64</v>
      </c>
      <c r="AB38" s="232">
        <v>0</v>
      </c>
      <c r="AC38" s="152"/>
      <c r="AD38" s="152"/>
      <c r="AE38" s="240" t="str">
        <f t="shared" si="11"/>
        <v>182</v>
      </c>
      <c r="AF38" s="240" t="str">
        <f t="shared" si="12"/>
        <v>1</v>
      </c>
      <c r="AG38" s="240" t="str">
        <f t="shared" si="19"/>
        <v>01</v>
      </c>
      <c r="AH38" s="240" t="str">
        <f t="shared" si="20"/>
        <v>01</v>
      </c>
      <c r="AI38" s="240" t="str">
        <f t="shared" si="21"/>
        <v>130</v>
      </c>
      <c r="AJ38" s="240" t="str">
        <f t="shared" si="22"/>
        <v>01</v>
      </c>
      <c r="AK38" s="240" t="str">
        <f t="shared" si="23"/>
        <v>1000</v>
      </c>
      <c r="AL38" s="240" t="str">
        <f t="shared" si="24"/>
        <v>110</v>
      </c>
    </row>
    <row r="39" spans="1:38" s="7" customFormat="1" x14ac:dyDescent="0.2">
      <c r="A39" s="132" t="s">
        <v>291</v>
      </c>
      <c r="B39" s="118" t="s">
        <v>60</v>
      </c>
      <c r="C39" s="241" t="s">
        <v>385</v>
      </c>
      <c r="D39" s="241" t="s">
        <v>382</v>
      </c>
      <c r="E39" s="241" t="s">
        <v>386</v>
      </c>
      <c r="F39" s="241" t="s">
        <v>389</v>
      </c>
      <c r="G39" s="241" t="s">
        <v>381</v>
      </c>
      <c r="H39" s="241" t="s">
        <v>386</v>
      </c>
      <c r="I39" s="241" t="s">
        <v>384</v>
      </c>
      <c r="J39" s="242" t="s">
        <v>387</v>
      </c>
      <c r="K39" s="243">
        <f>K40+K43+K46+K49+K51</f>
        <v>957524101.42999995</v>
      </c>
      <c r="L39" s="243">
        <f>L40+L43+L46+L49+L51+L53+L55</f>
        <v>761821318.81999993</v>
      </c>
      <c r="M39" s="151">
        <f>IF(K39-L39&gt;0,K39-L39,"-")</f>
        <v>195702782.61000001</v>
      </c>
      <c r="N39" s="101">
        <f t="shared" si="0"/>
        <v>0</v>
      </c>
      <c r="O39" s="101">
        <f t="shared" si="1"/>
        <v>0</v>
      </c>
      <c r="P39" s="239">
        <f t="shared" si="3"/>
        <v>0</v>
      </c>
      <c r="Q39" s="239">
        <f t="shared" si="4"/>
        <v>0</v>
      </c>
      <c r="R39" s="239">
        <f t="shared" si="5"/>
        <v>0</v>
      </c>
      <c r="S39" s="239">
        <f t="shared" si="6"/>
        <v>0</v>
      </c>
      <c r="T39" s="239">
        <f t="shared" si="7"/>
        <v>0</v>
      </c>
      <c r="U39" s="239">
        <f t="shared" si="8"/>
        <v>0</v>
      </c>
      <c r="V39" s="239">
        <f t="shared" si="9"/>
        <v>0</v>
      </c>
      <c r="W39" s="239">
        <f t="shared" si="10"/>
        <v>0</v>
      </c>
      <c r="X39" s="152"/>
      <c r="Y39" s="230" t="s">
        <v>737</v>
      </c>
      <c r="Z39" s="231">
        <v>957524101.42999995</v>
      </c>
      <c r="AA39" s="231">
        <v>761821318.82000005</v>
      </c>
      <c r="AB39" s="232">
        <v>195702782.61000001</v>
      </c>
      <c r="AC39" s="152"/>
      <c r="AD39" s="152"/>
      <c r="AE39" s="240" t="str">
        <f t="shared" si="11"/>
        <v>182</v>
      </c>
      <c r="AF39" s="240" t="str">
        <f t="shared" si="12"/>
        <v>1</v>
      </c>
      <c r="AG39" s="240" t="str">
        <f t="shared" si="19"/>
        <v>01</v>
      </c>
      <c r="AH39" s="240" t="str">
        <f t="shared" si="20"/>
        <v>02</v>
      </c>
      <c r="AI39" s="240" t="str">
        <f t="shared" si="21"/>
        <v>000</v>
      </c>
      <c r="AJ39" s="240" t="str">
        <f t="shared" si="22"/>
        <v>01</v>
      </c>
      <c r="AK39" s="240" t="str">
        <f t="shared" si="23"/>
        <v>0000</v>
      </c>
      <c r="AL39" s="240" t="str">
        <f t="shared" si="24"/>
        <v>110</v>
      </c>
    </row>
    <row r="40" spans="1:38" s="7" customFormat="1" ht="56.25" x14ac:dyDescent="0.2">
      <c r="A40" s="253" t="s">
        <v>1058</v>
      </c>
      <c r="B40" s="119" t="s">
        <v>60</v>
      </c>
      <c r="C40" s="122" t="s">
        <v>385</v>
      </c>
      <c r="D40" s="122" t="s">
        <v>382</v>
      </c>
      <c r="E40" s="122" t="s">
        <v>386</v>
      </c>
      <c r="F40" s="122" t="s">
        <v>389</v>
      </c>
      <c r="G40" s="122" t="s">
        <v>60</v>
      </c>
      <c r="H40" s="122" t="s">
        <v>386</v>
      </c>
      <c r="I40" s="122" t="s">
        <v>384</v>
      </c>
      <c r="J40" s="123" t="s">
        <v>387</v>
      </c>
      <c r="K40" s="244">
        <v>891392106.23000002</v>
      </c>
      <c r="L40" s="135">
        <f>SUM(L41:L42)</f>
        <v>752034323.40999997</v>
      </c>
      <c r="M40" s="245">
        <f>IF(K40-L40&gt;0,K40-L40,"-")</f>
        <v>139357782.82000005</v>
      </c>
      <c r="N40" s="101">
        <f t="shared" si="0"/>
        <v>0</v>
      </c>
      <c r="O40" s="101">
        <f t="shared" si="1"/>
        <v>0</v>
      </c>
      <c r="P40" s="239">
        <f t="shared" si="3"/>
        <v>0</v>
      </c>
      <c r="Q40" s="239">
        <f t="shared" si="4"/>
        <v>0</v>
      </c>
      <c r="R40" s="239">
        <f t="shared" si="5"/>
        <v>0</v>
      </c>
      <c r="S40" s="239">
        <f t="shared" si="6"/>
        <v>0</v>
      </c>
      <c r="T40" s="239">
        <f t="shared" si="7"/>
        <v>0</v>
      </c>
      <c r="U40" s="239">
        <f t="shared" si="8"/>
        <v>0</v>
      </c>
      <c r="V40" s="239">
        <f t="shared" si="9"/>
        <v>0</v>
      </c>
      <c r="W40" s="239">
        <f t="shared" si="10"/>
        <v>0</v>
      </c>
      <c r="X40" s="152"/>
      <c r="Y40" s="230" t="s">
        <v>738</v>
      </c>
      <c r="Z40" s="231">
        <v>891392106.23000002</v>
      </c>
      <c r="AA40" s="231">
        <v>752034323.40999997</v>
      </c>
      <c r="AB40" s="232">
        <v>139357782.81999999</v>
      </c>
      <c r="AC40" s="152"/>
      <c r="AD40" s="152"/>
      <c r="AE40" s="240" t="str">
        <f t="shared" si="11"/>
        <v>182</v>
      </c>
      <c r="AF40" s="240" t="str">
        <f t="shared" si="12"/>
        <v>1</v>
      </c>
      <c r="AG40" s="240" t="str">
        <f t="shared" si="19"/>
        <v>01</v>
      </c>
      <c r="AH40" s="240" t="str">
        <f t="shared" si="20"/>
        <v>02</v>
      </c>
      <c r="AI40" s="240" t="str">
        <f t="shared" si="21"/>
        <v>010</v>
      </c>
      <c r="AJ40" s="240" t="str">
        <f t="shared" si="22"/>
        <v>01</v>
      </c>
      <c r="AK40" s="240" t="str">
        <f t="shared" si="23"/>
        <v>0000</v>
      </c>
      <c r="AL40" s="240" t="str">
        <f t="shared" si="24"/>
        <v>110</v>
      </c>
    </row>
    <row r="41" spans="1:38" s="7" customFormat="1" ht="67.5" x14ac:dyDescent="0.2">
      <c r="A41" s="254" t="s">
        <v>1065</v>
      </c>
      <c r="B41" s="119" t="s">
        <v>60</v>
      </c>
      <c r="C41" s="122" t="s">
        <v>385</v>
      </c>
      <c r="D41" s="122" t="s">
        <v>382</v>
      </c>
      <c r="E41" s="122" t="s">
        <v>386</v>
      </c>
      <c r="F41" s="122" t="s">
        <v>389</v>
      </c>
      <c r="G41" s="122" t="s">
        <v>60</v>
      </c>
      <c r="H41" s="122" t="s">
        <v>386</v>
      </c>
      <c r="I41" s="122" t="s">
        <v>632</v>
      </c>
      <c r="J41" s="123" t="s">
        <v>387</v>
      </c>
      <c r="K41" s="135">
        <v>0</v>
      </c>
      <c r="L41" s="150">
        <v>752037970.23000002</v>
      </c>
      <c r="M41" s="245" t="str">
        <f t="shared" si="2"/>
        <v>-</v>
      </c>
      <c r="N41" s="101">
        <f t="shared" si="0"/>
        <v>0</v>
      </c>
      <c r="O41" s="101">
        <f t="shared" si="1"/>
        <v>0</v>
      </c>
      <c r="P41" s="239">
        <f t="shared" si="3"/>
        <v>0</v>
      </c>
      <c r="Q41" s="239">
        <f t="shared" si="4"/>
        <v>0</v>
      </c>
      <c r="R41" s="239">
        <f t="shared" si="5"/>
        <v>0</v>
      </c>
      <c r="S41" s="239">
        <f t="shared" si="6"/>
        <v>0</v>
      </c>
      <c r="T41" s="239">
        <f t="shared" si="7"/>
        <v>0</v>
      </c>
      <c r="U41" s="239">
        <f t="shared" si="8"/>
        <v>0</v>
      </c>
      <c r="V41" s="239">
        <f t="shared" si="9"/>
        <v>0</v>
      </c>
      <c r="W41" s="239">
        <f t="shared" si="10"/>
        <v>0</v>
      </c>
      <c r="X41" s="152"/>
      <c r="Y41" s="230" t="s">
        <v>739</v>
      </c>
      <c r="Z41" s="231">
        <v>0</v>
      </c>
      <c r="AA41" s="231">
        <v>752037970.23000002</v>
      </c>
      <c r="AB41" s="232">
        <v>0</v>
      </c>
      <c r="AC41" s="152"/>
      <c r="AD41" s="152"/>
      <c r="AE41" s="240" t="str">
        <f t="shared" si="11"/>
        <v>182</v>
      </c>
      <c r="AF41" s="240" t="str">
        <f t="shared" si="12"/>
        <v>1</v>
      </c>
      <c r="AG41" s="240" t="str">
        <f t="shared" si="19"/>
        <v>01</v>
      </c>
      <c r="AH41" s="240" t="str">
        <f t="shared" si="20"/>
        <v>02</v>
      </c>
      <c r="AI41" s="240" t="str">
        <f t="shared" si="21"/>
        <v>010</v>
      </c>
      <c r="AJ41" s="240" t="str">
        <f t="shared" si="22"/>
        <v>01</v>
      </c>
      <c r="AK41" s="240" t="str">
        <f t="shared" si="23"/>
        <v>1000</v>
      </c>
      <c r="AL41" s="240" t="str">
        <f t="shared" si="24"/>
        <v>110</v>
      </c>
    </row>
    <row r="42" spans="1:38" s="7" customFormat="1" ht="67.5" x14ac:dyDescent="0.2">
      <c r="A42" s="253" t="s">
        <v>1066</v>
      </c>
      <c r="B42" s="119" t="s">
        <v>60</v>
      </c>
      <c r="C42" s="122" t="s">
        <v>385</v>
      </c>
      <c r="D42" s="122" t="s">
        <v>382</v>
      </c>
      <c r="E42" s="122" t="s">
        <v>386</v>
      </c>
      <c r="F42" s="122" t="s">
        <v>389</v>
      </c>
      <c r="G42" s="122" t="s">
        <v>60</v>
      </c>
      <c r="H42" s="122" t="s">
        <v>386</v>
      </c>
      <c r="I42" s="122" t="s">
        <v>633</v>
      </c>
      <c r="J42" s="123" t="s">
        <v>387</v>
      </c>
      <c r="K42" s="135">
        <v>0</v>
      </c>
      <c r="L42" s="150">
        <v>-3646.82</v>
      </c>
      <c r="M42" s="245">
        <f>IF(K42-L42&gt;0,K42-L42,"-")</f>
        <v>3646.82</v>
      </c>
      <c r="N42" s="101">
        <f t="shared" si="0"/>
        <v>0</v>
      </c>
      <c r="O42" s="101">
        <f t="shared" si="1"/>
        <v>0</v>
      </c>
      <c r="P42" s="239">
        <f t="shared" si="3"/>
        <v>0</v>
      </c>
      <c r="Q42" s="239">
        <f t="shared" si="4"/>
        <v>0</v>
      </c>
      <c r="R42" s="239">
        <f t="shared" si="5"/>
        <v>0</v>
      </c>
      <c r="S42" s="239">
        <f t="shared" si="6"/>
        <v>0</v>
      </c>
      <c r="T42" s="239">
        <f t="shared" si="7"/>
        <v>0</v>
      </c>
      <c r="U42" s="239">
        <f t="shared" si="8"/>
        <v>0</v>
      </c>
      <c r="V42" s="239">
        <f t="shared" si="9"/>
        <v>0</v>
      </c>
      <c r="W42" s="239">
        <f t="shared" si="10"/>
        <v>0</v>
      </c>
      <c r="X42" s="152"/>
      <c r="Y42" s="230" t="s">
        <v>740</v>
      </c>
      <c r="Z42" s="231">
        <v>0</v>
      </c>
      <c r="AA42" s="231">
        <v>-3646.82</v>
      </c>
      <c r="AB42" s="232">
        <v>0</v>
      </c>
      <c r="AC42" s="152"/>
      <c r="AD42" s="152"/>
      <c r="AE42" s="240" t="str">
        <f t="shared" si="11"/>
        <v>182</v>
      </c>
      <c r="AF42" s="240" t="str">
        <f t="shared" si="12"/>
        <v>1</v>
      </c>
      <c r="AG42" s="240" t="str">
        <f t="shared" si="19"/>
        <v>01</v>
      </c>
      <c r="AH42" s="240" t="str">
        <f t="shared" si="20"/>
        <v>02</v>
      </c>
      <c r="AI42" s="240" t="str">
        <f t="shared" si="21"/>
        <v>010</v>
      </c>
      <c r="AJ42" s="240" t="str">
        <f t="shared" si="22"/>
        <v>01</v>
      </c>
      <c r="AK42" s="240" t="str">
        <f t="shared" si="23"/>
        <v>3000</v>
      </c>
      <c r="AL42" s="240" t="str">
        <f t="shared" si="24"/>
        <v>110</v>
      </c>
    </row>
    <row r="43" spans="1:38" s="7" customFormat="1" ht="56.25" x14ac:dyDescent="0.2">
      <c r="A43" s="120" t="s">
        <v>402</v>
      </c>
      <c r="B43" s="119" t="s">
        <v>60</v>
      </c>
      <c r="C43" s="122" t="s">
        <v>385</v>
      </c>
      <c r="D43" s="122" t="s">
        <v>382</v>
      </c>
      <c r="E43" s="122" t="s">
        <v>386</v>
      </c>
      <c r="F43" s="122" t="s">
        <v>389</v>
      </c>
      <c r="G43" s="122" t="s">
        <v>141</v>
      </c>
      <c r="H43" s="122" t="s">
        <v>386</v>
      </c>
      <c r="I43" s="122" t="s">
        <v>384</v>
      </c>
      <c r="J43" s="123" t="s">
        <v>387</v>
      </c>
      <c r="K43" s="244">
        <v>458721.81</v>
      </c>
      <c r="L43" s="135">
        <f>SUM(L44:L45)</f>
        <v>333409.53999999998</v>
      </c>
      <c r="M43" s="245">
        <f t="shared" si="2"/>
        <v>125312.27000000002</v>
      </c>
      <c r="N43" s="101">
        <f t="shared" si="0"/>
        <v>0</v>
      </c>
      <c r="O43" s="101">
        <f t="shared" si="1"/>
        <v>0</v>
      </c>
      <c r="P43" s="239">
        <f t="shared" si="3"/>
        <v>0</v>
      </c>
      <c r="Q43" s="239">
        <f t="shared" si="4"/>
        <v>0</v>
      </c>
      <c r="R43" s="239">
        <f t="shared" si="5"/>
        <v>0</v>
      </c>
      <c r="S43" s="239">
        <f t="shared" si="6"/>
        <v>0</v>
      </c>
      <c r="T43" s="239">
        <f t="shared" si="7"/>
        <v>0</v>
      </c>
      <c r="U43" s="239">
        <f t="shared" si="8"/>
        <v>0</v>
      </c>
      <c r="V43" s="239">
        <f t="shared" si="9"/>
        <v>0</v>
      </c>
      <c r="W43" s="239">
        <f t="shared" si="10"/>
        <v>0</v>
      </c>
      <c r="X43" s="152"/>
      <c r="Y43" s="230" t="s">
        <v>741</v>
      </c>
      <c r="Z43" s="231">
        <v>458721.81</v>
      </c>
      <c r="AA43" s="231">
        <v>333409.53999999998</v>
      </c>
      <c r="AB43" s="232">
        <v>125312.27</v>
      </c>
      <c r="AC43" s="152"/>
      <c r="AD43" s="152"/>
      <c r="AE43" s="240" t="str">
        <f t="shared" si="11"/>
        <v>182</v>
      </c>
      <c r="AF43" s="240" t="str">
        <f t="shared" si="12"/>
        <v>1</v>
      </c>
      <c r="AG43" s="240" t="str">
        <f t="shared" si="19"/>
        <v>01</v>
      </c>
      <c r="AH43" s="240" t="str">
        <f t="shared" si="20"/>
        <v>02</v>
      </c>
      <c r="AI43" s="240" t="str">
        <f t="shared" si="21"/>
        <v>020</v>
      </c>
      <c r="AJ43" s="240" t="str">
        <f t="shared" si="22"/>
        <v>01</v>
      </c>
      <c r="AK43" s="240" t="str">
        <f t="shared" si="23"/>
        <v>0000</v>
      </c>
      <c r="AL43" s="240" t="str">
        <f t="shared" si="24"/>
        <v>110</v>
      </c>
    </row>
    <row r="44" spans="1:38" s="7" customFormat="1" ht="78.75" x14ac:dyDescent="0.2">
      <c r="A44" s="120" t="s">
        <v>640</v>
      </c>
      <c r="B44" s="119" t="s">
        <v>60</v>
      </c>
      <c r="C44" s="122" t="s">
        <v>385</v>
      </c>
      <c r="D44" s="122" t="s">
        <v>382</v>
      </c>
      <c r="E44" s="122" t="s">
        <v>386</v>
      </c>
      <c r="F44" s="122" t="s">
        <v>389</v>
      </c>
      <c r="G44" s="122" t="s">
        <v>141</v>
      </c>
      <c r="H44" s="122" t="s">
        <v>386</v>
      </c>
      <c r="I44" s="122" t="s">
        <v>632</v>
      </c>
      <c r="J44" s="123" t="s">
        <v>387</v>
      </c>
      <c r="K44" s="135">
        <v>0</v>
      </c>
      <c r="L44" s="150">
        <v>333475.57</v>
      </c>
      <c r="M44" s="245" t="str">
        <f t="shared" si="2"/>
        <v>-</v>
      </c>
      <c r="N44" s="101">
        <f t="shared" si="0"/>
        <v>0</v>
      </c>
      <c r="O44" s="101">
        <f t="shared" si="1"/>
        <v>0</v>
      </c>
      <c r="P44" s="239">
        <f t="shared" si="3"/>
        <v>0</v>
      </c>
      <c r="Q44" s="239">
        <f t="shared" si="4"/>
        <v>0</v>
      </c>
      <c r="R44" s="239">
        <f t="shared" si="5"/>
        <v>0</v>
      </c>
      <c r="S44" s="239">
        <f t="shared" si="6"/>
        <v>0</v>
      </c>
      <c r="T44" s="239">
        <f t="shared" si="7"/>
        <v>0</v>
      </c>
      <c r="U44" s="239">
        <f t="shared" si="8"/>
        <v>0</v>
      </c>
      <c r="V44" s="239">
        <f t="shared" si="9"/>
        <v>0</v>
      </c>
      <c r="W44" s="239">
        <f t="shared" si="10"/>
        <v>0</v>
      </c>
      <c r="X44" s="152"/>
      <c r="Y44" s="230" t="s">
        <v>742</v>
      </c>
      <c r="Z44" s="231">
        <v>0</v>
      </c>
      <c r="AA44" s="231">
        <v>333475.57</v>
      </c>
      <c r="AB44" s="232">
        <v>0</v>
      </c>
      <c r="AC44" s="152"/>
      <c r="AD44" s="152"/>
      <c r="AE44" s="240" t="str">
        <f t="shared" si="11"/>
        <v>182</v>
      </c>
      <c r="AF44" s="240" t="str">
        <f t="shared" si="12"/>
        <v>1</v>
      </c>
      <c r="AG44" s="240" t="str">
        <f t="shared" si="19"/>
        <v>01</v>
      </c>
      <c r="AH44" s="240" t="str">
        <f t="shared" si="20"/>
        <v>02</v>
      </c>
      <c r="AI44" s="240" t="str">
        <f t="shared" si="21"/>
        <v>020</v>
      </c>
      <c r="AJ44" s="240" t="str">
        <f t="shared" si="22"/>
        <v>01</v>
      </c>
      <c r="AK44" s="240" t="str">
        <f t="shared" si="23"/>
        <v>1000</v>
      </c>
      <c r="AL44" s="240" t="str">
        <f t="shared" si="24"/>
        <v>110</v>
      </c>
    </row>
    <row r="45" spans="1:38" s="7" customFormat="1" ht="78.75" x14ac:dyDescent="0.2">
      <c r="A45" s="120" t="s">
        <v>675</v>
      </c>
      <c r="B45" s="119" t="s">
        <v>60</v>
      </c>
      <c r="C45" s="122" t="s">
        <v>385</v>
      </c>
      <c r="D45" s="122" t="s">
        <v>382</v>
      </c>
      <c r="E45" s="122" t="s">
        <v>386</v>
      </c>
      <c r="F45" s="122" t="s">
        <v>389</v>
      </c>
      <c r="G45" s="122" t="s">
        <v>141</v>
      </c>
      <c r="H45" s="122" t="s">
        <v>386</v>
      </c>
      <c r="I45" s="122" t="s">
        <v>633</v>
      </c>
      <c r="J45" s="123" t="s">
        <v>387</v>
      </c>
      <c r="K45" s="135">
        <v>0</v>
      </c>
      <c r="L45" s="150">
        <v>-66.03</v>
      </c>
      <c r="M45" s="245">
        <f t="shared" si="2"/>
        <v>66.03</v>
      </c>
      <c r="N45" s="101">
        <f t="shared" si="0"/>
        <v>0</v>
      </c>
      <c r="O45" s="101">
        <f t="shared" si="1"/>
        <v>0</v>
      </c>
      <c r="P45" s="239">
        <f t="shared" si="3"/>
        <v>0</v>
      </c>
      <c r="Q45" s="239">
        <f t="shared" si="4"/>
        <v>0</v>
      </c>
      <c r="R45" s="239">
        <f t="shared" si="5"/>
        <v>0</v>
      </c>
      <c r="S45" s="239">
        <f t="shared" si="6"/>
        <v>0</v>
      </c>
      <c r="T45" s="239">
        <f t="shared" si="7"/>
        <v>0</v>
      </c>
      <c r="U45" s="239">
        <f t="shared" si="8"/>
        <v>0</v>
      </c>
      <c r="V45" s="239">
        <f t="shared" si="9"/>
        <v>0</v>
      </c>
      <c r="W45" s="239">
        <f t="shared" si="10"/>
        <v>0</v>
      </c>
      <c r="X45" s="152"/>
      <c r="Y45" s="230" t="s">
        <v>743</v>
      </c>
      <c r="Z45" s="231">
        <v>0</v>
      </c>
      <c r="AA45" s="231">
        <v>-66.03</v>
      </c>
      <c r="AB45" s="232">
        <v>0</v>
      </c>
      <c r="AC45" s="152"/>
      <c r="AD45" s="152"/>
      <c r="AE45" s="240" t="str">
        <f t="shared" si="11"/>
        <v>182</v>
      </c>
      <c r="AF45" s="240" t="str">
        <f t="shared" si="12"/>
        <v>1</v>
      </c>
      <c r="AG45" s="240" t="str">
        <f t="shared" si="19"/>
        <v>01</v>
      </c>
      <c r="AH45" s="240" t="str">
        <f t="shared" si="20"/>
        <v>02</v>
      </c>
      <c r="AI45" s="240" t="str">
        <f t="shared" si="21"/>
        <v>020</v>
      </c>
      <c r="AJ45" s="240" t="str">
        <f t="shared" si="22"/>
        <v>01</v>
      </c>
      <c r="AK45" s="240" t="str">
        <f t="shared" si="23"/>
        <v>3000</v>
      </c>
      <c r="AL45" s="240" t="str">
        <f t="shared" si="24"/>
        <v>110</v>
      </c>
    </row>
    <row r="46" spans="1:38" s="7" customFormat="1" ht="22.5" x14ac:dyDescent="0.2">
      <c r="A46" s="120" t="s">
        <v>403</v>
      </c>
      <c r="B46" s="119" t="s">
        <v>60</v>
      </c>
      <c r="C46" s="121" t="s">
        <v>385</v>
      </c>
      <c r="D46" s="122" t="s">
        <v>382</v>
      </c>
      <c r="E46" s="122" t="s">
        <v>386</v>
      </c>
      <c r="F46" s="122" t="s">
        <v>389</v>
      </c>
      <c r="G46" s="122" t="s">
        <v>192</v>
      </c>
      <c r="H46" s="122" t="s">
        <v>386</v>
      </c>
      <c r="I46" s="122" t="s">
        <v>384</v>
      </c>
      <c r="J46" s="123" t="s">
        <v>387</v>
      </c>
      <c r="K46" s="244">
        <v>1746283.71</v>
      </c>
      <c r="L46" s="134">
        <f>SUM(L47:L48)</f>
        <v>1758223.6600000001</v>
      </c>
      <c r="M46" s="245" t="str">
        <f t="shared" si="2"/>
        <v>-</v>
      </c>
      <c r="N46" s="101">
        <f t="shared" si="0"/>
        <v>0</v>
      </c>
      <c r="O46" s="101">
        <f t="shared" si="1"/>
        <v>0</v>
      </c>
      <c r="P46" s="239">
        <f t="shared" si="3"/>
        <v>0</v>
      </c>
      <c r="Q46" s="239">
        <f t="shared" si="4"/>
        <v>0</v>
      </c>
      <c r="R46" s="239">
        <f t="shared" si="5"/>
        <v>0</v>
      </c>
      <c r="S46" s="239">
        <f t="shared" si="6"/>
        <v>0</v>
      </c>
      <c r="T46" s="239">
        <f t="shared" si="7"/>
        <v>0</v>
      </c>
      <c r="U46" s="239">
        <f t="shared" si="8"/>
        <v>0</v>
      </c>
      <c r="V46" s="239">
        <f t="shared" si="9"/>
        <v>0</v>
      </c>
      <c r="W46" s="239">
        <f t="shared" si="10"/>
        <v>0</v>
      </c>
      <c r="X46" s="152"/>
      <c r="Y46" s="230" t="s">
        <v>744</v>
      </c>
      <c r="Z46" s="231">
        <v>1746283.71</v>
      </c>
      <c r="AA46" s="231">
        <v>1758223.66</v>
      </c>
      <c r="AB46" s="232">
        <v>0</v>
      </c>
      <c r="AC46" s="152"/>
      <c r="AD46" s="152"/>
      <c r="AE46" s="240" t="str">
        <f t="shared" ref="AE46" si="25">MID(Y46,1,3)</f>
        <v>182</v>
      </c>
      <c r="AF46" s="240" t="str">
        <f t="shared" si="12"/>
        <v>1</v>
      </c>
      <c r="AG46" s="240" t="str">
        <f t="shared" si="19"/>
        <v>01</v>
      </c>
      <c r="AH46" s="240" t="str">
        <f t="shared" si="20"/>
        <v>02</v>
      </c>
      <c r="AI46" s="240" t="str">
        <f t="shared" si="21"/>
        <v>030</v>
      </c>
      <c r="AJ46" s="240" t="str">
        <f t="shared" si="22"/>
        <v>01</v>
      </c>
      <c r="AK46" s="240" t="str">
        <f t="shared" si="23"/>
        <v>0000</v>
      </c>
      <c r="AL46" s="240" t="str">
        <f t="shared" si="24"/>
        <v>110</v>
      </c>
    </row>
    <row r="47" spans="1:38" s="7" customFormat="1" ht="45" x14ac:dyDescent="0.2">
      <c r="A47" s="120" t="s">
        <v>641</v>
      </c>
      <c r="B47" s="119" t="s">
        <v>60</v>
      </c>
      <c r="C47" s="121" t="s">
        <v>385</v>
      </c>
      <c r="D47" s="122" t="s">
        <v>382</v>
      </c>
      <c r="E47" s="122" t="s">
        <v>386</v>
      </c>
      <c r="F47" s="122" t="s">
        <v>389</v>
      </c>
      <c r="G47" s="122" t="s">
        <v>192</v>
      </c>
      <c r="H47" s="122" t="s">
        <v>386</v>
      </c>
      <c r="I47" s="122" t="s">
        <v>632</v>
      </c>
      <c r="J47" s="123" t="s">
        <v>387</v>
      </c>
      <c r="K47" s="135">
        <v>0</v>
      </c>
      <c r="L47" s="150">
        <v>1736632.6</v>
      </c>
      <c r="M47" s="245" t="str">
        <f t="shared" si="2"/>
        <v>-</v>
      </c>
      <c r="N47" s="101">
        <f t="shared" si="0"/>
        <v>0</v>
      </c>
      <c r="O47" s="101">
        <f t="shared" si="1"/>
        <v>0</v>
      </c>
      <c r="P47" s="239">
        <f t="shared" si="3"/>
        <v>0</v>
      </c>
      <c r="Q47" s="239">
        <f t="shared" si="4"/>
        <v>0</v>
      </c>
      <c r="R47" s="239">
        <f t="shared" si="5"/>
        <v>0</v>
      </c>
      <c r="S47" s="239">
        <f t="shared" si="6"/>
        <v>0</v>
      </c>
      <c r="T47" s="239">
        <f t="shared" si="7"/>
        <v>0</v>
      </c>
      <c r="U47" s="239">
        <f t="shared" si="8"/>
        <v>0</v>
      </c>
      <c r="V47" s="239">
        <f t="shared" si="9"/>
        <v>0</v>
      </c>
      <c r="W47" s="239">
        <f t="shared" si="10"/>
        <v>0</v>
      </c>
      <c r="X47" s="152"/>
      <c r="Y47" s="230" t="s">
        <v>745</v>
      </c>
      <c r="Z47" s="231">
        <v>0</v>
      </c>
      <c r="AA47" s="231">
        <v>1736632.6</v>
      </c>
      <c r="AB47" s="232">
        <v>0</v>
      </c>
      <c r="AC47" s="152"/>
      <c r="AD47" s="152"/>
      <c r="AE47" s="240" t="str">
        <f t="shared" si="11"/>
        <v>182</v>
      </c>
      <c r="AF47" s="240" t="str">
        <f t="shared" si="12"/>
        <v>1</v>
      </c>
      <c r="AG47" s="240" t="str">
        <f t="shared" si="19"/>
        <v>01</v>
      </c>
      <c r="AH47" s="240" t="str">
        <f t="shared" si="20"/>
        <v>02</v>
      </c>
      <c r="AI47" s="240" t="str">
        <f t="shared" si="21"/>
        <v>030</v>
      </c>
      <c r="AJ47" s="240" t="str">
        <f t="shared" si="22"/>
        <v>01</v>
      </c>
      <c r="AK47" s="240" t="str">
        <f t="shared" si="23"/>
        <v>1000</v>
      </c>
      <c r="AL47" s="240" t="str">
        <f t="shared" si="24"/>
        <v>110</v>
      </c>
    </row>
    <row r="48" spans="1:38" s="7" customFormat="1" ht="45" x14ac:dyDescent="0.2">
      <c r="A48" s="120" t="s">
        <v>656</v>
      </c>
      <c r="B48" s="119" t="s">
        <v>60</v>
      </c>
      <c r="C48" s="121" t="s">
        <v>385</v>
      </c>
      <c r="D48" s="122" t="s">
        <v>382</v>
      </c>
      <c r="E48" s="122" t="s">
        <v>386</v>
      </c>
      <c r="F48" s="122" t="s">
        <v>389</v>
      </c>
      <c r="G48" s="122" t="s">
        <v>192</v>
      </c>
      <c r="H48" s="122" t="s">
        <v>386</v>
      </c>
      <c r="I48" s="122" t="s">
        <v>633</v>
      </c>
      <c r="J48" s="123" t="s">
        <v>387</v>
      </c>
      <c r="K48" s="135">
        <v>0</v>
      </c>
      <c r="L48" s="150">
        <v>21591.06</v>
      </c>
      <c r="M48" s="245" t="str">
        <f t="shared" si="2"/>
        <v>-</v>
      </c>
      <c r="N48" s="101">
        <f t="shared" si="0"/>
        <v>0</v>
      </c>
      <c r="O48" s="101">
        <f t="shared" si="1"/>
        <v>0</v>
      </c>
      <c r="P48" s="239">
        <f t="shared" si="3"/>
        <v>0</v>
      </c>
      <c r="Q48" s="239">
        <f t="shared" si="4"/>
        <v>0</v>
      </c>
      <c r="R48" s="239">
        <f t="shared" si="5"/>
        <v>0</v>
      </c>
      <c r="S48" s="239">
        <f t="shared" si="6"/>
        <v>0</v>
      </c>
      <c r="T48" s="239">
        <f t="shared" si="7"/>
        <v>0</v>
      </c>
      <c r="U48" s="239">
        <f t="shared" si="8"/>
        <v>0</v>
      </c>
      <c r="V48" s="239">
        <f t="shared" si="9"/>
        <v>0</v>
      </c>
      <c r="W48" s="239">
        <f t="shared" si="10"/>
        <v>0</v>
      </c>
      <c r="X48" s="152"/>
      <c r="Y48" s="230" t="s">
        <v>746</v>
      </c>
      <c r="Z48" s="231">
        <v>0</v>
      </c>
      <c r="AA48" s="231">
        <v>21591.06</v>
      </c>
      <c r="AB48" s="232">
        <v>0</v>
      </c>
      <c r="AC48" s="152"/>
      <c r="AD48" s="152"/>
      <c r="AE48" s="240" t="str">
        <f t="shared" si="11"/>
        <v>182</v>
      </c>
      <c r="AF48" s="240" t="str">
        <f t="shared" si="12"/>
        <v>1</v>
      </c>
      <c r="AG48" s="240" t="str">
        <f t="shared" si="19"/>
        <v>01</v>
      </c>
      <c r="AH48" s="240" t="str">
        <f t="shared" si="20"/>
        <v>02</v>
      </c>
      <c r="AI48" s="240" t="str">
        <f t="shared" si="21"/>
        <v>030</v>
      </c>
      <c r="AJ48" s="240" t="str">
        <f t="shared" si="22"/>
        <v>01</v>
      </c>
      <c r="AK48" s="240" t="str">
        <f t="shared" si="23"/>
        <v>3000</v>
      </c>
      <c r="AL48" s="240" t="str">
        <f t="shared" si="24"/>
        <v>110</v>
      </c>
    </row>
    <row r="49" spans="1:39" s="7" customFormat="1" ht="45" x14ac:dyDescent="0.2">
      <c r="A49" s="120" t="s">
        <v>659</v>
      </c>
      <c r="B49" s="119" t="s">
        <v>60</v>
      </c>
      <c r="C49" s="121" t="s">
        <v>385</v>
      </c>
      <c r="D49" s="122" t="s">
        <v>382</v>
      </c>
      <c r="E49" s="122" t="s">
        <v>386</v>
      </c>
      <c r="F49" s="122" t="s">
        <v>389</v>
      </c>
      <c r="G49" s="122" t="s">
        <v>216</v>
      </c>
      <c r="H49" s="122" t="s">
        <v>386</v>
      </c>
      <c r="I49" s="122" t="s">
        <v>384</v>
      </c>
      <c r="J49" s="123" t="s">
        <v>387</v>
      </c>
      <c r="K49" s="255">
        <v>30057.919999999998</v>
      </c>
      <c r="L49" s="134">
        <f>L50</f>
        <v>49257.75</v>
      </c>
      <c r="M49" s="245" t="str">
        <f t="shared" si="2"/>
        <v>-</v>
      </c>
      <c r="N49" s="101">
        <f t="shared" si="0"/>
        <v>0</v>
      </c>
      <c r="O49" s="101">
        <f t="shared" si="1"/>
        <v>0</v>
      </c>
      <c r="P49" s="239">
        <f t="shared" si="3"/>
        <v>0</v>
      </c>
      <c r="Q49" s="239">
        <f t="shared" si="4"/>
        <v>0</v>
      </c>
      <c r="R49" s="239">
        <f t="shared" si="5"/>
        <v>0</v>
      </c>
      <c r="S49" s="239">
        <f t="shared" si="6"/>
        <v>0</v>
      </c>
      <c r="T49" s="239">
        <f t="shared" si="7"/>
        <v>0</v>
      </c>
      <c r="U49" s="239">
        <f t="shared" si="8"/>
        <v>0</v>
      </c>
      <c r="V49" s="239">
        <f t="shared" si="9"/>
        <v>0</v>
      </c>
      <c r="W49" s="239">
        <f t="shared" si="10"/>
        <v>0</v>
      </c>
      <c r="X49" s="152"/>
      <c r="Y49" s="230" t="s">
        <v>747</v>
      </c>
      <c r="Z49" s="231">
        <v>30057.919999999998</v>
      </c>
      <c r="AA49" s="231">
        <v>49257.75</v>
      </c>
      <c r="AB49" s="232">
        <v>0</v>
      </c>
      <c r="AC49" s="152"/>
      <c r="AD49" s="152"/>
      <c r="AE49" s="240" t="str">
        <f t="shared" si="11"/>
        <v>182</v>
      </c>
      <c r="AF49" s="240" t="str">
        <f t="shared" si="12"/>
        <v>1</v>
      </c>
      <c r="AG49" s="240" t="str">
        <f t="shared" si="19"/>
        <v>01</v>
      </c>
      <c r="AH49" s="240" t="str">
        <f t="shared" si="20"/>
        <v>02</v>
      </c>
      <c r="AI49" s="240" t="str">
        <f t="shared" si="21"/>
        <v>040</v>
      </c>
      <c r="AJ49" s="240" t="str">
        <f t="shared" si="22"/>
        <v>01</v>
      </c>
      <c r="AK49" s="240" t="str">
        <f t="shared" si="23"/>
        <v>0000</v>
      </c>
      <c r="AL49" s="240" t="str">
        <f t="shared" si="24"/>
        <v>110</v>
      </c>
    </row>
    <row r="50" spans="1:39" s="7" customFormat="1" ht="67.5" x14ac:dyDescent="0.2">
      <c r="A50" s="120" t="s">
        <v>1157</v>
      </c>
      <c r="B50" s="119" t="s">
        <v>60</v>
      </c>
      <c r="C50" s="121" t="s">
        <v>385</v>
      </c>
      <c r="D50" s="122" t="s">
        <v>382</v>
      </c>
      <c r="E50" s="122" t="s">
        <v>386</v>
      </c>
      <c r="F50" s="122" t="s">
        <v>389</v>
      </c>
      <c r="G50" s="122" t="s">
        <v>216</v>
      </c>
      <c r="H50" s="122" t="s">
        <v>386</v>
      </c>
      <c r="I50" s="122" t="s">
        <v>632</v>
      </c>
      <c r="J50" s="123" t="s">
        <v>387</v>
      </c>
      <c r="K50" s="255">
        <v>0</v>
      </c>
      <c r="L50" s="150">
        <v>49257.75</v>
      </c>
      <c r="M50" s="245" t="str">
        <f t="shared" si="2"/>
        <v>-</v>
      </c>
      <c r="N50" s="101">
        <f t="shared" si="0"/>
        <v>0</v>
      </c>
      <c r="O50" s="101">
        <f t="shared" si="1"/>
        <v>0</v>
      </c>
      <c r="P50" s="239">
        <f t="shared" si="3"/>
        <v>0</v>
      </c>
      <c r="Q50" s="239">
        <f t="shared" si="4"/>
        <v>0</v>
      </c>
      <c r="R50" s="239">
        <f t="shared" si="5"/>
        <v>0</v>
      </c>
      <c r="S50" s="239">
        <f t="shared" si="6"/>
        <v>0</v>
      </c>
      <c r="T50" s="239">
        <f t="shared" si="7"/>
        <v>0</v>
      </c>
      <c r="U50" s="239">
        <f t="shared" si="8"/>
        <v>0</v>
      </c>
      <c r="V50" s="239">
        <f t="shared" si="9"/>
        <v>0</v>
      </c>
      <c r="W50" s="239">
        <f t="shared" si="10"/>
        <v>0</v>
      </c>
      <c r="X50" s="152"/>
      <c r="Y50" s="230" t="s">
        <v>1140</v>
      </c>
      <c r="Z50" s="231">
        <v>0</v>
      </c>
      <c r="AA50" s="231">
        <v>49257.75</v>
      </c>
      <c r="AB50" s="232">
        <v>0</v>
      </c>
      <c r="AC50" s="152"/>
      <c r="AD50" s="152"/>
      <c r="AE50" s="240" t="str">
        <f t="shared" si="11"/>
        <v>182</v>
      </c>
      <c r="AF50" s="240" t="str">
        <f t="shared" si="12"/>
        <v>1</v>
      </c>
      <c r="AG50" s="240" t="str">
        <f t="shared" si="19"/>
        <v>01</v>
      </c>
      <c r="AH50" s="240" t="str">
        <f t="shared" si="20"/>
        <v>02</v>
      </c>
      <c r="AI50" s="240" t="str">
        <f t="shared" si="21"/>
        <v>040</v>
      </c>
      <c r="AJ50" s="240" t="str">
        <f t="shared" si="22"/>
        <v>01</v>
      </c>
      <c r="AK50" s="240" t="str">
        <f t="shared" si="23"/>
        <v>1000</v>
      </c>
      <c r="AL50" s="240" t="str">
        <f t="shared" si="24"/>
        <v>110</v>
      </c>
    </row>
    <row r="51" spans="1:39" s="7" customFormat="1" ht="72" customHeight="1" x14ac:dyDescent="0.2">
      <c r="A51" s="253" t="s">
        <v>1059</v>
      </c>
      <c r="B51" s="119" t="s">
        <v>60</v>
      </c>
      <c r="C51" s="121" t="s">
        <v>385</v>
      </c>
      <c r="D51" s="122" t="s">
        <v>382</v>
      </c>
      <c r="E51" s="122" t="s">
        <v>386</v>
      </c>
      <c r="F51" s="122" t="s">
        <v>389</v>
      </c>
      <c r="G51" s="122" t="s">
        <v>583</v>
      </c>
      <c r="H51" s="122" t="s">
        <v>386</v>
      </c>
      <c r="I51" s="122" t="s">
        <v>384</v>
      </c>
      <c r="J51" s="123" t="s">
        <v>387</v>
      </c>
      <c r="K51" s="135">
        <v>63896931.759999998</v>
      </c>
      <c r="L51" s="134">
        <f>L52</f>
        <v>3283912.52</v>
      </c>
      <c r="M51" s="245">
        <f t="shared" si="2"/>
        <v>60613019.239999995</v>
      </c>
      <c r="N51" s="101">
        <f t="shared" si="0"/>
        <v>0</v>
      </c>
      <c r="O51" s="101">
        <f t="shared" si="1"/>
        <v>0</v>
      </c>
      <c r="P51" s="239">
        <f t="shared" si="3"/>
        <v>0</v>
      </c>
      <c r="Q51" s="239">
        <f t="shared" si="4"/>
        <v>0</v>
      </c>
      <c r="R51" s="239">
        <f t="shared" si="5"/>
        <v>0</v>
      </c>
      <c r="S51" s="239">
        <f t="shared" si="6"/>
        <v>0</v>
      </c>
      <c r="T51" s="239">
        <f t="shared" si="7"/>
        <v>0</v>
      </c>
      <c r="U51" s="239">
        <f t="shared" si="8"/>
        <v>0</v>
      </c>
      <c r="V51" s="239">
        <f t="shared" si="9"/>
        <v>0</v>
      </c>
      <c r="W51" s="239">
        <f t="shared" si="10"/>
        <v>0</v>
      </c>
      <c r="X51" s="152"/>
      <c r="Y51" s="230" t="s">
        <v>1027</v>
      </c>
      <c r="Z51" s="231">
        <v>63896931.759999998</v>
      </c>
      <c r="AA51" s="231">
        <v>3283912.52</v>
      </c>
      <c r="AB51" s="232">
        <v>60613019.240000002</v>
      </c>
      <c r="AC51" s="152"/>
      <c r="AD51" s="152"/>
      <c r="AE51" s="240" t="str">
        <f t="shared" si="11"/>
        <v>182</v>
      </c>
      <c r="AF51" s="240" t="str">
        <f t="shared" si="12"/>
        <v>1</v>
      </c>
      <c r="AG51" s="240" t="str">
        <f t="shared" si="19"/>
        <v>01</v>
      </c>
      <c r="AH51" s="240" t="str">
        <f t="shared" si="20"/>
        <v>02</v>
      </c>
      <c r="AI51" s="240" t="str">
        <f t="shared" si="21"/>
        <v>080</v>
      </c>
      <c r="AJ51" s="240" t="str">
        <f t="shared" si="22"/>
        <v>01</v>
      </c>
      <c r="AK51" s="240" t="str">
        <f t="shared" si="23"/>
        <v>0000</v>
      </c>
      <c r="AL51" s="240" t="str">
        <f t="shared" si="24"/>
        <v>110</v>
      </c>
    </row>
    <row r="52" spans="1:39" s="7" customFormat="1" ht="92.25" customHeight="1" x14ac:dyDescent="0.2">
      <c r="A52" s="253" t="s">
        <v>1067</v>
      </c>
      <c r="B52" s="119" t="s">
        <v>60</v>
      </c>
      <c r="C52" s="121" t="s">
        <v>385</v>
      </c>
      <c r="D52" s="122" t="s">
        <v>382</v>
      </c>
      <c r="E52" s="122" t="s">
        <v>386</v>
      </c>
      <c r="F52" s="122" t="s">
        <v>389</v>
      </c>
      <c r="G52" s="122" t="s">
        <v>583</v>
      </c>
      <c r="H52" s="122" t="s">
        <v>386</v>
      </c>
      <c r="I52" s="122" t="s">
        <v>632</v>
      </c>
      <c r="J52" s="123" t="s">
        <v>387</v>
      </c>
      <c r="K52" s="135">
        <v>0</v>
      </c>
      <c r="L52" s="150">
        <v>3283912.52</v>
      </c>
      <c r="M52" s="245" t="str">
        <f t="shared" si="2"/>
        <v>-</v>
      </c>
      <c r="N52" s="101">
        <f t="shared" si="0"/>
        <v>0</v>
      </c>
      <c r="O52" s="101">
        <f t="shared" si="1"/>
        <v>0</v>
      </c>
      <c r="P52" s="239">
        <f t="shared" si="3"/>
        <v>0</v>
      </c>
      <c r="Q52" s="239">
        <f t="shared" si="4"/>
        <v>0</v>
      </c>
      <c r="R52" s="239">
        <f t="shared" si="5"/>
        <v>0</v>
      </c>
      <c r="S52" s="239">
        <f t="shared" si="6"/>
        <v>0</v>
      </c>
      <c r="T52" s="239">
        <f t="shared" si="7"/>
        <v>0</v>
      </c>
      <c r="U52" s="239">
        <f t="shared" si="8"/>
        <v>0</v>
      </c>
      <c r="V52" s="239">
        <f t="shared" si="9"/>
        <v>0</v>
      </c>
      <c r="W52" s="239">
        <f t="shared" si="10"/>
        <v>0</v>
      </c>
      <c r="X52" s="152"/>
      <c r="Y52" s="230" t="s">
        <v>748</v>
      </c>
      <c r="Z52" s="231">
        <v>0</v>
      </c>
      <c r="AA52" s="231">
        <v>3283912.52</v>
      </c>
      <c r="AB52" s="232">
        <v>0</v>
      </c>
      <c r="AC52" s="152"/>
      <c r="AD52" s="152"/>
      <c r="AE52" s="240" t="str">
        <f t="shared" si="11"/>
        <v>182</v>
      </c>
      <c r="AF52" s="240" t="str">
        <f t="shared" si="12"/>
        <v>1</v>
      </c>
      <c r="AG52" s="240" t="str">
        <f t="shared" si="19"/>
        <v>01</v>
      </c>
      <c r="AH52" s="240" t="str">
        <f t="shared" si="20"/>
        <v>02</v>
      </c>
      <c r="AI52" s="240" t="str">
        <f t="shared" si="21"/>
        <v>080</v>
      </c>
      <c r="AJ52" s="240" t="str">
        <f t="shared" si="22"/>
        <v>01</v>
      </c>
      <c r="AK52" s="240" t="str">
        <f t="shared" si="23"/>
        <v>1000</v>
      </c>
      <c r="AL52" s="240" t="str">
        <f t="shared" si="24"/>
        <v>110</v>
      </c>
    </row>
    <row r="53" spans="1:39" s="7" customFormat="1" ht="33.75" x14ac:dyDescent="0.2">
      <c r="A53" s="253" t="s">
        <v>1133</v>
      </c>
      <c r="B53" s="119" t="s">
        <v>60</v>
      </c>
      <c r="C53" s="121" t="s">
        <v>385</v>
      </c>
      <c r="D53" s="122" t="s">
        <v>382</v>
      </c>
      <c r="E53" s="122" t="s">
        <v>386</v>
      </c>
      <c r="F53" s="122" t="s">
        <v>389</v>
      </c>
      <c r="G53" s="122" t="s">
        <v>225</v>
      </c>
      <c r="H53" s="122" t="s">
        <v>386</v>
      </c>
      <c r="I53" s="122" t="s">
        <v>384</v>
      </c>
      <c r="J53" s="123" t="s">
        <v>387</v>
      </c>
      <c r="K53" s="135">
        <v>0</v>
      </c>
      <c r="L53" s="134">
        <f>L54</f>
        <v>2733776.12</v>
      </c>
      <c r="M53" s="245" t="str">
        <f t="shared" ref="M53:M56" si="26">IF(K53-L53&gt;0,K53-L53,"-")</f>
        <v>-</v>
      </c>
      <c r="N53" s="101">
        <f t="shared" si="0"/>
        <v>0</v>
      </c>
      <c r="O53" s="101">
        <f t="shared" si="1"/>
        <v>0</v>
      </c>
      <c r="P53" s="239">
        <f t="shared" si="3"/>
        <v>0</v>
      </c>
      <c r="Q53" s="239">
        <f t="shared" si="4"/>
        <v>0</v>
      </c>
      <c r="R53" s="239">
        <f t="shared" si="5"/>
        <v>0</v>
      </c>
      <c r="S53" s="239">
        <f t="shared" si="6"/>
        <v>0</v>
      </c>
      <c r="T53" s="239">
        <f t="shared" si="7"/>
        <v>0</v>
      </c>
      <c r="U53" s="239">
        <f t="shared" si="8"/>
        <v>0</v>
      </c>
      <c r="V53" s="239">
        <f t="shared" si="9"/>
        <v>0</v>
      </c>
      <c r="W53" s="239">
        <f t="shared" si="10"/>
        <v>0</v>
      </c>
      <c r="X53" s="152"/>
      <c r="Y53" s="230" t="s">
        <v>1070</v>
      </c>
      <c r="Z53" s="231">
        <v>0</v>
      </c>
      <c r="AA53" s="231">
        <v>2733776.12</v>
      </c>
      <c r="AB53" s="232">
        <v>0</v>
      </c>
      <c r="AC53" s="152"/>
      <c r="AD53" s="152"/>
      <c r="AE53" s="240" t="str">
        <f t="shared" si="11"/>
        <v>182</v>
      </c>
      <c r="AF53" s="240" t="str">
        <f t="shared" si="12"/>
        <v>1</v>
      </c>
      <c r="AG53" s="240" t="str">
        <f t="shared" si="19"/>
        <v>01</v>
      </c>
      <c r="AH53" s="240" t="str">
        <f t="shared" si="20"/>
        <v>02</v>
      </c>
      <c r="AI53" s="240" t="str">
        <f t="shared" si="21"/>
        <v>130</v>
      </c>
      <c r="AJ53" s="240" t="str">
        <f t="shared" si="22"/>
        <v>01</v>
      </c>
      <c r="AK53" s="240" t="str">
        <f t="shared" si="23"/>
        <v>0000</v>
      </c>
      <c r="AL53" s="240" t="str">
        <f t="shared" si="24"/>
        <v>110</v>
      </c>
    </row>
    <row r="54" spans="1:39" s="7" customFormat="1" ht="45" x14ac:dyDescent="0.2">
      <c r="A54" s="253" t="s">
        <v>1097</v>
      </c>
      <c r="B54" s="119" t="s">
        <v>60</v>
      </c>
      <c r="C54" s="121" t="s">
        <v>385</v>
      </c>
      <c r="D54" s="122" t="s">
        <v>382</v>
      </c>
      <c r="E54" s="122" t="s">
        <v>386</v>
      </c>
      <c r="F54" s="122" t="s">
        <v>389</v>
      </c>
      <c r="G54" s="122" t="s">
        <v>225</v>
      </c>
      <c r="H54" s="122" t="s">
        <v>386</v>
      </c>
      <c r="I54" s="122" t="s">
        <v>632</v>
      </c>
      <c r="J54" s="123" t="s">
        <v>387</v>
      </c>
      <c r="K54" s="135">
        <v>0</v>
      </c>
      <c r="L54" s="150">
        <v>2733776.12</v>
      </c>
      <c r="M54" s="245" t="str">
        <f t="shared" si="26"/>
        <v>-</v>
      </c>
      <c r="N54" s="101">
        <f t="shared" si="0"/>
        <v>0</v>
      </c>
      <c r="O54" s="101">
        <f t="shared" si="1"/>
        <v>0</v>
      </c>
      <c r="P54" s="239">
        <f t="shared" si="3"/>
        <v>0</v>
      </c>
      <c r="Q54" s="239">
        <f t="shared" si="4"/>
        <v>0</v>
      </c>
      <c r="R54" s="239">
        <f t="shared" si="5"/>
        <v>0</v>
      </c>
      <c r="S54" s="239">
        <f t="shared" si="6"/>
        <v>0</v>
      </c>
      <c r="T54" s="239">
        <f t="shared" si="7"/>
        <v>0</v>
      </c>
      <c r="U54" s="239">
        <f t="shared" si="8"/>
        <v>0</v>
      </c>
      <c r="V54" s="239">
        <f t="shared" si="9"/>
        <v>0</v>
      </c>
      <c r="W54" s="239">
        <f t="shared" si="10"/>
        <v>0</v>
      </c>
      <c r="X54" s="152"/>
      <c r="Y54" s="230" t="s">
        <v>1071</v>
      </c>
      <c r="Z54" s="231">
        <v>0</v>
      </c>
      <c r="AA54" s="231">
        <v>2733776.12</v>
      </c>
      <c r="AB54" s="232">
        <v>0</v>
      </c>
      <c r="AC54" s="152"/>
      <c r="AD54" s="152"/>
      <c r="AE54" s="240" t="str">
        <f t="shared" si="11"/>
        <v>182</v>
      </c>
      <c r="AF54" s="240" t="str">
        <f t="shared" si="12"/>
        <v>1</v>
      </c>
      <c r="AG54" s="240" t="str">
        <f t="shared" si="19"/>
        <v>01</v>
      </c>
      <c r="AH54" s="240" t="str">
        <f t="shared" si="20"/>
        <v>02</v>
      </c>
      <c r="AI54" s="240" t="str">
        <f t="shared" si="21"/>
        <v>130</v>
      </c>
      <c r="AJ54" s="240" t="str">
        <f t="shared" si="22"/>
        <v>01</v>
      </c>
      <c r="AK54" s="240" t="str">
        <f t="shared" si="23"/>
        <v>1000</v>
      </c>
      <c r="AL54" s="240" t="str">
        <f t="shared" si="24"/>
        <v>110</v>
      </c>
    </row>
    <row r="55" spans="1:39" s="7" customFormat="1" ht="33.75" x14ac:dyDescent="0.2">
      <c r="A55" s="253" t="s">
        <v>1184</v>
      </c>
      <c r="B55" s="119" t="s">
        <v>60</v>
      </c>
      <c r="C55" s="121" t="s">
        <v>385</v>
      </c>
      <c r="D55" s="122" t="s">
        <v>382</v>
      </c>
      <c r="E55" s="122" t="s">
        <v>386</v>
      </c>
      <c r="F55" s="122" t="s">
        <v>389</v>
      </c>
      <c r="G55" s="122" t="s">
        <v>103</v>
      </c>
      <c r="H55" s="122" t="s">
        <v>386</v>
      </c>
      <c r="I55" s="122" t="s">
        <v>384</v>
      </c>
      <c r="J55" s="123" t="s">
        <v>387</v>
      </c>
      <c r="K55" s="135">
        <v>0</v>
      </c>
      <c r="L55" s="134">
        <f>L56</f>
        <v>1628415.82</v>
      </c>
      <c r="M55" s="245" t="str">
        <f t="shared" si="26"/>
        <v>-</v>
      </c>
      <c r="N55" s="101">
        <f t="shared" si="0"/>
        <v>0</v>
      </c>
      <c r="O55" s="101">
        <f t="shared" si="1"/>
        <v>0</v>
      </c>
      <c r="P55" s="239">
        <f t="shared" si="3"/>
        <v>0</v>
      </c>
      <c r="Q55" s="239">
        <f t="shared" si="4"/>
        <v>0</v>
      </c>
      <c r="R55" s="239">
        <f t="shared" si="5"/>
        <v>0</v>
      </c>
      <c r="S55" s="239">
        <f t="shared" si="6"/>
        <v>0</v>
      </c>
      <c r="T55" s="239">
        <f t="shared" si="7"/>
        <v>0</v>
      </c>
      <c r="U55" s="239">
        <f t="shared" si="8"/>
        <v>0</v>
      </c>
      <c r="V55" s="239">
        <f t="shared" si="9"/>
        <v>0</v>
      </c>
      <c r="W55" s="239">
        <f t="shared" si="10"/>
        <v>0</v>
      </c>
      <c r="X55" s="152"/>
      <c r="Y55" s="230" t="s">
        <v>1176</v>
      </c>
      <c r="Z55" s="231">
        <v>0</v>
      </c>
      <c r="AA55" s="231">
        <v>1628415.82</v>
      </c>
      <c r="AB55" s="232">
        <v>0</v>
      </c>
      <c r="AC55" s="152"/>
      <c r="AD55" s="152"/>
      <c r="AE55" s="240" t="str">
        <f t="shared" si="11"/>
        <v>182</v>
      </c>
      <c r="AF55" s="240" t="str">
        <f t="shared" si="12"/>
        <v>1</v>
      </c>
      <c r="AG55" s="240" t="str">
        <f t="shared" si="19"/>
        <v>01</v>
      </c>
      <c r="AH55" s="240" t="str">
        <f t="shared" si="20"/>
        <v>02</v>
      </c>
      <c r="AI55" s="240" t="str">
        <f t="shared" si="21"/>
        <v>140</v>
      </c>
      <c r="AJ55" s="240" t="str">
        <f t="shared" si="22"/>
        <v>01</v>
      </c>
      <c r="AK55" s="240" t="str">
        <f t="shared" si="23"/>
        <v>0000</v>
      </c>
      <c r="AL55" s="240" t="str">
        <f t="shared" si="24"/>
        <v>110</v>
      </c>
    </row>
    <row r="56" spans="1:39" s="8" customFormat="1" ht="45.75" x14ac:dyDescent="0.25">
      <c r="A56" s="253" t="s">
        <v>1183</v>
      </c>
      <c r="B56" s="119" t="s">
        <v>60</v>
      </c>
      <c r="C56" s="121" t="s">
        <v>385</v>
      </c>
      <c r="D56" s="122" t="s">
        <v>382</v>
      </c>
      <c r="E56" s="122" t="s">
        <v>386</v>
      </c>
      <c r="F56" s="122" t="s">
        <v>389</v>
      </c>
      <c r="G56" s="122" t="s">
        <v>103</v>
      </c>
      <c r="H56" s="122" t="s">
        <v>386</v>
      </c>
      <c r="I56" s="122" t="s">
        <v>632</v>
      </c>
      <c r="J56" s="123" t="s">
        <v>387</v>
      </c>
      <c r="K56" s="135">
        <v>0</v>
      </c>
      <c r="L56" s="150">
        <v>1628415.82</v>
      </c>
      <c r="M56" s="245" t="str">
        <f t="shared" si="26"/>
        <v>-</v>
      </c>
      <c r="N56" s="101">
        <f t="shared" si="0"/>
        <v>0</v>
      </c>
      <c r="O56" s="101">
        <f t="shared" si="1"/>
        <v>0</v>
      </c>
      <c r="P56" s="239">
        <f t="shared" si="3"/>
        <v>0</v>
      </c>
      <c r="Q56" s="239">
        <f t="shared" si="4"/>
        <v>0</v>
      </c>
      <c r="R56" s="239">
        <f t="shared" si="5"/>
        <v>0</v>
      </c>
      <c r="S56" s="239">
        <f t="shared" si="6"/>
        <v>0</v>
      </c>
      <c r="T56" s="239">
        <f t="shared" si="7"/>
        <v>0</v>
      </c>
      <c r="U56" s="239">
        <f t="shared" si="8"/>
        <v>0</v>
      </c>
      <c r="V56" s="239">
        <f t="shared" si="9"/>
        <v>0</v>
      </c>
      <c r="W56" s="239">
        <f t="shared" si="10"/>
        <v>0</v>
      </c>
      <c r="X56" s="152"/>
      <c r="Y56" s="230" t="s">
        <v>1177</v>
      </c>
      <c r="Z56" s="231">
        <v>0</v>
      </c>
      <c r="AA56" s="231">
        <v>1628415.82</v>
      </c>
      <c r="AB56" s="232">
        <v>0</v>
      </c>
      <c r="AC56" s="152"/>
      <c r="AD56" s="152"/>
      <c r="AE56" s="240" t="str">
        <f t="shared" si="11"/>
        <v>182</v>
      </c>
      <c r="AF56" s="240" t="str">
        <f t="shared" si="12"/>
        <v>1</v>
      </c>
      <c r="AG56" s="240" t="str">
        <f t="shared" si="19"/>
        <v>01</v>
      </c>
      <c r="AH56" s="240" t="str">
        <f t="shared" si="20"/>
        <v>02</v>
      </c>
      <c r="AI56" s="240" t="str">
        <f t="shared" si="21"/>
        <v>140</v>
      </c>
      <c r="AJ56" s="240" t="str">
        <f t="shared" si="22"/>
        <v>01</v>
      </c>
      <c r="AK56" s="240" t="str">
        <f t="shared" si="23"/>
        <v>1000</v>
      </c>
      <c r="AL56" s="240" t="str">
        <f t="shared" si="24"/>
        <v>110</v>
      </c>
      <c r="AM56" s="7"/>
    </row>
    <row r="57" spans="1:39" s="8" customFormat="1" ht="23.25" x14ac:dyDescent="0.25">
      <c r="A57" s="132" t="s">
        <v>179</v>
      </c>
      <c r="B57" s="118" t="s">
        <v>60</v>
      </c>
      <c r="C57" s="125" t="s">
        <v>381</v>
      </c>
      <c r="D57" s="241" t="s">
        <v>382</v>
      </c>
      <c r="E57" s="241" t="s">
        <v>174</v>
      </c>
      <c r="F57" s="241" t="s">
        <v>383</v>
      </c>
      <c r="G57" s="241" t="s">
        <v>381</v>
      </c>
      <c r="H57" s="241" t="s">
        <v>383</v>
      </c>
      <c r="I57" s="241" t="s">
        <v>384</v>
      </c>
      <c r="J57" s="242" t="s">
        <v>381</v>
      </c>
      <c r="K57" s="243">
        <f>K58</f>
        <v>23014800</v>
      </c>
      <c r="L57" s="243">
        <f>L58</f>
        <v>19380616.109999999</v>
      </c>
      <c r="M57" s="151">
        <f t="shared" si="2"/>
        <v>3634183.8900000006</v>
      </c>
      <c r="N57" s="101">
        <f t="shared" si="0"/>
        <v>0</v>
      </c>
      <c r="O57" s="101">
        <f t="shared" si="1"/>
        <v>0</v>
      </c>
      <c r="P57" s="239">
        <f t="shared" si="3"/>
        <v>0</v>
      </c>
      <c r="Q57" s="239">
        <f t="shared" si="4"/>
        <v>0</v>
      </c>
      <c r="R57" s="239">
        <f t="shared" si="5"/>
        <v>0</v>
      </c>
      <c r="S57" s="239">
        <f t="shared" si="6"/>
        <v>0</v>
      </c>
      <c r="T57" s="239">
        <f t="shared" si="7"/>
        <v>0</v>
      </c>
      <c r="U57" s="239">
        <f t="shared" si="8"/>
        <v>0</v>
      </c>
      <c r="V57" s="239">
        <f t="shared" si="9"/>
        <v>0</v>
      </c>
      <c r="W57" s="239">
        <f t="shared" si="10"/>
        <v>0</v>
      </c>
      <c r="X57" s="152"/>
      <c r="Y57" s="256" t="s">
        <v>2918</v>
      </c>
      <c r="Z57" s="231">
        <v>23014800</v>
      </c>
      <c r="AA57" s="231">
        <v>19380616.109999999</v>
      </c>
      <c r="AB57" s="232">
        <v>3634183.89</v>
      </c>
      <c r="AC57" s="152"/>
      <c r="AD57" s="152"/>
      <c r="AE57" s="240" t="str">
        <f t="shared" si="11"/>
        <v>000</v>
      </c>
      <c r="AF57" s="240" t="str">
        <f t="shared" si="12"/>
        <v>1</v>
      </c>
      <c r="AG57" s="240" t="str">
        <f t="shared" si="19"/>
        <v>03</v>
      </c>
      <c r="AH57" s="240" t="str">
        <f t="shared" si="20"/>
        <v>00</v>
      </c>
      <c r="AI57" s="240" t="str">
        <f t="shared" si="21"/>
        <v>000</v>
      </c>
      <c r="AJ57" s="240" t="str">
        <f t="shared" si="22"/>
        <v>00</v>
      </c>
      <c r="AK57" s="240" t="str">
        <f t="shared" si="23"/>
        <v>0000</v>
      </c>
      <c r="AL57" s="240" t="str">
        <f t="shared" si="24"/>
        <v>000</v>
      </c>
      <c r="AM57" s="7"/>
    </row>
    <row r="58" spans="1:39" s="8" customFormat="1" ht="23.25" x14ac:dyDescent="0.25">
      <c r="A58" s="132" t="s">
        <v>180</v>
      </c>
      <c r="B58" s="118" t="s">
        <v>60</v>
      </c>
      <c r="C58" s="125" t="s">
        <v>381</v>
      </c>
      <c r="D58" s="241" t="s">
        <v>382</v>
      </c>
      <c r="E58" s="241" t="s">
        <v>174</v>
      </c>
      <c r="F58" s="241" t="s">
        <v>389</v>
      </c>
      <c r="G58" s="241" t="s">
        <v>381</v>
      </c>
      <c r="H58" s="241" t="s">
        <v>386</v>
      </c>
      <c r="I58" s="241" t="s">
        <v>384</v>
      </c>
      <c r="J58" s="242" t="s">
        <v>381</v>
      </c>
      <c r="K58" s="243">
        <f>K59+K61+K63+K65</f>
        <v>23014800</v>
      </c>
      <c r="L58" s="243">
        <f>L59+L61+L63+L65</f>
        <v>19380616.109999999</v>
      </c>
      <c r="M58" s="151">
        <f t="shared" si="2"/>
        <v>3634183.8900000006</v>
      </c>
      <c r="N58" s="101">
        <f t="shared" si="0"/>
        <v>0</v>
      </c>
      <c r="O58" s="101">
        <f t="shared" si="1"/>
        <v>0</v>
      </c>
      <c r="P58" s="239">
        <f t="shared" si="3"/>
        <v>0</v>
      </c>
      <c r="Q58" s="239">
        <f t="shared" si="4"/>
        <v>0</v>
      </c>
      <c r="R58" s="239">
        <f t="shared" si="5"/>
        <v>0</v>
      </c>
      <c r="S58" s="239">
        <f t="shared" si="6"/>
        <v>0</v>
      </c>
      <c r="T58" s="239">
        <f t="shared" si="7"/>
        <v>0</v>
      </c>
      <c r="U58" s="239">
        <f t="shared" si="8"/>
        <v>0</v>
      </c>
      <c r="V58" s="239">
        <f t="shared" si="9"/>
        <v>0</v>
      </c>
      <c r="W58" s="239">
        <f t="shared" si="10"/>
        <v>0</v>
      </c>
      <c r="X58" s="152"/>
      <c r="Y58" s="256" t="s">
        <v>2919</v>
      </c>
      <c r="Z58" s="231">
        <v>23014800</v>
      </c>
      <c r="AA58" s="231">
        <v>19380616.109999999</v>
      </c>
      <c r="AB58" s="232">
        <v>3634183.89</v>
      </c>
      <c r="AC58" s="152"/>
      <c r="AD58" s="152"/>
      <c r="AE58" s="240" t="str">
        <f t="shared" si="11"/>
        <v>000</v>
      </c>
      <c r="AF58" s="240" t="str">
        <f t="shared" si="12"/>
        <v>1</v>
      </c>
      <c r="AG58" s="240" t="str">
        <f t="shared" si="19"/>
        <v>03</v>
      </c>
      <c r="AH58" s="240" t="str">
        <f t="shared" si="20"/>
        <v>02</v>
      </c>
      <c r="AI58" s="240" t="str">
        <f t="shared" si="21"/>
        <v>000</v>
      </c>
      <c r="AJ58" s="240" t="str">
        <f t="shared" si="22"/>
        <v>01</v>
      </c>
      <c r="AK58" s="240" t="str">
        <f t="shared" si="23"/>
        <v>0000</v>
      </c>
      <c r="AL58" s="240" t="str">
        <f t="shared" si="24"/>
        <v>000</v>
      </c>
    </row>
    <row r="59" spans="1:39" s="8" customFormat="1" ht="37.5" customHeight="1" x14ac:dyDescent="0.25">
      <c r="A59" s="120" t="s">
        <v>135</v>
      </c>
      <c r="B59" s="118" t="s">
        <v>60</v>
      </c>
      <c r="C59" s="125" t="s">
        <v>381</v>
      </c>
      <c r="D59" s="241" t="s">
        <v>382</v>
      </c>
      <c r="E59" s="241" t="s">
        <v>174</v>
      </c>
      <c r="F59" s="241" t="s">
        <v>389</v>
      </c>
      <c r="G59" s="241" t="s">
        <v>181</v>
      </c>
      <c r="H59" s="241" t="s">
        <v>386</v>
      </c>
      <c r="I59" s="241" t="s">
        <v>384</v>
      </c>
      <c r="J59" s="242" t="s">
        <v>387</v>
      </c>
      <c r="K59" s="243">
        <f>K60</f>
        <v>10901000</v>
      </c>
      <c r="L59" s="243">
        <f>L60</f>
        <v>9927464.8499999996</v>
      </c>
      <c r="M59" s="151">
        <f t="shared" si="2"/>
        <v>973535.15000000037</v>
      </c>
      <c r="N59" s="101">
        <f t="shared" si="0"/>
        <v>0</v>
      </c>
      <c r="O59" s="101">
        <f t="shared" si="1"/>
        <v>0</v>
      </c>
      <c r="P59" s="239">
        <f t="shared" si="3"/>
        <v>0</v>
      </c>
      <c r="Q59" s="239">
        <f t="shared" si="4"/>
        <v>0</v>
      </c>
      <c r="R59" s="239">
        <f t="shared" si="5"/>
        <v>0</v>
      </c>
      <c r="S59" s="239">
        <f t="shared" si="6"/>
        <v>0</v>
      </c>
      <c r="T59" s="239">
        <f t="shared" si="7"/>
        <v>0</v>
      </c>
      <c r="U59" s="239">
        <f t="shared" si="8"/>
        <v>0</v>
      </c>
      <c r="V59" s="239">
        <f t="shared" si="9"/>
        <v>0</v>
      </c>
      <c r="W59" s="239">
        <f t="shared" si="10"/>
        <v>0</v>
      </c>
      <c r="X59" s="152"/>
      <c r="Y59" s="256" t="s">
        <v>2917</v>
      </c>
      <c r="Z59" s="231">
        <v>10901000</v>
      </c>
      <c r="AA59" s="231">
        <v>9927464.8499999996</v>
      </c>
      <c r="AB59" s="232">
        <v>973535.15</v>
      </c>
      <c r="AC59" s="152"/>
      <c r="AD59" s="152"/>
      <c r="AE59" s="240" t="str">
        <f t="shared" si="11"/>
        <v>000</v>
      </c>
      <c r="AF59" s="240" t="str">
        <f t="shared" si="12"/>
        <v>1</v>
      </c>
      <c r="AG59" s="240" t="str">
        <f t="shared" si="19"/>
        <v>03</v>
      </c>
      <c r="AH59" s="240" t="str">
        <f t="shared" si="20"/>
        <v>02</v>
      </c>
      <c r="AI59" s="240" t="str">
        <f t="shared" si="21"/>
        <v>230</v>
      </c>
      <c r="AJ59" s="240" t="str">
        <f t="shared" si="22"/>
        <v>01</v>
      </c>
      <c r="AK59" s="240" t="str">
        <f t="shared" si="23"/>
        <v>0000</v>
      </c>
      <c r="AL59" s="240" t="str">
        <f t="shared" si="24"/>
        <v>110</v>
      </c>
    </row>
    <row r="60" spans="1:39" s="8" customFormat="1" ht="59.25" customHeight="1" x14ac:dyDescent="0.25">
      <c r="A60" s="120" t="s">
        <v>607</v>
      </c>
      <c r="B60" s="119" t="s">
        <v>60</v>
      </c>
      <c r="C60" s="122" t="s">
        <v>385</v>
      </c>
      <c r="D60" s="122" t="s">
        <v>382</v>
      </c>
      <c r="E60" s="122" t="s">
        <v>174</v>
      </c>
      <c r="F60" s="122" t="s">
        <v>389</v>
      </c>
      <c r="G60" s="122" t="s">
        <v>269</v>
      </c>
      <c r="H60" s="122" t="s">
        <v>386</v>
      </c>
      <c r="I60" s="122" t="s">
        <v>384</v>
      </c>
      <c r="J60" s="123" t="s">
        <v>387</v>
      </c>
      <c r="K60" s="135">
        <v>10901000</v>
      </c>
      <c r="L60" s="150">
        <v>9927464.8499999996</v>
      </c>
      <c r="M60" s="245">
        <f t="shared" si="2"/>
        <v>973535.15000000037</v>
      </c>
      <c r="N60" s="101">
        <f t="shared" si="0"/>
        <v>0</v>
      </c>
      <c r="O60" s="101">
        <f t="shared" si="1"/>
        <v>0</v>
      </c>
      <c r="P60" s="239">
        <f t="shared" si="3"/>
        <v>0</v>
      </c>
      <c r="Q60" s="239">
        <f t="shared" si="4"/>
        <v>0</v>
      </c>
      <c r="R60" s="239">
        <f t="shared" si="5"/>
        <v>0</v>
      </c>
      <c r="S60" s="239">
        <f t="shared" si="6"/>
        <v>0</v>
      </c>
      <c r="T60" s="239">
        <f t="shared" si="7"/>
        <v>0</v>
      </c>
      <c r="U60" s="239">
        <f t="shared" si="8"/>
        <v>0</v>
      </c>
      <c r="V60" s="239">
        <f t="shared" si="9"/>
        <v>0</v>
      </c>
      <c r="W60" s="239">
        <f t="shared" si="10"/>
        <v>0</v>
      </c>
      <c r="X60" s="152"/>
      <c r="Y60" s="230" t="s">
        <v>1016</v>
      </c>
      <c r="Z60" s="231">
        <v>10901000</v>
      </c>
      <c r="AA60" s="231">
        <v>9927464.8499999996</v>
      </c>
      <c r="AB60" s="232">
        <v>973535.15</v>
      </c>
      <c r="AC60" s="152"/>
      <c r="AD60" s="152"/>
      <c r="AE60" s="240" t="str">
        <f t="shared" si="11"/>
        <v>182</v>
      </c>
      <c r="AF60" s="240" t="str">
        <f t="shared" si="12"/>
        <v>1</v>
      </c>
      <c r="AG60" s="240" t="str">
        <f t="shared" si="19"/>
        <v>03</v>
      </c>
      <c r="AH60" s="240" t="str">
        <f t="shared" si="20"/>
        <v>02</v>
      </c>
      <c r="AI60" s="240" t="str">
        <f t="shared" si="21"/>
        <v>231</v>
      </c>
      <c r="AJ60" s="240" t="str">
        <f t="shared" si="22"/>
        <v>01</v>
      </c>
      <c r="AK60" s="240" t="str">
        <f t="shared" si="23"/>
        <v>0000</v>
      </c>
      <c r="AL60" s="240" t="str">
        <f t="shared" si="24"/>
        <v>110</v>
      </c>
    </row>
    <row r="61" spans="1:39" s="8" customFormat="1" ht="49.5" customHeight="1" x14ac:dyDescent="0.25">
      <c r="A61" s="120" t="s">
        <v>136</v>
      </c>
      <c r="B61" s="119" t="s">
        <v>60</v>
      </c>
      <c r="C61" s="241" t="s">
        <v>381</v>
      </c>
      <c r="D61" s="241" t="s">
        <v>382</v>
      </c>
      <c r="E61" s="241" t="s">
        <v>174</v>
      </c>
      <c r="F61" s="241" t="s">
        <v>389</v>
      </c>
      <c r="G61" s="241" t="s">
        <v>33</v>
      </c>
      <c r="H61" s="241" t="s">
        <v>386</v>
      </c>
      <c r="I61" s="241" t="s">
        <v>384</v>
      </c>
      <c r="J61" s="242" t="s">
        <v>387</v>
      </c>
      <c r="K61" s="243">
        <f>K62</f>
        <v>75700</v>
      </c>
      <c r="L61" s="243">
        <f>L62</f>
        <v>53490.84</v>
      </c>
      <c r="M61" s="151">
        <f t="shared" si="2"/>
        <v>22209.160000000003</v>
      </c>
      <c r="N61" s="101">
        <f t="shared" si="0"/>
        <v>0</v>
      </c>
      <c r="O61" s="101">
        <f t="shared" si="1"/>
        <v>0</v>
      </c>
      <c r="P61" s="239">
        <f t="shared" si="3"/>
        <v>0</v>
      </c>
      <c r="Q61" s="239">
        <f t="shared" si="4"/>
        <v>0</v>
      </c>
      <c r="R61" s="239">
        <f t="shared" si="5"/>
        <v>0</v>
      </c>
      <c r="S61" s="239">
        <f t="shared" si="6"/>
        <v>0</v>
      </c>
      <c r="T61" s="239">
        <f t="shared" si="7"/>
        <v>0</v>
      </c>
      <c r="U61" s="239">
        <f t="shared" si="8"/>
        <v>0</v>
      </c>
      <c r="V61" s="239">
        <f t="shared" si="9"/>
        <v>0</v>
      </c>
      <c r="W61" s="239">
        <f t="shared" si="10"/>
        <v>0</v>
      </c>
      <c r="X61" s="152"/>
      <c r="Y61" s="256" t="s">
        <v>2916</v>
      </c>
      <c r="Z61" s="231">
        <v>75700</v>
      </c>
      <c r="AA61" s="231">
        <v>53490.84</v>
      </c>
      <c r="AB61" s="232">
        <v>22209.16</v>
      </c>
      <c r="AC61" s="152"/>
      <c r="AD61" s="152"/>
      <c r="AE61" s="240" t="str">
        <f t="shared" si="11"/>
        <v>000</v>
      </c>
      <c r="AF61" s="240" t="str">
        <f t="shared" si="12"/>
        <v>1</v>
      </c>
      <c r="AG61" s="240" t="str">
        <f t="shared" si="19"/>
        <v>03</v>
      </c>
      <c r="AH61" s="240" t="str">
        <f t="shared" si="20"/>
        <v>02</v>
      </c>
      <c r="AI61" s="240" t="str">
        <f t="shared" si="21"/>
        <v>240</v>
      </c>
      <c r="AJ61" s="240" t="str">
        <f t="shared" si="22"/>
        <v>01</v>
      </c>
      <c r="AK61" s="240" t="str">
        <f t="shared" si="23"/>
        <v>0000</v>
      </c>
      <c r="AL61" s="240" t="str">
        <f t="shared" si="24"/>
        <v>110</v>
      </c>
    </row>
    <row r="62" spans="1:39" s="8" customFormat="1" ht="71.25" customHeight="1" x14ac:dyDescent="0.25">
      <c r="A62" s="120" t="s">
        <v>608</v>
      </c>
      <c r="B62" s="119" t="s">
        <v>60</v>
      </c>
      <c r="C62" s="121" t="s">
        <v>385</v>
      </c>
      <c r="D62" s="122" t="s">
        <v>382</v>
      </c>
      <c r="E62" s="122" t="s">
        <v>174</v>
      </c>
      <c r="F62" s="122" t="s">
        <v>389</v>
      </c>
      <c r="G62" s="122" t="s">
        <v>439</v>
      </c>
      <c r="H62" s="122" t="s">
        <v>386</v>
      </c>
      <c r="I62" s="122" t="s">
        <v>384</v>
      </c>
      <c r="J62" s="123" t="s">
        <v>387</v>
      </c>
      <c r="K62" s="135">
        <v>75700</v>
      </c>
      <c r="L62" s="150">
        <v>53490.84</v>
      </c>
      <c r="M62" s="245">
        <f t="shared" si="2"/>
        <v>22209.160000000003</v>
      </c>
      <c r="N62" s="101">
        <f t="shared" si="0"/>
        <v>0</v>
      </c>
      <c r="O62" s="101">
        <f t="shared" si="1"/>
        <v>0</v>
      </c>
      <c r="P62" s="239">
        <f t="shared" si="3"/>
        <v>0</v>
      </c>
      <c r="Q62" s="239">
        <f t="shared" si="4"/>
        <v>0</v>
      </c>
      <c r="R62" s="239">
        <f t="shared" si="5"/>
        <v>0</v>
      </c>
      <c r="S62" s="239">
        <f t="shared" si="6"/>
        <v>0</v>
      </c>
      <c r="T62" s="239">
        <f t="shared" si="7"/>
        <v>0</v>
      </c>
      <c r="U62" s="239">
        <f t="shared" si="8"/>
        <v>0</v>
      </c>
      <c r="V62" s="239">
        <f t="shared" si="9"/>
        <v>0</v>
      </c>
      <c r="W62" s="239">
        <f t="shared" si="10"/>
        <v>0</v>
      </c>
      <c r="X62" s="152"/>
      <c r="Y62" s="230" t="s">
        <v>1227</v>
      </c>
      <c r="Z62" s="231">
        <v>75700</v>
      </c>
      <c r="AA62" s="231">
        <v>53490.84</v>
      </c>
      <c r="AB62" s="232">
        <v>22209.16</v>
      </c>
      <c r="AC62" s="152"/>
      <c r="AD62" s="152"/>
      <c r="AE62" s="240" t="str">
        <f t="shared" si="11"/>
        <v>182</v>
      </c>
      <c r="AF62" s="240" t="str">
        <f t="shared" si="12"/>
        <v>1</v>
      </c>
      <c r="AG62" s="240" t="str">
        <f t="shared" si="19"/>
        <v>03</v>
      </c>
      <c r="AH62" s="240" t="str">
        <f t="shared" si="20"/>
        <v>02</v>
      </c>
      <c r="AI62" s="240" t="str">
        <f t="shared" si="21"/>
        <v>241</v>
      </c>
      <c r="AJ62" s="240" t="str">
        <f t="shared" si="22"/>
        <v>01</v>
      </c>
      <c r="AK62" s="240" t="str">
        <f t="shared" si="23"/>
        <v>0000</v>
      </c>
      <c r="AL62" s="240" t="str">
        <f t="shared" si="24"/>
        <v>110</v>
      </c>
    </row>
    <row r="63" spans="1:39" s="8" customFormat="1" ht="37.5" customHeight="1" x14ac:dyDescent="0.25">
      <c r="A63" s="120" t="s">
        <v>298</v>
      </c>
      <c r="B63" s="119" t="s">
        <v>60</v>
      </c>
      <c r="C63" s="241" t="s">
        <v>381</v>
      </c>
      <c r="D63" s="241" t="s">
        <v>382</v>
      </c>
      <c r="E63" s="241" t="s">
        <v>174</v>
      </c>
      <c r="F63" s="241" t="s">
        <v>389</v>
      </c>
      <c r="G63" s="241" t="s">
        <v>161</v>
      </c>
      <c r="H63" s="241" t="s">
        <v>386</v>
      </c>
      <c r="I63" s="241" t="s">
        <v>384</v>
      </c>
      <c r="J63" s="242" t="s">
        <v>387</v>
      </c>
      <c r="K63" s="243">
        <f>K64</f>
        <v>13475800</v>
      </c>
      <c r="L63" s="243">
        <f>L64</f>
        <v>10564423.92</v>
      </c>
      <c r="M63" s="151">
        <f>IF(K63-L63&gt;0,K63-L63,"-")</f>
        <v>2911376.08</v>
      </c>
      <c r="N63" s="101">
        <f t="shared" si="0"/>
        <v>0</v>
      </c>
      <c r="O63" s="101">
        <f t="shared" si="1"/>
        <v>0</v>
      </c>
      <c r="P63" s="239">
        <f t="shared" si="3"/>
        <v>0</v>
      </c>
      <c r="Q63" s="239">
        <f t="shared" si="4"/>
        <v>0</v>
      </c>
      <c r="R63" s="239">
        <f t="shared" si="5"/>
        <v>0</v>
      </c>
      <c r="S63" s="239">
        <f t="shared" si="6"/>
        <v>0</v>
      </c>
      <c r="T63" s="239">
        <f t="shared" si="7"/>
        <v>0</v>
      </c>
      <c r="U63" s="239">
        <f t="shared" si="8"/>
        <v>0</v>
      </c>
      <c r="V63" s="239">
        <f t="shared" si="9"/>
        <v>0</v>
      </c>
      <c r="W63" s="239">
        <f t="shared" si="10"/>
        <v>0</v>
      </c>
      <c r="X63" s="152"/>
      <c r="Y63" s="256" t="s">
        <v>2915</v>
      </c>
      <c r="Z63" s="231">
        <v>13475800</v>
      </c>
      <c r="AA63" s="231">
        <v>10564423.92</v>
      </c>
      <c r="AB63" s="232">
        <v>2911376.08</v>
      </c>
      <c r="AC63" s="152"/>
      <c r="AD63" s="152"/>
      <c r="AE63" s="240" t="str">
        <f t="shared" si="11"/>
        <v>000</v>
      </c>
      <c r="AF63" s="240" t="str">
        <f t="shared" si="12"/>
        <v>1</v>
      </c>
      <c r="AG63" s="240" t="str">
        <f t="shared" si="19"/>
        <v>03</v>
      </c>
      <c r="AH63" s="240" t="str">
        <f t="shared" si="20"/>
        <v>02</v>
      </c>
      <c r="AI63" s="240" t="str">
        <f t="shared" si="21"/>
        <v>250</v>
      </c>
      <c r="AJ63" s="240" t="str">
        <f t="shared" si="22"/>
        <v>01</v>
      </c>
      <c r="AK63" s="240" t="str">
        <f t="shared" si="23"/>
        <v>0000</v>
      </c>
      <c r="AL63" s="240" t="str">
        <f t="shared" si="24"/>
        <v>110</v>
      </c>
    </row>
    <row r="64" spans="1:39" s="8" customFormat="1" ht="59.25" customHeight="1" x14ac:dyDescent="0.25">
      <c r="A64" s="120" t="s">
        <v>609</v>
      </c>
      <c r="B64" s="119" t="s">
        <v>60</v>
      </c>
      <c r="C64" s="122" t="s">
        <v>385</v>
      </c>
      <c r="D64" s="122" t="s">
        <v>382</v>
      </c>
      <c r="E64" s="122" t="s">
        <v>174</v>
      </c>
      <c r="F64" s="122" t="s">
        <v>389</v>
      </c>
      <c r="G64" s="122" t="s">
        <v>440</v>
      </c>
      <c r="H64" s="122" t="s">
        <v>386</v>
      </c>
      <c r="I64" s="122" t="s">
        <v>384</v>
      </c>
      <c r="J64" s="123" t="s">
        <v>387</v>
      </c>
      <c r="K64" s="135">
        <v>13475800</v>
      </c>
      <c r="L64" s="150">
        <v>10564423.92</v>
      </c>
      <c r="M64" s="245">
        <f t="shared" si="2"/>
        <v>2911376.08</v>
      </c>
      <c r="N64" s="101">
        <f t="shared" si="0"/>
        <v>0</v>
      </c>
      <c r="O64" s="101">
        <f t="shared" si="1"/>
        <v>0</v>
      </c>
      <c r="P64" s="239">
        <f t="shared" si="3"/>
        <v>0</v>
      </c>
      <c r="Q64" s="239">
        <f t="shared" si="4"/>
        <v>0</v>
      </c>
      <c r="R64" s="239">
        <f t="shared" si="5"/>
        <v>0</v>
      </c>
      <c r="S64" s="239">
        <f t="shared" si="6"/>
        <v>0</v>
      </c>
      <c r="T64" s="239">
        <f t="shared" si="7"/>
        <v>0</v>
      </c>
      <c r="U64" s="239">
        <f t="shared" si="8"/>
        <v>0</v>
      </c>
      <c r="V64" s="239">
        <f t="shared" si="9"/>
        <v>0</v>
      </c>
      <c r="W64" s="239">
        <f t="shared" si="10"/>
        <v>0</v>
      </c>
      <c r="X64" s="152"/>
      <c r="Y64" s="230" t="s">
        <v>1072</v>
      </c>
      <c r="Z64" s="231">
        <v>13475800</v>
      </c>
      <c r="AA64" s="231">
        <v>10564423.92</v>
      </c>
      <c r="AB64" s="232">
        <v>2911376.08</v>
      </c>
      <c r="AC64" s="152"/>
      <c r="AD64" s="152"/>
      <c r="AE64" s="240" t="str">
        <f t="shared" si="11"/>
        <v>182</v>
      </c>
      <c r="AF64" s="240" t="str">
        <f t="shared" si="12"/>
        <v>1</v>
      </c>
      <c r="AG64" s="240" t="str">
        <f t="shared" si="19"/>
        <v>03</v>
      </c>
      <c r="AH64" s="240" t="str">
        <f t="shared" si="20"/>
        <v>02</v>
      </c>
      <c r="AI64" s="240" t="str">
        <f t="shared" si="21"/>
        <v>251</v>
      </c>
      <c r="AJ64" s="240" t="str">
        <f t="shared" si="22"/>
        <v>01</v>
      </c>
      <c r="AK64" s="240" t="str">
        <f t="shared" si="23"/>
        <v>0000</v>
      </c>
      <c r="AL64" s="240" t="str">
        <f t="shared" si="24"/>
        <v>110</v>
      </c>
    </row>
    <row r="65" spans="1:38" s="8" customFormat="1" ht="34.5" x14ac:dyDescent="0.25">
      <c r="A65" s="120" t="s">
        <v>299</v>
      </c>
      <c r="B65" s="119" t="s">
        <v>60</v>
      </c>
      <c r="C65" s="241" t="s">
        <v>381</v>
      </c>
      <c r="D65" s="241" t="s">
        <v>382</v>
      </c>
      <c r="E65" s="241" t="s">
        <v>174</v>
      </c>
      <c r="F65" s="241" t="s">
        <v>389</v>
      </c>
      <c r="G65" s="241" t="s">
        <v>170</v>
      </c>
      <c r="H65" s="241" t="s">
        <v>386</v>
      </c>
      <c r="I65" s="241" t="s">
        <v>384</v>
      </c>
      <c r="J65" s="242" t="s">
        <v>387</v>
      </c>
      <c r="K65" s="243">
        <f>K66</f>
        <v>-1437700</v>
      </c>
      <c r="L65" s="243">
        <f>L66</f>
        <v>-1164763.5</v>
      </c>
      <c r="M65" s="151">
        <f>K65-L65</f>
        <v>-272936.5</v>
      </c>
      <c r="N65" s="101">
        <f t="shared" si="0"/>
        <v>0</v>
      </c>
      <c r="O65" s="101">
        <f t="shared" si="1"/>
        <v>0</v>
      </c>
      <c r="P65" s="239">
        <f t="shared" si="3"/>
        <v>0</v>
      </c>
      <c r="Q65" s="239">
        <f t="shared" si="4"/>
        <v>0</v>
      </c>
      <c r="R65" s="239">
        <f t="shared" si="5"/>
        <v>0</v>
      </c>
      <c r="S65" s="239">
        <f t="shared" si="6"/>
        <v>0</v>
      </c>
      <c r="T65" s="239">
        <f t="shared" si="7"/>
        <v>0</v>
      </c>
      <c r="U65" s="239">
        <f t="shared" si="8"/>
        <v>0</v>
      </c>
      <c r="V65" s="239">
        <f t="shared" si="9"/>
        <v>0</v>
      </c>
      <c r="W65" s="239">
        <f t="shared" si="10"/>
        <v>0</v>
      </c>
      <c r="X65" s="152"/>
      <c r="Y65" s="256" t="s">
        <v>2914</v>
      </c>
      <c r="Z65" s="231">
        <v>-1437700</v>
      </c>
      <c r="AA65" s="231">
        <v>-1164763.5</v>
      </c>
      <c r="AB65" s="232">
        <v>0</v>
      </c>
      <c r="AC65" s="152"/>
      <c r="AD65" s="152"/>
      <c r="AE65" s="240" t="str">
        <f t="shared" si="11"/>
        <v>000</v>
      </c>
      <c r="AF65" s="240" t="str">
        <f t="shared" si="12"/>
        <v>1</v>
      </c>
      <c r="AG65" s="240" t="str">
        <f t="shared" si="19"/>
        <v>03</v>
      </c>
      <c r="AH65" s="240" t="str">
        <f t="shared" si="20"/>
        <v>02</v>
      </c>
      <c r="AI65" s="240" t="str">
        <f t="shared" si="21"/>
        <v>260</v>
      </c>
      <c r="AJ65" s="240" t="str">
        <f t="shared" si="22"/>
        <v>01</v>
      </c>
      <c r="AK65" s="240" t="str">
        <f t="shared" si="23"/>
        <v>0000</v>
      </c>
      <c r="AL65" s="240" t="str">
        <f t="shared" si="24"/>
        <v>110</v>
      </c>
    </row>
    <row r="66" spans="1:38" s="8" customFormat="1" ht="57" x14ac:dyDescent="0.25">
      <c r="A66" s="120" t="s">
        <v>610</v>
      </c>
      <c r="B66" s="119" t="s">
        <v>60</v>
      </c>
      <c r="C66" s="121" t="s">
        <v>385</v>
      </c>
      <c r="D66" s="122" t="s">
        <v>382</v>
      </c>
      <c r="E66" s="122" t="s">
        <v>174</v>
      </c>
      <c r="F66" s="122" t="s">
        <v>389</v>
      </c>
      <c r="G66" s="122" t="s">
        <v>441</v>
      </c>
      <c r="H66" s="122" t="s">
        <v>386</v>
      </c>
      <c r="I66" s="122" t="s">
        <v>384</v>
      </c>
      <c r="J66" s="123" t="s">
        <v>387</v>
      </c>
      <c r="K66" s="135">
        <v>-1437700</v>
      </c>
      <c r="L66" s="150">
        <v>-1164763.5</v>
      </c>
      <c r="M66" s="245">
        <f>K66-L66</f>
        <v>-272936.5</v>
      </c>
      <c r="N66" s="101">
        <f t="shared" si="0"/>
        <v>0</v>
      </c>
      <c r="O66" s="101">
        <f t="shared" si="1"/>
        <v>0</v>
      </c>
      <c r="P66" s="239">
        <f t="shared" si="3"/>
        <v>0</v>
      </c>
      <c r="Q66" s="239">
        <f t="shared" si="4"/>
        <v>0</v>
      </c>
      <c r="R66" s="239">
        <f t="shared" si="5"/>
        <v>0</v>
      </c>
      <c r="S66" s="239">
        <f t="shared" si="6"/>
        <v>0</v>
      </c>
      <c r="T66" s="239">
        <f t="shared" si="7"/>
        <v>0</v>
      </c>
      <c r="U66" s="239">
        <f t="shared" si="8"/>
        <v>0</v>
      </c>
      <c r="V66" s="239">
        <f t="shared" si="9"/>
        <v>0</v>
      </c>
      <c r="W66" s="239">
        <f t="shared" si="10"/>
        <v>0</v>
      </c>
      <c r="X66" s="152"/>
      <c r="Y66" s="230" t="s">
        <v>1017</v>
      </c>
      <c r="Z66" s="231">
        <v>-1437700</v>
      </c>
      <c r="AA66" s="231">
        <v>-1164763.5</v>
      </c>
      <c r="AB66" s="232">
        <v>-272936.5</v>
      </c>
      <c r="AC66" s="152"/>
      <c r="AD66" s="152"/>
      <c r="AE66" s="240" t="str">
        <f t="shared" si="11"/>
        <v>182</v>
      </c>
      <c r="AF66" s="240" t="str">
        <f t="shared" si="12"/>
        <v>1</v>
      </c>
      <c r="AG66" s="240" t="str">
        <f t="shared" si="19"/>
        <v>03</v>
      </c>
      <c r="AH66" s="240" t="str">
        <f t="shared" si="20"/>
        <v>02</v>
      </c>
      <c r="AI66" s="240" t="str">
        <f t="shared" si="21"/>
        <v>261</v>
      </c>
      <c r="AJ66" s="240" t="str">
        <f t="shared" si="22"/>
        <v>01</v>
      </c>
      <c r="AK66" s="240" t="str">
        <f t="shared" si="23"/>
        <v>0000</v>
      </c>
      <c r="AL66" s="240" t="str">
        <f t="shared" si="24"/>
        <v>110</v>
      </c>
    </row>
    <row r="67" spans="1:38" s="8" customFormat="1" ht="15.75" x14ac:dyDescent="0.25">
      <c r="A67" s="132" t="s">
        <v>292</v>
      </c>
      <c r="B67" s="118" t="s">
        <v>60</v>
      </c>
      <c r="C67" s="241" t="s">
        <v>385</v>
      </c>
      <c r="D67" s="241" t="s">
        <v>382</v>
      </c>
      <c r="E67" s="241" t="s">
        <v>217</v>
      </c>
      <c r="F67" s="241" t="s">
        <v>383</v>
      </c>
      <c r="G67" s="241" t="s">
        <v>381</v>
      </c>
      <c r="H67" s="241" t="s">
        <v>383</v>
      </c>
      <c r="I67" s="241" t="s">
        <v>384</v>
      </c>
      <c r="J67" s="242" t="s">
        <v>381</v>
      </c>
      <c r="K67" s="243">
        <f>K68+K79+K85+K88</f>
        <v>145319900</v>
      </c>
      <c r="L67" s="243">
        <f>L68+L79+L85+L88</f>
        <v>135126993.25999999</v>
      </c>
      <c r="M67" s="151">
        <f t="shared" si="2"/>
        <v>10192906.74000001</v>
      </c>
      <c r="N67" s="101">
        <f t="shared" si="0"/>
        <v>0</v>
      </c>
      <c r="O67" s="101">
        <f t="shared" si="1"/>
        <v>0</v>
      </c>
      <c r="P67" s="239">
        <f t="shared" si="3"/>
        <v>0</v>
      </c>
      <c r="Q67" s="239">
        <f t="shared" si="4"/>
        <v>0</v>
      </c>
      <c r="R67" s="239">
        <f t="shared" si="5"/>
        <v>0</v>
      </c>
      <c r="S67" s="239">
        <f t="shared" si="6"/>
        <v>0</v>
      </c>
      <c r="T67" s="239">
        <f t="shared" si="7"/>
        <v>0</v>
      </c>
      <c r="U67" s="239">
        <f t="shared" si="8"/>
        <v>0</v>
      </c>
      <c r="V67" s="239">
        <f t="shared" si="9"/>
        <v>0</v>
      </c>
      <c r="W67" s="239">
        <f t="shared" si="10"/>
        <v>0</v>
      </c>
      <c r="X67" s="152"/>
      <c r="Y67" s="230" t="s">
        <v>749</v>
      </c>
      <c r="Z67" s="231">
        <v>145319900</v>
      </c>
      <c r="AA67" s="231">
        <v>135126993.25999999</v>
      </c>
      <c r="AB67" s="232">
        <v>10192906.74</v>
      </c>
      <c r="AC67" s="152"/>
      <c r="AD67" s="152"/>
      <c r="AE67" s="240" t="str">
        <f t="shared" si="11"/>
        <v>182</v>
      </c>
      <c r="AF67" s="240" t="str">
        <f t="shared" si="12"/>
        <v>1</v>
      </c>
      <c r="AG67" s="240" t="str">
        <f t="shared" si="19"/>
        <v>05</v>
      </c>
      <c r="AH67" s="240" t="str">
        <f t="shared" si="20"/>
        <v>00</v>
      </c>
      <c r="AI67" s="240" t="str">
        <f t="shared" si="21"/>
        <v>000</v>
      </c>
      <c r="AJ67" s="240" t="str">
        <f t="shared" si="22"/>
        <v>00</v>
      </c>
      <c r="AK67" s="240" t="str">
        <f t="shared" si="23"/>
        <v>0000</v>
      </c>
      <c r="AL67" s="240" t="str">
        <f t="shared" si="24"/>
        <v>000</v>
      </c>
    </row>
    <row r="68" spans="1:38" s="8" customFormat="1" ht="15.75" x14ac:dyDescent="0.25">
      <c r="A68" s="120" t="s">
        <v>479</v>
      </c>
      <c r="B68" s="119" t="s">
        <v>60</v>
      </c>
      <c r="C68" s="122" t="s">
        <v>385</v>
      </c>
      <c r="D68" s="122" t="s">
        <v>382</v>
      </c>
      <c r="E68" s="122" t="s">
        <v>217</v>
      </c>
      <c r="F68" s="122" t="s">
        <v>386</v>
      </c>
      <c r="G68" s="122" t="s">
        <v>381</v>
      </c>
      <c r="H68" s="122" t="s">
        <v>383</v>
      </c>
      <c r="I68" s="122" t="s">
        <v>384</v>
      </c>
      <c r="J68" s="123" t="s">
        <v>387</v>
      </c>
      <c r="K68" s="135">
        <f>K69+K73+K77</f>
        <v>133813600</v>
      </c>
      <c r="L68" s="135">
        <f>L69+L73+L77</f>
        <v>132953116.04999998</v>
      </c>
      <c r="M68" s="245">
        <f t="shared" si="2"/>
        <v>860483.95000001788</v>
      </c>
      <c r="N68" s="101">
        <f t="shared" si="0"/>
        <v>0</v>
      </c>
      <c r="O68" s="101">
        <f t="shared" si="1"/>
        <v>0</v>
      </c>
      <c r="P68" s="239">
        <f t="shared" si="3"/>
        <v>0</v>
      </c>
      <c r="Q68" s="239">
        <f t="shared" si="4"/>
        <v>0</v>
      </c>
      <c r="R68" s="239">
        <f t="shared" si="5"/>
        <v>0</v>
      </c>
      <c r="S68" s="239">
        <f t="shared" si="6"/>
        <v>0</v>
      </c>
      <c r="T68" s="239">
        <f t="shared" si="7"/>
        <v>0</v>
      </c>
      <c r="U68" s="239">
        <f t="shared" si="8"/>
        <v>0</v>
      </c>
      <c r="V68" s="239">
        <f t="shared" si="9"/>
        <v>0</v>
      </c>
      <c r="W68" s="239">
        <f t="shared" si="10"/>
        <v>0</v>
      </c>
      <c r="X68" s="152"/>
      <c r="Y68" s="230" t="s">
        <v>750</v>
      </c>
      <c r="Z68" s="231">
        <v>133813600</v>
      </c>
      <c r="AA68" s="231">
        <v>132953116.05</v>
      </c>
      <c r="AB68" s="232">
        <v>860483.95</v>
      </c>
      <c r="AC68" s="152"/>
      <c r="AD68" s="152"/>
      <c r="AE68" s="240" t="str">
        <f t="shared" si="11"/>
        <v>182</v>
      </c>
      <c r="AF68" s="240" t="str">
        <f t="shared" si="12"/>
        <v>1</v>
      </c>
      <c r="AG68" s="240" t="str">
        <f t="shared" si="19"/>
        <v>05</v>
      </c>
      <c r="AH68" s="240" t="str">
        <f t="shared" si="20"/>
        <v>01</v>
      </c>
      <c r="AI68" s="240" t="str">
        <f t="shared" si="21"/>
        <v>000</v>
      </c>
      <c r="AJ68" s="240" t="str">
        <f t="shared" si="22"/>
        <v>00</v>
      </c>
      <c r="AK68" s="240" t="str">
        <f t="shared" si="23"/>
        <v>0000</v>
      </c>
      <c r="AL68" s="240" t="str">
        <f t="shared" si="24"/>
        <v>110</v>
      </c>
    </row>
    <row r="69" spans="1:38" s="8" customFormat="1" ht="23.25" x14ac:dyDescent="0.25">
      <c r="A69" s="120" t="s">
        <v>667</v>
      </c>
      <c r="B69" s="119" t="s">
        <v>60</v>
      </c>
      <c r="C69" s="122" t="s">
        <v>385</v>
      </c>
      <c r="D69" s="122" t="s">
        <v>382</v>
      </c>
      <c r="E69" s="122" t="s">
        <v>217</v>
      </c>
      <c r="F69" s="122" t="s">
        <v>386</v>
      </c>
      <c r="G69" s="122" t="s">
        <v>60</v>
      </c>
      <c r="H69" s="122" t="s">
        <v>386</v>
      </c>
      <c r="I69" s="122" t="s">
        <v>384</v>
      </c>
      <c r="J69" s="123" t="s">
        <v>387</v>
      </c>
      <c r="K69" s="135">
        <f>K70</f>
        <v>89903200</v>
      </c>
      <c r="L69" s="135">
        <f>L70</f>
        <v>81271601.929999992</v>
      </c>
      <c r="M69" s="245">
        <f t="shared" si="2"/>
        <v>8631598.0700000077</v>
      </c>
      <c r="N69" s="101">
        <f t="shared" si="0"/>
        <v>0</v>
      </c>
      <c r="O69" s="101">
        <f t="shared" si="1"/>
        <v>0</v>
      </c>
      <c r="P69" s="239">
        <f t="shared" si="3"/>
        <v>0</v>
      </c>
      <c r="Q69" s="239">
        <f t="shared" si="4"/>
        <v>0</v>
      </c>
      <c r="R69" s="239">
        <f t="shared" si="5"/>
        <v>0</v>
      </c>
      <c r="S69" s="239">
        <f t="shared" si="6"/>
        <v>0</v>
      </c>
      <c r="T69" s="239">
        <f t="shared" si="7"/>
        <v>0</v>
      </c>
      <c r="U69" s="239">
        <f t="shared" si="8"/>
        <v>0</v>
      </c>
      <c r="V69" s="239">
        <f t="shared" si="9"/>
        <v>0</v>
      </c>
      <c r="W69" s="239">
        <f t="shared" si="10"/>
        <v>0</v>
      </c>
      <c r="X69" s="152"/>
      <c r="Y69" s="230" t="s">
        <v>751</v>
      </c>
      <c r="Z69" s="231">
        <v>89903200</v>
      </c>
      <c r="AA69" s="231">
        <v>81271601.930000007</v>
      </c>
      <c r="AB69" s="232">
        <v>8631598.0700000003</v>
      </c>
      <c r="AC69" s="152"/>
      <c r="AD69" s="152"/>
      <c r="AE69" s="240" t="str">
        <f t="shared" si="11"/>
        <v>182</v>
      </c>
      <c r="AF69" s="240" t="str">
        <f t="shared" si="12"/>
        <v>1</v>
      </c>
      <c r="AG69" s="240" t="str">
        <f t="shared" si="19"/>
        <v>05</v>
      </c>
      <c r="AH69" s="240" t="str">
        <f t="shared" si="20"/>
        <v>01</v>
      </c>
      <c r="AI69" s="240" t="str">
        <f t="shared" si="21"/>
        <v>010</v>
      </c>
      <c r="AJ69" s="240" t="str">
        <f t="shared" si="22"/>
        <v>01</v>
      </c>
      <c r="AK69" s="240" t="str">
        <f t="shared" si="23"/>
        <v>0000</v>
      </c>
      <c r="AL69" s="240" t="str">
        <f t="shared" si="24"/>
        <v>110</v>
      </c>
    </row>
    <row r="70" spans="1:38" s="8" customFormat="1" ht="23.25" x14ac:dyDescent="0.25">
      <c r="A70" s="120" t="s">
        <v>667</v>
      </c>
      <c r="B70" s="119" t="s">
        <v>60</v>
      </c>
      <c r="C70" s="121" t="s">
        <v>385</v>
      </c>
      <c r="D70" s="128" t="s">
        <v>382</v>
      </c>
      <c r="E70" s="128" t="s">
        <v>217</v>
      </c>
      <c r="F70" s="128" t="s">
        <v>386</v>
      </c>
      <c r="G70" s="128" t="s">
        <v>480</v>
      </c>
      <c r="H70" s="128" t="s">
        <v>386</v>
      </c>
      <c r="I70" s="128" t="s">
        <v>384</v>
      </c>
      <c r="J70" s="130" t="s">
        <v>387</v>
      </c>
      <c r="K70" s="244">
        <v>89903200</v>
      </c>
      <c r="L70" s="135">
        <f>SUM(L71:L72)</f>
        <v>81271601.929999992</v>
      </c>
      <c r="M70" s="245">
        <f t="shared" si="2"/>
        <v>8631598.0700000077</v>
      </c>
      <c r="N70" s="101">
        <f t="shared" si="0"/>
        <v>0</v>
      </c>
      <c r="O70" s="101">
        <f t="shared" si="1"/>
        <v>0</v>
      </c>
      <c r="P70" s="239">
        <f t="shared" si="3"/>
        <v>0</v>
      </c>
      <c r="Q70" s="239">
        <f t="shared" si="4"/>
        <v>0</v>
      </c>
      <c r="R70" s="239">
        <f t="shared" si="5"/>
        <v>0</v>
      </c>
      <c r="S70" s="239">
        <f t="shared" si="6"/>
        <v>0</v>
      </c>
      <c r="T70" s="239">
        <f t="shared" si="7"/>
        <v>0</v>
      </c>
      <c r="U70" s="239">
        <f t="shared" si="8"/>
        <v>0</v>
      </c>
      <c r="V70" s="239">
        <f t="shared" si="9"/>
        <v>0</v>
      </c>
      <c r="W70" s="239">
        <f t="shared" si="10"/>
        <v>0</v>
      </c>
      <c r="X70" s="152"/>
      <c r="Y70" s="230" t="s">
        <v>752</v>
      </c>
      <c r="Z70" s="231">
        <v>89903200</v>
      </c>
      <c r="AA70" s="231">
        <v>81271601.930000007</v>
      </c>
      <c r="AB70" s="232">
        <v>8631598.0700000003</v>
      </c>
      <c r="AC70" s="152"/>
      <c r="AD70" s="152"/>
      <c r="AE70" s="240" t="str">
        <f t="shared" ref="AE70:AE94" si="27">MID(Y70,1,3)</f>
        <v>182</v>
      </c>
      <c r="AF70" s="240" t="str">
        <f t="shared" si="12"/>
        <v>1</v>
      </c>
      <c r="AG70" s="240" t="str">
        <f t="shared" si="19"/>
        <v>05</v>
      </c>
      <c r="AH70" s="240" t="str">
        <f t="shared" si="20"/>
        <v>01</v>
      </c>
      <c r="AI70" s="240" t="str">
        <f t="shared" si="21"/>
        <v>011</v>
      </c>
      <c r="AJ70" s="240" t="str">
        <f t="shared" si="22"/>
        <v>01</v>
      </c>
      <c r="AK70" s="240" t="str">
        <f t="shared" si="23"/>
        <v>0000</v>
      </c>
      <c r="AL70" s="240" t="str">
        <f t="shared" si="24"/>
        <v>110</v>
      </c>
    </row>
    <row r="71" spans="1:38" s="8" customFormat="1" ht="34.5" x14ac:dyDescent="0.25">
      <c r="A71" s="120" t="s">
        <v>642</v>
      </c>
      <c r="B71" s="119" t="s">
        <v>60</v>
      </c>
      <c r="C71" s="121" t="s">
        <v>385</v>
      </c>
      <c r="D71" s="128" t="s">
        <v>382</v>
      </c>
      <c r="E71" s="128" t="s">
        <v>217</v>
      </c>
      <c r="F71" s="128" t="s">
        <v>386</v>
      </c>
      <c r="G71" s="128" t="s">
        <v>480</v>
      </c>
      <c r="H71" s="128" t="s">
        <v>386</v>
      </c>
      <c r="I71" s="128" t="s">
        <v>632</v>
      </c>
      <c r="J71" s="130" t="s">
        <v>387</v>
      </c>
      <c r="K71" s="135">
        <v>0</v>
      </c>
      <c r="L71" s="150">
        <v>81245960.439999998</v>
      </c>
      <c r="M71" s="245" t="str">
        <f>IF(K71-L71&gt;0,K71-L71,"-")</f>
        <v>-</v>
      </c>
      <c r="N71" s="101">
        <f t="shared" si="0"/>
        <v>0</v>
      </c>
      <c r="O71" s="101">
        <f t="shared" si="1"/>
        <v>0</v>
      </c>
      <c r="P71" s="239">
        <f t="shared" si="3"/>
        <v>0</v>
      </c>
      <c r="Q71" s="239">
        <f t="shared" si="4"/>
        <v>0</v>
      </c>
      <c r="R71" s="239">
        <f t="shared" si="5"/>
        <v>0</v>
      </c>
      <c r="S71" s="239">
        <f t="shared" si="6"/>
        <v>0</v>
      </c>
      <c r="T71" s="239">
        <f t="shared" si="7"/>
        <v>0</v>
      </c>
      <c r="U71" s="239">
        <f t="shared" si="8"/>
        <v>0</v>
      </c>
      <c r="V71" s="239">
        <f t="shared" si="9"/>
        <v>0</v>
      </c>
      <c r="W71" s="239">
        <f t="shared" si="10"/>
        <v>0</v>
      </c>
      <c r="X71" s="152"/>
      <c r="Y71" s="230" t="s">
        <v>753</v>
      </c>
      <c r="Z71" s="231">
        <v>0</v>
      </c>
      <c r="AA71" s="231">
        <v>81245960.439999998</v>
      </c>
      <c r="AB71" s="232">
        <v>0</v>
      </c>
      <c r="AC71" s="152"/>
      <c r="AD71" s="152"/>
      <c r="AE71" s="240" t="str">
        <f t="shared" si="27"/>
        <v>182</v>
      </c>
      <c r="AF71" s="240" t="str">
        <f t="shared" si="12"/>
        <v>1</v>
      </c>
      <c r="AG71" s="240" t="str">
        <f t="shared" si="19"/>
        <v>05</v>
      </c>
      <c r="AH71" s="240" t="str">
        <f t="shared" si="20"/>
        <v>01</v>
      </c>
      <c r="AI71" s="240" t="str">
        <f t="shared" si="21"/>
        <v>011</v>
      </c>
      <c r="AJ71" s="240" t="str">
        <f t="shared" si="22"/>
        <v>01</v>
      </c>
      <c r="AK71" s="240" t="str">
        <f t="shared" si="23"/>
        <v>1000</v>
      </c>
      <c r="AL71" s="240" t="str">
        <f t="shared" si="24"/>
        <v>110</v>
      </c>
    </row>
    <row r="72" spans="1:38" s="8" customFormat="1" ht="34.5" x14ac:dyDescent="0.25">
      <c r="A72" s="120" t="s">
        <v>664</v>
      </c>
      <c r="B72" s="119" t="s">
        <v>60</v>
      </c>
      <c r="C72" s="121" t="s">
        <v>385</v>
      </c>
      <c r="D72" s="128" t="s">
        <v>382</v>
      </c>
      <c r="E72" s="128" t="s">
        <v>217</v>
      </c>
      <c r="F72" s="128" t="s">
        <v>386</v>
      </c>
      <c r="G72" s="128" t="s">
        <v>480</v>
      </c>
      <c r="H72" s="128" t="s">
        <v>386</v>
      </c>
      <c r="I72" s="128" t="s">
        <v>633</v>
      </c>
      <c r="J72" s="130" t="s">
        <v>387</v>
      </c>
      <c r="K72" s="135">
        <v>0</v>
      </c>
      <c r="L72" s="150">
        <v>25641.49</v>
      </c>
      <c r="M72" s="245" t="str">
        <f t="shared" si="2"/>
        <v>-</v>
      </c>
      <c r="N72" s="101">
        <f t="shared" si="0"/>
        <v>0</v>
      </c>
      <c r="O72" s="101">
        <f t="shared" si="1"/>
        <v>0</v>
      </c>
      <c r="P72" s="239">
        <f t="shared" si="3"/>
        <v>0</v>
      </c>
      <c r="Q72" s="239">
        <f t="shared" si="4"/>
        <v>0</v>
      </c>
      <c r="R72" s="239">
        <f t="shared" si="5"/>
        <v>0</v>
      </c>
      <c r="S72" s="239">
        <f t="shared" si="6"/>
        <v>0</v>
      </c>
      <c r="T72" s="239">
        <f t="shared" si="7"/>
        <v>0</v>
      </c>
      <c r="U72" s="239">
        <f t="shared" si="8"/>
        <v>0</v>
      </c>
      <c r="V72" s="239">
        <f t="shared" si="9"/>
        <v>0</v>
      </c>
      <c r="W72" s="239">
        <f t="shared" si="10"/>
        <v>0</v>
      </c>
      <c r="X72" s="152"/>
      <c r="Y72" s="230" t="s">
        <v>754</v>
      </c>
      <c r="Z72" s="231">
        <v>0</v>
      </c>
      <c r="AA72" s="231">
        <v>25641.49</v>
      </c>
      <c r="AB72" s="232">
        <v>0</v>
      </c>
      <c r="AC72" s="152"/>
      <c r="AD72" s="152"/>
      <c r="AE72" s="240" t="str">
        <f t="shared" si="27"/>
        <v>182</v>
      </c>
      <c r="AF72" s="240" t="str">
        <f t="shared" si="12"/>
        <v>1</v>
      </c>
      <c r="AG72" s="240" t="str">
        <f t="shared" si="19"/>
        <v>05</v>
      </c>
      <c r="AH72" s="240" t="str">
        <f t="shared" si="20"/>
        <v>01</v>
      </c>
      <c r="AI72" s="240" t="str">
        <f t="shared" si="21"/>
        <v>011</v>
      </c>
      <c r="AJ72" s="240" t="str">
        <f t="shared" si="22"/>
        <v>01</v>
      </c>
      <c r="AK72" s="240" t="str">
        <f t="shared" si="23"/>
        <v>3000</v>
      </c>
      <c r="AL72" s="240" t="str">
        <f t="shared" si="24"/>
        <v>110</v>
      </c>
    </row>
    <row r="73" spans="1:38" s="8" customFormat="1" ht="23.25" x14ac:dyDescent="0.25">
      <c r="A73" s="120" t="s">
        <v>481</v>
      </c>
      <c r="B73" s="119" t="s">
        <v>60</v>
      </c>
      <c r="C73" s="121" t="s">
        <v>385</v>
      </c>
      <c r="D73" s="128" t="s">
        <v>382</v>
      </c>
      <c r="E73" s="128" t="s">
        <v>217</v>
      </c>
      <c r="F73" s="128" t="s">
        <v>386</v>
      </c>
      <c r="G73" s="128" t="s">
        <v>141</v>
      </c>
      <c r="H73" s="128" t="s">
        <v>386</v>
      </c>
      <c r="I73" s="128" t="s">
        <v>384</v>
      </c>
      <c r="J73" s="130" t="s">
        <v>387</v>
      </c>
      <c r="K73" s="135">
        <f>K74</f>
        <v>43899400</v>
      </c>
      <c r="L73" s="135">
        <f>L74</f>
        <v>51673912.149999999</v>
      </c>
      <c r="M73" s="245" t="str">
        <f t="shared" si="2"/>
        <v>-</v>
      </c>
      <c r="N73" s="101">
        <f t="shared" si="0"/>
        <v>0</v>
      </c>
      <c r="O73" s="101">
        <f t="shared" si="1"/>
        <v>0</v>
      </c>
      <c r="P73" s="239">
        <f t="shared" si="3"/>
        <v>0</v>
      </c>
      <c r="Q73" s="239">
        <f t="shared" si="4"/>
        <v>0</v>
      </c>
      <c r="R73" s="239">
        <f t="shared" si="5"/>
        <v>0</v>
      </c>
      <c r="S73" s="239">
        <f t="shared" si="6"/>
        <v>0</v>
      </c>
      <c r="T73" s="239">
        <f t="shared" si="7"/>
        <v>0</v>
      </c>
      <c r="U73" s="239">
        <f t="shared" si="8"/>
        <v>0</v>
      </c>
      <c r="V73" s="239">
        <f t="shared" si="9"/>
        <v>0</v>
      </c>
      <c r="W73" s="239">
        <f t="shared" si="10"/>
        <v>0</v>
      </c>
      <c r="X73" s="152"/>
      <c r="Y73" s="230" t="s">
        <v>755</v>
      </c>
      <c r="Z73" s="231">
        <v>43899400</v>
      </c>
      <c r="AA73" s="231">
        <v>51673912.149999999</v>
      </c>
      <c r="AB73" s="232">
        <v>0</v>
      </c>
      <c r="AC73" s="152"/>
      <c r="AD73" s="152"/>
      <c r="AE73" s="240" t="str">
        <f t="shared" si="27"/>
        <v>182</v>
      </c>
      <c r="AF73" s="240" t="str">
        <f t="shared" si="12"/>
        <v>1</v>
      </c>
      <c r="AG73" s="240" t="str">
        <f t="shared" si="19"/>
        <v>05</v>
      </c>
      <c r="AH73" s="240" t="str">
        <f t="shared" si="20"/>
        <v>01</v>
      </c>
      <c r="AI73" s="240" t="str">
        <f t="shared" si="21"/>
        <v>020</v>
      </c>
      <c r="AJ73" s="240" t="str">
        <f t="shared" si="22"/>
        <v>01</v>
      </c>
      <c r="AK73" s="240" t="str">
        <f t="shared" si="23"/>
        <v>0000</v>
      </c>
      <c r="AL73" s="240" t="str">
        <f t="shared" si="24"/>
        <v>110</v>
      </c>
    </row>
    <row r="74" spans="1:38" s="8" customFormat="1" ht="40.5" customHeight="1" x14ac:dyDescent="0.25">
      <c r="A74" s="120" t="s">
        <v>483</v>
      </c>
      <c r="B74" s="119" t="s">
        <v>60</v>
      </c>
      <c r="C74" s="121" t="s">
        <v>385</v>
      </c>
      <c r="D74" s="128" t="s">
        <v>382</v>
      </c>
      <c r="E74" s="128" t="s">
        <v>217</v>
      </c>
      <c r="F74" s="128" t="s">
        <v>386</v>
      </c>
      <c r="G74" s="128" t="s">
        <v>482</v>
      </c>
      <c r="H74" s="128" t="s">
        <v>386</v>
      </c>
      <c r="I74" s="128" t="s">
        <v>384</v>
      </c>
      <c r="J74" s="130" t="s">
        <v>387</v>
      </c>
      <c r="K74" s="244">
        <v>43899400</v>
      </c>
      <c r="L74" s="135">
        <f>SUM(L75:L76)</f>
        <v>51673912.149999999</v>
      </c>
      <c r="M74" s="245" t="str">
        <f>IF(K74-L74&gt;0,K74-L74,"-")</f>
        <v>-</v>
      </c>
      <c r="N74" s="101">
        <f t="shared" si="0"/>
        <v>0</v>
      </c>
      <c r="O74" s="101">
        <f t="shared" si="1"/>
        <v>0</v>
      </c>
      <c r="P74" s="239">
        <f t="shared" si="3"/>
        <v>0</v>
      </c>
      <c r="Q74" s="239">
        <f t="shared" si="4"/>
        <v>0</v>
      </c>
      <c r="R74" s="239">
        <f t="shared" si="5"/>
        <v>0</v>
      </c>
      <c r="S74" s="239">
        <f t="shared" si="6"/>
        <v>0</v>
      </c>
      <c r="T74" s="239">
        <f t="shared" si="7"/>
        <v>0</v>
      </c>
      <c r="U74" s="239">
        <f t="shared" si="8"/>
        <v>0</v>
      </c>
      <c r="V74" s="239">
        <f t="shared" si="9"/>
        <v>0</v>
      </c>
      <c r="W74" s="239">
        <f t="shared" si="10"/>
        <v>0</v>
      </c>
      <c r="X74" s="152"/>
      <c r="Y74" s="230" t="s">
        <v>756</v>
      </c>
      <c r="Z74" s="231">
        <v>43899400</v>
      </c>
      <c r="AA74" s="231">
        <v>51673912.149999999</v>
      </c>
      <c r="AB74" s="232">
        <v>0</v>
      </c>
      <c r="AC74" s="152"/>
      <c r="AD74" s="152"/>
      <c r="AE74" s="240" t="str">
        <f t="shared" si="27"/>
        <v>182</v>
      </c>
      <c r="AF74" s="240" t="str">
        <f t="shared" si="12"/>
        <v>1</v>
      </c>
      <c r="AG74" s="240" t="str">
        <f t="shared" si="19"/>
        <v>05</v>
      </c>
      <c r="AH74" s="240" t="str">
        <f t="shared" si="20"/>
        <v>01</v>
      </c>
      <c r="AI74" s="240" t="str">
        <f t="shared" si="21"/>
        <v>021</v>
      </c>
      <c r="AJ74" s="240" t="str">
        <f t="shared" si="22"/>
        <v>01</v>
      </c>
      <c r="AK74" s="240" t="str">
        <f t="shared" si="23"/>
        <v>0000</v>
      </c>
      <c r="AL74" s="240" t="str">
        <f t="shared" si="24"/>
        <v>110</v>
      </c>
    </row>
    <row r="75" spans="1:38" s="8" customFormat="1" ht="57" x14ac:dyDescent="0.25">
      <c r="A75" s="120" t="s">
        <v>643</v>
      </c>
      <c r="B75" s="119" t="s">
        <v>60</v>
      </c>
      <c r="C75" s="121" t="s">
        <v>385</v>
      </c>
      <c r="D75" s="128" t="s">
        <v>382</v>
      </c>
      <c r="E75" s="128" t="s">
        <v>217</v>
      </c>
      <c r="F75" s="128" t="s">
        <v>386</v>
      </c>
      <c r="G75" s="128" t="s">
        <v>482</v>
      </c>
      <c r="H75" s="128" t="s">
        <v>386</v>
      </c>
      <c r="I75" s="128" t="s">
        <v>632</v>
      </c>
      <c r="J75" s="130" t="s">
        <v>387</v>
      </c>
      <c r="K75" s="135">
        <v>0</v>
      </c>
      <c r="L75" s="150">
        <v>51674287.799999997</v>
      </c>
      <c r="M75" s="245" t="str">
        <f t="shared" si="2"/>
        <v>-</v>
      </c>
      <c r="N75" s="101">
        <f t="shared" si="0"/>
        <v>0</v>
      </c>
      <c r="O75" s="101">
        <f t="shared" si="1"/>
        <v>0</v>
      </c>
      <c r="P75" s="239">
        <f t="shared" si="3"/>
        <v>0</v>
      </c>
      <c r="Q75" s="239">
        <f t="shared" si="4"/>
        <v>0</v>
      </c>
      <c r="R75" s="239">
        <f t="shared" si="5"/>
        <v>0</v>
      </c>
      <c r="S75" s="239">
        <f t="shared" si="6"/>
        <v>0</v>
      </c>
      <c r="T75" s="239">
        <f t="shared" si="7"/>
        <v>0</v>
      </c>
      <c r="U75" s="239">
        <f t="shared" si="8"/>
        <v>0</v>
      </c>
      <c r="V75" s="239">
        <f t="shared" si="9"/>
        <v>0</v>
      </c>
      <c r="W75" s="239">
        <f t="shared" si="10"/>
        <v>0</v>
      </c>
      <c r="X75" s="152"/>
      <c r="Y75" s="230" t="s">
        <v>757</v>
      </c>
      <c r="Z75" s="231">
        <v>0</v>
      </c>
      <c r="AA75" s="231">
        <v>51674287.799999997</v>
      </c>
      <c r="AB75" s="232">
        <v>0</v>
      </c>
      <c r="AC75" s="152"/>
      <c r="AD75" s="152"/>
      <c r="AE75" s="240" t="str">
        <f t="shared" si="27"/>
        <v>182</v>
      </c>
      <c r="AF75" s="240" t="str">
        <f t="shared" si="12"/>
        <v>1</v>
      </c>
      <c r="AG75" s="240" t="str">
        <f t="shared" si="19"/>
        <v>05</v>
      </c>
      <c r="AH75" s="240" t="str">
        <f t="shared" si="20"/>
        <v>01</v>
      </c>
      <c r="AI75" s="240" t="str">
        <f t="shared" si="21"/>
        <v>021</v>
      </c>
      <c r="AJ75" s="240" t="str">
        <f t="shared" si="22"/>
        <v>01</v>
      </c>
      <c r="AK75" s="240" t="str">
        <f t="shared" si="23"/>
        <v>1000</v>
      </c>
      <c r="AL75" s="240" t="str">
        <f t="shared" si="24"/>
        <v>110</v>
      </c>
    </row>
    <row r="76" spans="1:38" s="8" customFormat="1" ht="57" x14ac:dyDescent="0.25">
      <c r="A76" s="120" t="s">
        <v>1098</v>
      </c>
      <c r="B76" s="119" t="s">
        <v>60</v>
      </c>
      <c r="C76" s="121" t="s">
        <v>385</v>
      </c>
      <c r="D76" s="128" t="s">
        <v>382</v>
      </c>
      <c r="E76" s="128" t="s">
        <v>217</v>
      </c>
      <c r="F76" s="128" t="s">
        <v>386</v>
      </c>
      <c r="G76" s="128" t="s">
        <v>482</v>
      </c>
      <c r="H76" s="128" t="s">
        <v>386</v>
      </c>
      <c r="I76" s="128" t="s">
        <v>633</v>
      </c>
      <c r="J76" s="130" t="s">
        <v>387</v>
      </c>
      <c r="K76" s="135">
        <v>0</v>
      </c>
      <c r="L76" s="247">
        <v>-375.65</v>
      </c>
      <c r="M76" s="245">
        <f t="shared" si="2"/>
        <v>375.65</v>
      </c>
      <c r="N76" s="101">
        <f t="shared" si="0"/>
        <v>0</v>
      </c>
      <c r="O76" s="101">
        <f t="shared" si="1"/>
        <v>0</v>
      </c>
      <c r="P76" s="239">
        <f t="shared" si="3"/>
        <v>0</v>
      </c>
      <c r="Q76" s="239">
        <f t="shared" si="4"/>
        <v>0</v>
      </c>
      <c r="R76" s="239">
        <f t="shared" si="5"/>
        <v>0</v>
      </c>
      <c r="S76" s="239">
        <f t="shared" si="6"/>
        <v>0</v>
      </c>
      <c r="T76" s="239">
        <f t="shared" si="7"/>
        <v>0</v>
      </c>
      <c r="U76" s="239">
        <f t="shared" si="8"/>
        <v>0</v>
      </c>
      <c r="V76" s="239">
        <f t="shared" si="9"/>
        <v>0</v>
      </c>
      <c r="W76" s="239">
        <f t="shared" si="10"/>
        <v>0</v>
      </c>
      <c r="X76" s="152"/>
      <c r="Y76" s="230" t="s">
        <v>1073</v>
      </c>
      <c r="Z76" s="231">
        <v>0</v>
      </c>
      <c r="AA76" s="231">
        <v>-375.65</v>
      </c>
      <c r="AB76" s="232">
        <v>0</v>
      </c>
      <c r="AC76" s="152"/>
      <c r="AD76" s="152"/>
      <c r="AE76" s="240" t="str">
        <f t="shared" si="27"/>
        <v>182</v>
      </c>
      <c r="AF76" s="240" t="str">
        <f t="shared" si="12"/>
        <v>1</v>
      </c>
      <c r="AG76" s="240" t="str">
        <f t="shared" si="19"/>
        <v>05</v>
      </c>
      <c r="AH76" s="240" t="str">
        <f t="shared" si="20"/>
        <v>01</v>
      </c>
      <c r="AI76" s="240" t="str">
        <f t="shared" si="21"/>
        <v>021</v>
      </c>
      <c r="AJ76" s="240" t="str">
        <f t="shared" si="22"/>
        <v>01</v>
      </c>
      <c r="AK76" s="240" t="str">
        <f t="shared" si="23"/>
        <v>3000</v>
      </c>
      <c r="AL76" s="240" t="str">
        <f t="shared" si="24"/>
        <v>110</v>
      </c>
    </row>
    <row r="77" spans="1:38" s="8" customFormat="1" ht="23.25" x14ac:dyDescent="0.25">
      <c r="A77" s="120" t="s">
        <v>611</v>
      </c>
      <c r="B77" s="119" t="s">
        <v>60</v>
      </c>
      <c r="C77" s="121" t="s">
        <v>385</v>
      </c>
      <c r="D77" s="128" t="s">
        <v>382</v>
      </c>
      <c r="E77" s="128" t="s">
        <v>217</v>
      </c>
      <c r="F77" s="128" t="s">
        <v>386</v>
      </c>
      <c r="G77" s="128" t="s">
        <v>281</v>
      </c>
      <c r="H77" s="128" t="s">
        <v>386</v>
      </c>
      <c r="I77" s="128" t="s">
        <v>384</v>
      </c>
      <c r="J77" s="130" t="s">
        <v>387</v>
      </c>
      <c r="K77" s="244">
        <v>11000</v>
      </c>
      <c r="L77" s="257">
        <f>L78</f>
        <v>7601.97</v>
      </c>
      <c r="M77" s="245">
        <f>IF(K77-L77&gt;0,K77-L77,"-")</f>
        <v>3398.0299999999997</v>
      </c>
      <c r="N77" s="101">
        <f t="shared" si="0"/>
        <v>0</v>
      </c>
      <c r="O77" s="101">
        <f t="shared" si="1"/>
        <v>0</v>
      </c>
      <c r="P77" s="239">
        <f t="shared" si="3"/>
        <v>0</v>
      </c>
      <c r="Q77" s="239">
        <f t="shared" si="4"/>
        <v>0</v>
      </c>
      <c r="R77" s="239">
        <f t="shared" si="5"/>
        <v>0</v>
      </c>
      <c r="S77" s="239">
        <f t="shared" si="6"/>
        <v>0</v>
      </c>
      <c r="T77" s="239">
        <f t="shared" si="7"/>
        <v>0</v>
      </c>
      <c r="U77" s="239">
        <f t="shared" si="8"/>
        <v>0</v>
      </c>
      <c r="V77" s="239">
        <f t="shared" si="9"/>
        <v>0</v>
      </c>
      <c r="W77" s="239">
        <f t="shared" si="10"/>
        <v>0</v>
      </c>
      <c r="X77" s="152"/>
      <c r="Y77" s="230" t="s">
        <v>758</v>
      </c>
      <c r="Z77" s="231">
        <v>11000</v>
      </c>
      <c r="AA77" s="231">
        <v>7601.97</v>
      </c>
      <c r="AB77" s="232">
        <v>3398.03</v>
      </c>
      <c r="AC77" s="152"/>
      <c r="AD77" s="152"/>
      <c r="AE77" s="240" t="str">
        <f t="shared" si="27"/>
        <v>182</v>
      </c>
      <c r="AF77" s="240" t="str">
        <f t="shared" si="12"/>
        <v>1</v>
      </c>
      <c r="AG77" s="240" t="str">
        <f t="shared" si="19"/>
        <v>05</v>
      </c>
      <c r="AH77" s="240" t="str">
        <f t="shared" si="20"/>
        <v>01</v>
      </c>
      <c r="AI77" s="240" t="str">
        <f t="shared" si="21"/>
        <v>050</v>
      </c>
      <c r="AJ77" s="240" t="str">
        <f t="shared" si="22"/>
        <v>01</v>
      </c>
      <c r="AK77" s="240" t="str">
        <f t="shared" si="23"/>
        <v>0000</v>
      </c>
      <c r="AL77" s="240" t="str">
        <f t="shared" si="24"/>
        <v>110</v>
      </c>
    </row>
    <row r="78" spans="1:38" s="8" customFormat="1" ht="45.75" x14ac:dyDescent="0.25">
      <c r="A78" s="120" t="s">
        <v>657</v>
      </c>
      <c r="B78" s="119" t="s">
        <v>60</v>
      </c>
      <c r="C78" s="121" t="s">
        <v>385</v>
      </c>
      <c r="D78" s="128" t="s">
        <v>382</v>
      </c>
      <c r="E78" s="128" t="s">
        <v>217</v>
      </c>
      <c r="F78" s="128" t="s">
        <v>386</v>
      </c>
      <c r="G78" s="128" t="s">
        <v>281</v>
      </c>
      <c r="H78" s="128" t="s">
        <v>386</v>
      </c>
      <c r="I78" s="128" t="s">
        <v>632</v>
      </c>
      <c r="J78" s="130" t="s">
        <v>387</v>
      </c>
      <c r="K78" s="135">
        <v>0</v>
      </c>
      <c r="L78" s="247">
        <v>7601.97</v>
      </c>
      <c r="M78" s="245" t="str">
        <f t="shared" si="2"/>
        <v>-</v>
      </c>
      <c r="N78" s="101">
        <f t="shared" si="0"/>
        <v>0</v>
      </c>
      <c r="O78" s="101">
        <f t="shared" si="1"/>
        <v>0</v>
      </c>
      <c r="P78" s="239">
        <f t="shared" si="3"/>
        <v>0</v>
      </c>
      <c r="Q78" s="239">
        <f t="shared" si="4"/>
        <v>0</v>
      </c>
      <c r="R78" s="239">
        <f t="shared" si="5"/>
        <v>0</v>
      </c>
      <c r="S78" s="239">
        <f t="shared" si="6"/>
        <v>0</v>
      </c>
      <c r="T78" s="239">
        <f t="shared" si="7"/>
        <v>0</v>
      </c>
      <c r="U78" s="239">
        <f t="shared" si="8"/>
        <v>0</v>
      </c>
      <c r="V78" s="239">
        <f t="shared" si="9"/>
        <v>0</v>
      </c>
      <c r="W78" s="239">
        <f t="shared" si="10"/>
        <v>0</v>
      </c>
      <c r="X78" s="152"/>
      <c r="Y78" s="230" t="s">
        <v>759</v>
      </c>
      <c r="Z78" s="231">
        <v>0</v>
      </c>
      <c r="AA78" s="231">
        <v>7601.97</v>
      </c>
      <c r="AB78" s="232">
        <v>0</v>
      </c>
      <c r="AC78" s="152"/>
      <c r="AD78" s="152"/>
      <c r="AE78" s="240" t="str">
        <f t="shared" si="27"/>
        <v>182</v>
      </c>
      <c r="AF78" s="240" t="str">
        <f t="shared" si="12"/>
        <v>1</v>
      </c>
      <c r="AG78" s="240" t="str">
        <f t="shared" si="19"/>
        <v>05</v>
      </c>
      <c r="AH78" s="240" t="str">
        <f t="shared" si="20"/>
        <v>01</v>
      </c>
      <c r="AI78" s="240" t="str">
        <f t="shared" si="21"/>
        <v>050</v>
      </c>
      <c r="AJ78" s="240" t="str">
        <f t="shared" si="22"/>
        <v>01</v>
      </c>
      <c r="AK78" s="240" t="str">
        <f t="shared" si="23"/>
        <v>1000</v>
      </c>
      <c r="AL78" s="240" t="str">
        <f t="shared" si="24"/>
        <v>110</v>
      </c>
    </row>
    <row r="79" spans="1:38" s="8" customFormat="1" ht="15.75" x14ac:dyDescent="0.25">
      <c r="A79" s="120" t="s">
        <v>293</v>
      </c>
      <c r="B79" s="119" t="s">
        <v>60</v>
      </c>
      <c r="C79" s="121" t="s">
        <v>385</v>
      </c>
      <c r="D79" s="128" t="s">
        <v>382</v>
      </c>
      <c r="E79" s="128" t="s">
        <v>217</v>
      </c>
      <c r="F79" s="128" t="s">
        <v>389</v>
      </c>
      <c r="G79" s="128" t="s">
        <v>381</v>
      </c>
      <c r="H79" s="128" t="s">
        <v>389</v>
      </c>
      <c r="I79" s="128" t="s">
        <v>384</v>
      </c>
      <c r="J79" s="130" t="s">
        <v>387</v>
      </c>
      <c r="K79" s="135">
        <f>K80</f>
        <v>0</v>
      </c>
      <c r="L79" s="135">
        <f>L80+L83</f>
        <v>-997702.69</v>
      </c>
      <c r="M79" s="245">
        <f t="shared" si="2"/>
        <v>997702.69</v>
      </c>
      <c r="N79" s="101">
        <f t="shared" si="0"/>
        <v>0</v>
      </c>
      <c r="O79" s="101">
        <f t="shared" si="1"/>
        <v>0</v>
      </c>
      <c r="P79" s="239">
        <f t="shared" si="3"/>
        <v>0</v>
      </c>
      <c r="Q79" s="239">
        <f t="shared" si="4"/>
        <v>0</v>
      </c>
      <c r="R79" s="239">
        <f t="shared" si="5"/>
        <v>0</v>
      </c>
      <c r="S79" s="239">
        <f t="shared" si="6"/>
        <v>0</v>
      </c>
      <c r="T79" s="239">
        <f t="shared" si="7"/>
        <v>0</v>
      </c>
      <c r="U79" s="239">
        <f t="shared" si="8"/>
        <v>0</v>
      </c>
      <c r="V79" s="239">
        <f t="shared" si="9"/>
        <v>0</v>
      </c>
      <c r="W79" s="239">
        <f t="shared" si="10"/>
        <v>0</v>
      </c>
      <c r="X79" s="152"/>
      <c r="Y79" s="230" t="s">
        <v>760</v>
      </c>
      <c r="Z79" s="231">
        <v>0</v>
      </c>
      <c r="AA79" s="231">
        <v>-997702.69</v>
      </c>
      <c r="AB79" s="232">
        <v>0</v>
      </c>
      <c r="AC79" s="152"/>
      <c r="AD79" s="152"/>
      <c r="AE79" s="240" t="str">
        <f t="shared" si="27"/>
        <v>182</v>
      </c>
      <c r="AF79" s="240" t="str">
        <f t="shared" si="12"/>
        <v>1</v>
      </c>
      <c r="AG79" s="240" t="str">
        <f t="shared" si="19"/>
        <v>05</v>
      </c>
      <c r="AH79" s="240" t="str">
        <f t="shared" si="20"/>
        <v>02</v>
      </c>
      <c r="AI79" s="240" t="str">
        <f t="shared" si="21"/>
        <v>000</v>
      </c>
      <c r="AJ79" s="240" t="str">
        <f t="shared" si="22"/>
        <v>02</v>
      </c>
      <c r="AK79" s="240" t="str">
        <f t="shared" si="23"/>
        <v>0000</v>
      </c>
      <c r="AL79" s="240" t="str">
        <f t="shared" si="24"/>
        <v>110</v>
      </c>
    </row>
    <row r="80" spans="1:38" s="8" customFormat="1" ht="15.75" x14ac:dyDescent="0.25">
      <c r="A80" s="120" t="s">
        <v>293</v>
      </c>
      <c r="B80" s="119" t="s">
        <v>60</v>
      </c>
      <c r="C80" s="121" t="s">
        <v>385</v>
      </c>
      <c r="D80" s="128" t="s">
        <v>382</v>
      </c>
      <c r="E80" s="128" t="s">
        <v>217</v>
      </c>
      <c r="F80" s="128" t="s">
        <v>389</v>
      </c>
      <c r="G80" s="128" t="s">
        <v>60</v>
      </c>
      <c r="H80" s="128" t="s">
        <v>389</v>
      </c>
      <c r="I80" s="128" t="s">
        <v>384</v>
      </c>
      <c r="J80" s="130" t="s">
        <v>387</v>
      </c>
      <c r="K80" s="244">
        <v>0</v>
      </c>
      <c r="L80" s="135">
        <f>SUM(L81:L82)</f>
        <v>-752839.98</v>
      </c>
      <c r="M80" s="245">
        <f t="shared" si="2"/>
        <v>752839.98</v>
      </c>
      <c r="N80" s="101">
        <f t="shared" si="0"/>
        <v>0</v>
      </c>
      <c r="O80" s="101">
        <f t="shared" si="1"/>
        <v>0</v>
      </c>
      <c r="P80" s="239">
        <f t="shared" si="3"/>
        <v>0</v>
      </c>
      <c r="Q80" s="239">
        <f t="shared" si="4"/>
        <v>0</v>
      </c>
      <c r="R80" s="239">
        <f t="shared" si="5"/>
        <v>0</v>
      </c>
      <c r="S80" s="239">
        <f t="shared" si="6"/>
        <v>0</v>
      </c>
      <c r="T80" s="239">
        <f t="shared" si="7"/>
        <v>0</v>
      </c>
      <c r="U80" s="239">
        <f t="shared" si="8"/>
        <v>0</v>
      </c>
      <c r="V80" s="239">
        <f t="shared" si="9"/>
        <v>0</v>
      </c>
      <c r="W80" s="239">
        <f t="shared" si="10"/>
        <v>0</v>
      </c>
      <c r="X80" s="152"/>
      <c r="Y80" s="230" t="s">
        <v>761</v>
      </c>
      <c r="Z80" s="231">
        <v>0</v>
      </c>
      <c r="AA80" s="231">
        <v>-752839.98</v>
      </c>
      <c r="AB80" s="232">
        <v>0</v>
      </c>
      <c r="AC80" s="152"/>
      <c r="AD80" s="152"/>
      <c r="AE80" s="240" t="str">
        <f t="shared" si="27"/>
        <v>182</v>
      </c>
      <c r="AF80" s="240" t="str">
        <f t="shared" si="12"/>
        <v>1</v>
      </c>
      <c r="AG80" s="240" t="str">
        <f t="shared" si="19"/>
        <v>05</v>
      </c>
      <c r="AH80" s="240" t="str">
        <f t="shared" si="20"/>
        <v>02</v>
      </c>
      <c r="AI80" s="240" t="str">
        <f t="shared" si="21"/>
        <v>010</v>
      </c>
      <c r="AJ80" s="240" t="str">
        <f t="shared" si="22"/>
        <v>02</v>
      </c>
      <c r="AK80" s="240" t="str">
        <f t="shared" si="23"/>
        <v>0000</v>
      </c>
      <c r="AL80" s="240" t="str">
        <f t="shared" si="24"/>
        <v>110</v>
      </c>
    </row>
    <row r="81" spans="1:38" s="8" customFormat="1" ht="34.5" x14ac:dyDescent="0.25">
      <c r="A81" s="120" t="s">
        <v>644</v>
      </c>
      <c r="B81" s="119" t="s">
        <v>60</v>
      </c>
      <c r="C81" s="121" t="s">
        <v>385</v>
      </c>
      <c r="D81" s="128" t="s">
        <v>382</v>
      </c>
      <c r="E81" s="128" t="s">
        <v>217</v>
      </c>
      <c r="F81" s="128" t="s">
        <v>389</v>
      </c>
      <c r="G81" s="128" t="s">
        <v>60</v>
      </c>
      <c r="H81" s="128" t="s">
        <v>389</v>
      </c>
      <c r="I81" s="128" t="s">
        <v>632</v>
      </c>
      <c r="J81" s="130" t="s">
        <v>387</v>
      </c>
      <c r="K81" s="135">
        <v>0</v>
      </c>
      <c r="L81" s="150">
        <v>-761541.57</v>
      </c>
      <c r="M81" s="245">
        <f t="shared" si="2"/>
        <v>761541.57</v>
      </c>
      <c r="N81" s="101">
        <f t="shared" si="0"/>
        <v>0</v>
      </c>
      <c r="O81" s="101">
        <f t="shared" si="1"/>
        <v>0</v>
      </c>
      <c r="P81" s="239">
        <f t="shared" si="3"/>
        <v>0</v>
      </c>
      <c r="Q81" s="239">
        <f t="shared" si="4"/>
        <v>0</v>
      </c>
      <c r="R81" s="239">
        <f t="shared" si="5"/>
        <v>0</v>
      </c>
      <c r="S81" s="239">
        <f t="shared" si="6"/>
        <v>0</v>
      </c>
      <c r="T81" s="239">
        <f t="shared" si="7"/>
        <v>0</v>
      </c>
      <c r="U81" s="239">
        <f t="shared" si="8"/>
        <v>0</v>
      </c>
      <c r="V81" s="239">
        <f t="shared" si="9"/>
        <v>0</v>
      </c>
      <c r="W81" s="239">
        <f t="shared" si="10"/>
        <v>0</v>
      </c>
      <c r="X81" s="152"/>
      <c r="Y81" s="230" t="s">
        <v>762</v>
      </c>
      <c r="Z81" s="231">
        <v>0</v>
      </c>
      <c r="AA81" s="231">
        <v>-761541.57</v>
      </c>
      <c r="AB81" s="232">
        <v>0</v>
      </c>
      <c r="AC81" s="152"/>
      <c r="AD81" s="152"/>
      <c r="AE81" s="240" t="str">
        <f t="shared" si="27"/>
        <v>182</v>
      </c>
      <c r="AF81" s="240" t="str">
        <f t="shared" si="12"/>
        <v>1</v>
      </c>
      <c r="AG81" s="240" t="str">
        <f t="shared" si="19"/>
        <v>05</v>
      </c>
      <c r="AH81" s="240" t="str">
        <f t="shared" si="20"/>
        <v>02</v>
      </c>
      <c r="AI81" s="240" t="str">
        <f t="shared" si="21"/>
        <v>010</v>
      </c>
      <c r="AJ81" s="240" t="str">
        <f t="shared" si="22"/>
        <v>02</v>
      </c>
      <c r="AK81" s="240" t="str">
        <f t="shared" si="23"/>
        <v>1000</v>
      </c>
      <c r="AL81" s="240" t="str">
        <f t="shared" si="24"/>
        <v>110</v>
      </c>
    </row>
    <row r="82" spans="1:38" s="8" customFormat="1" ht="36.75" customHeight="1" x14ac:dyDescent="0.25">
      <c r="A82" s="120" t="s">
        <v>645</v>
      </c>
      <c r="B82" s="119" t="s">
        <v>60</v>
      </c>
      <c r="C82" s="121" t="s">
        <v>385</v>
      </c>
      <c r="D82" s="128" t="s">
        <v>382</v>
      </c>
      <c r="E82" s="128" t="s">
        <v>217</v>
      </c>
      <c r="F82" s="128" t="s">
        <v>389</v>
      </c>
      <c r="G82" s="128" t="s">
        <v>60</v>
      </c>
      <c r="H82" s="128" t="s">
        <v>389</v>
      </c>
      <c r="I82" s="128" t="s">
        <v>633</v>
      </c>
      <c r="J82" s="130" t="s">
        <v>387</v>
      </c>
      <c r="K82" s="135">
        <v>0</v>
      </c>
      <c r="L82" s="150">
        <v>8701.59</v>
      </c>
      <c r="M82" s="245" t="s">
        <v>649</v>
      </c>
      <c r="N82" s="101">
        <f t="shared" si="0"/>
        <v>0</v>
      </c>
      <c r="O82" s="101">
        <f t="shared" si="1"/>
        <v>0</v>
      </c>
      <c r="P82" s="239">
        <f t="shared" si="3"/>
        <v>0</v>
      </c>
      <c r="Q82" s="239">
        <f t="shared" si="4"/>
        <v>0</v>
      </c>
      <c r="R82" s="239">
        <f t="shared" si="5"/>
        <v>0</v>
      </c>
      <c r="S82" s="239">
        <f t="shared" si="6"/>
        <v>0</v>
      </c>
      <c r="T82" s="239">
        <f t="shared" si="7"/>
        <v>0</v>
      </c>
      <c r="U82" s="239">
        <f t="shared" si="8"/>
        <v>0</v>
      </c>
      <c r="V82" s="239">
        <f t="shared" si="9"/>
        <v>0</v>
      </c>
      <c r="W82" s="239">
        <f t="shared" si="10"/>
        <v>0</v>
      </c>
      <c r="X82" s="152"/>
      <c r="Y82" s="230" t="s">
        <v>763</v>
      </c>
      <c r="Z82" s="231">
        <v>0</v>
      </c>
      <c r="AA82" s="231">
        <v>8701.59</v>
      </c>
      <c r="AB82" s="232">
        <v>0</v>
      </c>
      <c r="AC82" s="152"/>
      <c r="AD82" s="152"/>
      <c r="AE82" s="240" t="str">
        <f t="shared" si="27"/>
        <v>182</v>
      </c>
      <c r="AF82" s="240" t="str">
        <f t="shared" si="12"/>
        <v>1</v>
      </c>
      <c r="AG82" s="240" t="str">
        <f t="shared" si="19"/>
        <v>05</v>
      </c>
      <c r="AH82" s="240" t="str">
        <f t="shared" si="20"/>
        <v>02</v>
      </c>
      <c r="AI82" s="240" t="str">
        <f t="shared" si="21"/>
        <v>010</v>
      </c>
      <c r="AJ82" s="240" t="str">
        <f t="shared" si="22"/>
        <v>02</v>
      </c>
      <c r="AK82" s="240" t="str">
        <f t="shared" si="23"/>
        <v>3000</v>
      </c>
      <c r="AL82" s="240" t="str">
        <f t="shared" si="24"/>
        <v>110</v>
      </c>
    </row>
    <row r="83" spans="1:38" s="8" customFormat="1" ht="23.25" x14ac:dyDescent="0.25">
      <c r="A83" s="120" t="s">
        <v>1134</v>
      </c>
      <c r="B83" s="119" t="s">
        <v>60</v>
      </c>
      <c r="C83" s="121" t="s">
        <v>385</v>
      </c>
      <c r="D83" s="128" t="s">
        <v>382</v>
      </c>
      <c r="E83" s="128" t="s">
        <v>217</v>
      </c>
      <c r="F83" s="128" t="s">
        <v>389</v>
      </c>
      <c r="G83" s="128" t="s">
        <v>141</v>
      </c>
      <c r="H83" s="128" t="s">
        <v>389</v>
      </c>
      <c r="I83" s="128" t="s">
        <v>384</v>
      </c>
      <c r="J83" s="130" t="s">
        <v>387</v>
      </c>
      <c r="K83" s="135">
        <f>K84</f>
        <v>0</v>
      </c>
      <c r="L83" s="135">
        <f>L84</f>
        <v>-244862.71</v>
      </c>
      <c r="M83" s="245" t="s">
        <v>649</v>
      </c>
      <c r="N83" s="101">
        <f t="shared" si="0"/>
        <v>0</v>
      </c>
      <c r="O83" s="101">
        <f t="shared" si="1"/>
        <v>0</v>
      </c>
      <c r="P83" s="239">
        <f t="shared" si="3"/>
        <v>0</v>
      </c>
      <c r="Q83" s="239">
        <f t="shared" si="4"/>
        <v>0</v>
      </c>
      <c r="R83" s="239">
        <f t="shared" si="5"/>
        <v>0</v>
      </c>
      <c r="S83" s="239">
        <f t="shared" si="6"/>
        <v>0</v>
      </c>
      <c r="T83" s="239">
        <f t="shared" si="7"/>
        <v>0</v>
      </c>
      <c r="U83" s="239">
        <f t="shared" si="8"/>
        <v>0</v>
      </c>
      <c r="V83" s="239">
        <f t="shared" si="9"/>
        <v>0</v>
      </c>
      <c r="W83" s="239">
        <f t="shared" si="10"/>
        <v>0</v>
      </c>
      <c r="X83" s="152"/>
      <c r="Y83" s="230" t="s">
        <v>1074</v>
      </c>
      <c r="Z83" s="231">
        <v>0</v>
      </c>
      <c r="AA83" s="231">
        <v>-244862.71</v>
      </c>
      <c r="AB83" s="232">
        <v>0</v>
      </c>
      <c r="AC83" s="152"/>
      <c r="AD83" s="152"/>
      <c r="AE83" s="240" t="str">
        <f t="shared" si="27"/>
        <v>182</v>
      </c>
      <c r="AF83" s="240" t="str">
        <f t="shared" si="12"/>
        <v>1</v>
      </c>
      <c r="AG83" s="240" t="str">
        <f t="shared" si="19"/>
        <v>05</v>
      </c>
      <c r="AH83" s="240" t="str">
        <f t="shared" si="20"/>
        <v>02</v>
      </c>
      <c r="AI83" s="240" t="str">
        <f t="shared" si="21"/>
        <v>020</v>
      </c>
      <c r="AJ83" s="240" t="str">
        <f t="shared" si="22"/>
        <v>02</v>
      </c>
      <c r="AK83" s="240" t="str">
        <f t="shared" si="23"/>
        <v>0000</v>
      </c>
      <c r="AL83" s="240" t="str">
        <f t="shared" si="24"/>
        <v>110</v>
      </c>
    </row>
    <row r="84" spans="1:38" s="8" customFormat="1" ht="34.5" x14ac:dyDescent="0.25">
      <c r="A84" s="120" t="s">
        <v>1099</v>
      </c>
      <c r="B84" s="119" t="s">
        <v>60</v>
      </c>
      <c r="C84" s="121" t="s">
        <v>385</v>
      </c>
      <c r="D84" s="128" t="s">
        <v>382</v>
      </c>
      <c r="E84" s="128" t="s">
        <v>217</v>
      </c>
      <c r="F84" s="128" t="s">
        <v>389</v>
      </c>
      <c r="G84" s="128" t="s">
        <v>141</v>
      </c>
      <c r="H84" s="128" t="s">
        <v>389</v>
      </c>
      <c r="I84" s="128" t="s">
        <v>632</v>
      </c>
      <c r="J84" s="130" t="s">
        <v>387</v>
      </c>
      <c r="K84" s="135">
        <v>0</v>
      </c>
      <c r="L84" s="258">
        <v>-244862.71</v>
      </c>
      <c r="M84" s="245" t="s">
        <v>649</v>
      </c>
      <c r="N84" s="101">
        <f t="shared" si="0"/>
        <v>0</v>
      </c>
      <c r="O84" s="101">
        <f t="shared" si="1"/>
        <v>0</v>
      </c>
      <c r="P84" s="239">
        <f t="shared" si="3"/>
        <v>0</v>
      </c>
      <c r="Q84" s="239">
        <f t="shared" si="4"/>
        <v>0</v>
      </c>
      <c r="R84" s="239">
        <f t="shared" si="5"/>
        <v>0</v>
      </c>
      <c r="S84" s="239">
        <f t="shared" si="6"/>
        <v>0</v>
      </c>
      <c r="T84" s="239">
        <f t="shared" si="7"/>
        <v>0</v>
      </c>
      <c r="U84" s="239">
        <f t="shared" si="8"/>
        <v>0</v>
      </c>
      <c r="V84" s="239">
        <f t="shared" si="9"/>
        <v>0</v>
      </c>
      <c r="W84" s="239">
        <f t="shared" si="10"/>
        <v>0</v>
      </c>
      <c r="X84" s="152"/>
      <c r="Y84" s="230" t="s">
        <v>1075</v>
      </c>
      <c r="Z84" s="231">
        <v>0</v>
      </c>
      <c r="AA84" s="231">
        <v>-244862.71</v>
      </c>
      <c r="AB84" s="232">
        <v>0</v>
      </c>
      <c r="AC84" s="152"/>
      <c r="AD84" s="152"/>
      <c r="AE84" s="240" t="str">
        <f t="shared" si="27"/>
        <v>182</v>
      </c>
      <c r="AF84" s="240" t="str">
        <f t="shared" si="12"/>
        <v>1</v>
      </c>
      <c r="AG84" s="240" t="str">
        <f t="shared" si="19"/>
        <v>05</v>
      </c>
      <c r="AH84" s="240" t="str">
        <f t="shared" si="20"/>
        <v>02</v>
      </c>
      <c r="AI84" s="240" t="str">
        <f t="shared" si="21"/>
        <v>020</v>
      </c>
      <c r="AJ84" s="240" t="str">
        <f t="shared" si="22"/>
        <v>02</v>
      </c>
      <c r="AK84" s="240" t="str">
        <f t="shared" si="23"/>
        <v>1000</v>
      </c>
      <c r="AL84" s="240" t="str">
        <f t="shared" si="24"/>
        <v>110</v>
      </c>
    </row>
    <row r="85" spans="1:38" s="8" customFormat="1" ht="15.75" x14ac:dyDescent="0.25">
      <c r="A85" s="120" t="s">
        <v>37</v>
      </c>
      <c r="B85" s="119" t="s">
        <v>60</v>
      </c>
      <c r="C85" s="121" t="s">
        <v>385</v>
      </c>
      <c r="D85" s="128" t="s">
        <v>382</v>
      </c>
      <c r="E85" s="128" t="s">
        <v>217</v>
      </c>
      <c r="F85" s="128" t="s">
        <v>174</v>
      </c>
      <c r="G85" s="128" t="s">
        <v>381</v>
      </c>
      <c r="H85" s="128" t="s">
        <v>386</v>
      </c>
      <c r="I85" s="128" t="s">
        <v>384</v>
      </c>
      <c r="J85" s="130" t="s">
        <v>387</v>
      </c>
      <c r="K85" s="135">
        <f>K86</f>
        <v>1091900</v>
      </c>
      <c r="L85" s="135">
        <f>L86</f>
        <v>766996.75</v>
      </c>
      <c r="M85" s="245">
        <f t="shared" si="2"/>
        <v>324903.25</v>
      </c>
      <c r="N85" s="101">
        <f t="shared" si="0"/>
        <v>0</v>
      </c>
      <c r="O85" s="101">
        <f t="shared" si="1"/>
        <v>0</v>
      </c>
      <c r="P85" s="239">
        <f t="shared" si="3"/>
        <v>0</v>
      </c>
      <c r="Q85" s="239">
        <f t="shared" si="4"/>
        <v>0</v>
      </c>
      <c r="R85" s="239">
        <f t="shared" si="5"/>
        <v>0</v>
      </c>
      <c r="S85" s="239">
        <f t="shared" si="6"/>
        <v>0</v>
      </c>
      <c r="T85" s="239">
        <f t="shared" si="7"/>
        <v>0</v>
      </c>
      <c r="U85" s="239">
        <f t="shared" si="8"/>
        <v>0</v>
      </c>
      <c r="V85" s="239">
        <f t="shared" si="9"/>
        <v>0</v>
      </c>
      <c r="W85" s="239">
        <f t="shared" si="10"/>
        <v>0</v>
      </c>
      <c r="X85" s="152"/>
      <c r="Y85" s="230" t="s">
        <v>764</v>
      </c>
      <c r="Z85" s="231">
        <v>1091900</v>
      </c>
      <c r="AA85" s="231">
        <v>766996.75</v>
      </c>
      <c r="AB85" s="232">
        <v>324903.25</v>
      </c>
      <c r="AC85" s="152"/>
      <c r="AD85" s="152"/>
      <c r="AE85" s="240" t="str">
        <f t="shared" si="27"/>
        <v>182</v>
      </c>
      <c r="AF85" s="240" t="str">
        <f t="shared" si="12"/>
        <v>1</v>
      </c>
      <c r="AG85" s="240" t="str">
        <f t="shared" si="19"/>
        <v>05</v>
      </c>
      <c r="AH85" s="240" t="str">
        <f t="shared" si="20"/>
        <v>03</v>
      </c>
      <c r="AI85" s="240" t="str">
        <f t="shared" si="21"/>
        <v>000</v>
      </c>
      <c r="AJ85" s="240" t="str">
        <f t="shared" si="22"/>
        <v>01</v>
      </c>
      <c r="AK85" s="240" t="str">
        <f t="shared" si="23"/>
        <v>0000</v>
      </c>
      <c r="AL85" s="240" t="str">
        <f t="shared" si="24"/>
        <v>110</v>
      </c>
    </row>
    <row r="86" spans="1:38" s="8" customFormat="1" ht="15.75" x14ac:dyDescent="0.25">
      <c r="A86" s="120" t="s">
        <v>37</v>
      </c>
      <c r="B86" s="119" t="s">
        <v>60</v>
      </c>
      <c r="C86" s="121" t="s">
        <v>385</v>
      </c>
      <c r="D86" s="128" t="s">
        <v>382</v>
      </c>
      <c r="E86" s="128" t="s">
        <v>217</v>
      </c>
      <c r="F86" s="128" t="s">
        <v>174</v>
      </c>
      <c r="G86" s="128" t="s">
        <v>60</v>
      </c>
      <c r="H86" s="128" t="s">
        <v>386</v>
      </c>
      <c r="I86" s="128" t="s">
        <v>384</v>
      </c>
      <c r="J86" s="130" t="s">
        <v>387</v>
      </c>
      <c r="K86" s="244">
        <v>1091900</v>
      </c>
      <c r="L86" s="135">
        <f>L87</f>
        <v>766996.75</v>
      </c>
      <c r="M86" s="245">
        <f t="shared" si="2"/>
        <v>324903.25</v>
      </c>
      <c r="N86" s="101">
        <f t="shared" si="0"/>
        <v>0</v>
      </c>
      <c r="O86" s="101">
        <f t="shared" si="1"/>
        <v>0</v>
      </c>
      <c r="P86" s="239">
        <f t="shared" si="3"/>
        <v>0</v>
      </c>
      <c r="Q86" s="239">
        <f t="shared" si="4"/>
        <v>0</v>
      </c>
      <c r="R86" s="239">
        <f t="shared" si="5"/>
        <v>0</v>
      </c>
      <c r="S86" s="239">
        <f t="shared" si="6"/>
        <v>0</v>
      </c>
      <c r="T86" s="239">
        <f t="shared" si="7"/>
        <v>0</v>
      </c>
      <c r="U86" s="239">
        <f t="shared" si="8"/>
        <v>0</v>
      </c>
      <c r="V86" s="239">
        <f t="shared" si="9"/>
        <v>0</v>
      </c>
      <c r="W86" s="239">
        <f t="shared" si="10"/>
        <v>0</v>
      </c>
      <c r="X86" s="152"/>
      <c r="Y86" s="230" t="s">
        <v>765</v>
      </c>
      <c r="Z86" s="231">
        <v>1091900</v>
      </c>
      <c r="AA86" s="231">
        <v>766996.75</v>
      </c>
      <c r="AB86" s="232">
        <v>324903.25</v>
      </c>
      <c r="AC86" s="152"/>
      <c r="AD86" s="152"/>
      <c r="AE86" s="240" t="str">
        <f t="shared" si="27"/>
        <v>182</v>
      </c>
      <c r="AF86" s="240" t="str">
        <f t="shared" si="12"/>
        <v>1</v>
      </c>
      <c r="AG86" s="240" t="str">
        <f t="shared" si="19"/>
        <v>05</v>
      </c>
      <c r="AH86" s="240" t="str">
        <f t="shared" si="20"/>
        <v>03</v>
      </c>
      <c r="AI86" s="240" t="str">
        <f t="shared" si="21"/>
        <v>010</v>
      </c>
      <c r="AJ86" s="240" t="str">
        <f t="shared" si="22"/>
        <v>01</v>
      </c>
      <c r="AK86" s="240" t="str">
        <f t="shared" si="23"/>
        <v>0000</v>
      </c>
      <c r="AL86" s="240" t="str">
        <f t="shared" si="24"/>
        <v>110</v>
      </c>
    </row>
    <row r="87" spans="1:38" s="8" customFormat="1" ht="24.75" customHeight="1" x14ac:dyDescent="0.25">
      <c r="A87" s="120" t="s">
        <v>1158</v>
      </c>
      <c r="B87" s="119" t="s">
        <v>60</v>
      </c>
      <c r="C87" s="121" t="s">
        <v>385</v>
      </c>
      <c r="D87" s="128" t="s">
        <v>382</v>
      </c>
      <c r="E87" s="128" t="s">
        <v>217</v>
      </c>
      <c r="F87" s="128" t="s">
        <v>174</v>
      </c>
      <c r="G87" s="128" t="s">
        <v>60</v>
      </c>
      <c r="H87" s="128" t="s">
        <v>386</v>
      </c>
      <c r="I87" s="128" t="s">
        <v>632</v>
      </c>
      <c r="J87" s="130" t="s">
        <v>387</v>
      </c>
      <c r="K87" s="244">
        <v>0</v>
      </c>
      <c r="L87" s="150">
        <v>766996.75</v>
      </c>
      <c r="M87" s="245" t="str">
        <f t="shared" si="2"/>
        <v>-</v>
      </c>
      <c r="N87" s="101">
        <f t="shared" si="0"/>
        <v>0</v>
      </c>
      <c r="O87" s="101">
        <f t="shared" si="1"/>
        <v>0</v>
      </c>
      <c r="P87" s="239">
        <f t="shared" si="3"/>
        <v>0</v>
      </c>
      <c r="Q87" s="239">
        <f t="shared" si="4"/>
        <v>0</v>
      </c>
      <c r="R87" s="239">
        <f t="shared" si="5"/>
        <v>0</v>
      </c>
      <c r="S87" s="239">
        <f t="shared" si="6"/>
        <v>0</v>
      </c>
      <c r="T87" s="239">
        <f t="shared" si="7"/>
        <v>0</v>
      </c>
      <c r="U87" s="239">
        <f t="shared" si="8"/>
        <v>0</v>
      </c>
      <c r="V87" s="239">
        <f t="shared" si="9"/>
        <v>0</v>
      </c>
      <c r="W87" s="239">
        <f t="shared" si="10"/>
        <v>0</v>
      </c>
      <c r="X87" s="152"/>
      <c r="Y87" s="230" t="s">
        <v>1141</v>
      </c>
      <c r="Z87" s="231">
        <v>0</v>
      </c>
      <c r="AA87" s="231">
        <v>766996.75</v>
      </c>
      <c r="AB87" s="232">
        <v>0</v>
      </c>
      <c r="AC87" s="152"/>
      <c r="AD87" s="152"/>
      <c r="AE87" s="240" t="str">
        <f t="shared" si="27"/>
        <v>182</v>
      </c>
      <c r="AF87" s="240" t="str">
        <f t="shared" si="12"/>
        <v>1</v>
      </c>
      <c r="AG87" s="240" t="str">
        <f t="shared" si="19"/>
        <v>05</v>
      </c>
      <c r="AH87" s="240" t="str">
        <f t="shared" si="20"/>
        <v>03</v>
      </c>
      <c r="AI87" s="240" t="str">
        <f t="shared" si="21"/>
        <v>010</v>
      </c>
      <c r="AJ87" s="240" t="str">
        <f t="shared" si="22"/>
        <v>01</v>
      </c>
      <c r="AK87" s="240" t="str">
        <f t="shared" si="23"/>
        <v>1000</v>
      </c>
      <c r="AL87" s="240" t="str">
        <f t="shared" si="24"/>
        <v>110</v>
      </c>
    </row>
    <row r="88" spans="1:38" s="8" customFormat="1" ht="15.75" x14ac:dyDescent="0.25">
      <c r="A88" s="120" t="s">
        <v>160</v>
      </c>
      <c r="B88" s="119" t="s">
        <v>60</v>
      </c>
      <c r="C88" s="121" t="s">
        <v>385</v>
      </c>
      <c r="D88" s="128" t="s">
        <v>382</v>
      </c>
      <c r="E88" s="128" t="s">
        <v>217</v>
      </c>
      <c r="F88" s="128" t="s">
        <v>273</v>
      </c>
      <c r="G88" s="128" t="s">
        <v>381</v>
      </c>
      <c r="H88" s="128" t="s">
        <v>389</v>
      </c>
      <c r="I88" s="128" t="s">
        <v>384</v>
      </c>
      <c r="J88" s="130" t="s">
        <v>387</v>
      </c>
      <c r="K88" s="135">
        <f>K89</f>
        <v>10414400</v>
      </c>
      <c r="L88" s="135">
        <f>L89</f>
        <v>2404583.15</v>
      </c>
      <c r="M88" s="245">
        <f t="shared" si="2"/>
        <v>8009816.8499999996</v>
      </c>
      <c r="N88" s="101">
        <f t="shared" ref="N88:N151" si="28">K88-Z88</f>
        <v>0</v>
      </c>
      <c r="O88" s="101">
        <f t="shared" ref="O88:O151" si="29">L88-AA88</f>
        <v>0</v>
      </c>
      <c r="P88" s="239">
        <f t="shared" si="3"/>
        <v>0</v>
      </c>
      <c r="Q88" s="239">
        <f t="shared" si="4"/>
        <v>0</v>
      </c>
      <c r="R88" s="239">
        <f t="shared" si="5"/>
        <v>0</v>
      </c>
      <c r="S88" s="239">
        <f t="shared" si="6"/>
        <v>0</v>
      </c>
      <c r="T88" s="239">
        <f t="shared" si="7"/>
        <v>0</v>
      </c>
      <c r="U88" s="239">
        <f t="shared" si="8"/>
        <v>0</v>
      </c>
      <c r="V88" s="239">
        <f t="shared" si="9"/>
        <v>0</v>
      </c>
      <c r="W88" s="239">
        <f t="shared" si="10"/>
        <v>0</v>
      </c>
      <c r="X88" s="152"/>
      <c r="Y88" s="230" t="s">
        <v>766</v>
      </c>
      <c r="Z88" s="231">
        <v>10414400</v>
      </c>
      <c r="AA88" s="231">
        <v>2404583.15</v>
      </c>
      <c r="AB88" s="232">
        <v>8009816.8499999996</v>
      </c>
      <c r="AC88" s="152"/>
      <c r="AD88" s="152"/>
      <c r="AE88" s="240" t="str">
        <f t="shared" si="27"/>
        <v>182</v>
      </c>
      <c r="AF88" s="240" t="str">
        <f t="shared" ref="AF88:AF151" si="30">MID($Y88,5,1)</f>
        <v>1</v>
      </c>
      <c r="AG88" s="240" t="str">
        <f t="shared" si="19"/>
        <v>05</v>
      </c>
      <c r="AH88" s="240" t="str">
        <f t="shared" si="20"/>
        <v>04</v>
      </c>
      <c r="AI88" s="240" t="str">
        <f t="shared" si="21"/>
        <v>000</v>
      </c>
      <c r="AJ88" s="240" t="str">
        <f t="shared" si="22"/>
        <v>02</v>
      </c>
      <c r="AK88" s="240" t="str">
        <f t="shared" si="23"/>
        <v>0000</v>
      </c>
      <c r="AL88" s="240" t="str">
        <f t="shared" si="24"/>
        <v>110</v>
      </c>
    </row>
    <row r="89" spans="1:38" s="8" customFormat="1" ht="23.25" x14ac:dyDescent="0.25">
      <c r="A89" s="120" t="s">
        <v>101</v>
      </c>
      <c r="B89" s="119" t="s">
        <v>60</v>
      </c>
      <c r="C89" s="121" t="s">
        <v>385</v>
      </c>
      <c r="D89" s="128" t="s">
        <v>382</v>
      </c>
      <c r="E89" s="128" t="s">
        <v>217</v>
      </c>
      <c r="F89" s="128" t="s">
        <v>273</v>
      </c>
      <c r="G89" s="128" t="s">
        <v>141</v>
      </c>
      <c r="H89" s="128" t="s">
        <v>389</v>
      </c>
      <c r="I89" s="128" t="s">
        <v>384</v>
      </c>
      <c r="J89" s="130" t="s">
        <v>387</v>
      </c>
      <c r="K89" s="244">
        <v>10414400</v>
      </c>
      <c r="L89" s="135">
        <f>SUM(L90:L90)</f>
        <v>2404583.15</v>
      </c>
      <c r="M89" s="245">
        <f t="shared" si="2"/>
        <v>8009816.8499999996</v>
      </c>
      <c r="N89" s="101">
        <f t="shared" si="28"/>
        <v>0</v>
      </c>
      <c r="O89" s="101">
        <f t="shared" si="29"/>
        <v>0</v>
      </c>
      <c r="P89" s="239">
        <f t="shared" si="3"/>
        <v>0</v>
      </c>
      <c r="Q89" s="239">
        <f t="shared" si="4"/>
        <v>0</v>
      </c>
      <c r="R89" s="239">
        <f t="shared" si="5"/>
        <v>0</v>
      </c>
      <c r="S89" s="239">
        <f t="shared" si="6"/>
        <v>0</v>
      </c>
      <c r="T89" s="239">
        <f t="shared" si="7"/>
        <v>0</v>
      </c>
      <c r="U89" s="239">
        <f t="shared" si="8"/>
        <v>0</v>
      </c>
      <c r="V89" s="239">
        <f t="shared" si="9"/>
        <v>0</v>
      </c>
      <c r="W89" s="239">
        <f t="shared" si="10"/>
        <v>0</v>
      </c>
      <c r="X89" s="152"/>
      <c r="Y89" s="230" t="s">
        <v>767</v>
      </c>
      <c r="Z89" s="231">
        <v>10414400</v>
      </c>
      <c r="AA89" s="231">
        <v>2404583.15</v>
      </c>
      <c r="AB89" s="232">
        <v>8009816.8499999996</v>
      </c>
      <c r="AC89" s="152"/>
      <c r="AD89" s="152"/>
      <c r="AE89" s="240" t="str">
        <f t="shared" si="27"/>
        <v>182</v>
      </c>
      <c r="AF89" s="240" t="str">
        <f t="shared" si="30"/>
        <v>1</v>
      </c>
      <c r="AG89" s="240" t="str">
        <f t="shared" si="19"/>
        <v>05</v>
      </c>
      <c r="AH89" s="240" t="str">
        <f t="shared" si="20"/>
        <v>04</v>
      </c>
      <c r="AI89" s="240" t="str">
        <f t="shared" si="21"/>
        <v>020</v>
      </c>
      <c r="AJ89" s="240" t="str">
        <f t="shared" si="22"/>
        <v>02</v>
      </c>
      <c r="AK89" s="240" t="str">
        <f t="shared" si="23"/>
        <v>0000</v>
      </c>
      <c r="AL89" s="240" t="str">
        <f t="shared" si="24"/>
        <v>110</v>
      </c>
    </row>
    <row r="90" spans="1:38" s="8" customFormat="1" ht="45.75" x14ac:dyDescent="0.25">
      <c r="A90" s="120" t="s">
        <v>646</v>
      </c>
      <c r="B90" s="119" t="s">
        <v>60</v>
      </c>
      <c r="C90" s="121" t="s">
        <v>385</v>
      </c>
      <c r="D90" s="128" t="s">
        <v>382</v>
      </c>
      <c r="E90" s="128" t="s">
        <v>217</v>
      </c>
      <c r="F90" s="128" t="s">
        <v>273</v>
      </c>
      <c r="G90" s="128" t="s">
        <v>141</v>
      </c>
      <c r="H90" s="128" t="s">
        <v>389</v>
      </c>
      <c r="I90" s="128" t="s">
        <v>632</v>
      </c>
      <c r="J90" s="130" t="s">
        <v>387</v>
      </c>
      <c r="K90" s="135">
        <v>0</v>
      </c>
      <c r="L90" s="150">
        <v>2404583.15</v>
      </c>
      <c r="M90" s="245" t="str">
        <f t="shared" si="2"/>
        <v>-</v>
      </c>
      <c r="N90" s="101">
        <f t="shared" si="28"/>
        <v>0</v>
      </c>
      <c r="O90" s="101">
        <f t="shared" si="29"/>
        <v>0</v>
      </c>
      <c r="P90" s="239">
        <f t="shared" ref="P90:P153" si="31">C90-AE90</f>
        <v>0</v>
      </c>
      <c r="Q90" s="239">
        <f t="shared" ref="Q90:Q153" si="32">D90-AF90</f>
        <v>0</v>
      </c>
      <c r="R90" s="239">
        <f t="shared" ref="R90:R153" si="33">E90-AG90</f>
        <v>0</v>
      </c>
      <c r="S90" s="239">
        <f t="shared" ref="S90:S153" si="34">F90-AH90</f>
        <v>0</v>
      </c>
      <c r="T90" s="239">
        <f t="shared" ref="T90:T153" si="35">G90-AI90</f>
        <v>0</v>
      </c>
      <c r="U90" s="239">
        <f t="shared" ref="U90:U153" si="36">H90-AJ90</f>
        <v>0</v>
      </c>
      <c r="V90" s="239">
        <f t="shared" ref="V90:V153" si="37">I90-AK90</f>
        <v>0</v>
      </c>
      <c r="W90" s="239">
        <f t="shared" ref="W90:W153" si="38">J90-AL90</f>
        <v>0</v>
      </c>
      <c r="X90" s="152"/>
      <c r="Y90" s="230" t="s">
        <v>768</v>
      </c>
      <c r="Z90" s="231">
        <v>0</v>
      </c>
      <c r="AA90" s="231">
        <v>2404583.15</v>
      </c>
      <c r="AB90" s="232">
        <v>0</v>
      </c>
      <c r="AC90" s="152"/>
      <c r="AD90" s="152"/>
      <c r="AE90" s="240" t="str">
        <f t="shared" si="27"/>
        <v>182</v>
      </c>
      <c r="AF90" s="240" t="str">
        <f t="shared" si="30"/>
        <v>1</v>
      </c>
      <c r="AG90" s="240" t="str">
        <f t="shared" si="19"/>
        <v>05</v>
      </c>
      <c r="AH90" s="240" t="str">
        <f t="shared" si="20"/>
        <v>04</v>
      </c>
      <c r="AI90" s="240" t="str">
        <f t="shared" si="21"/>
        <v>020</v>
      </c>
      <c r="AJ90" s="240" t="str">
        <f t="shared" si="22"/>
        <v>02</v>
      </c>
      <c r="AK90" s="240" t="str">
        <f t="shared" si="23"/>
        <v>1000</v>
      </c>
      <c r="AL90" s="240" t="str">
        <f t="shared" si="24"/>
        <v>110</v>
      </c>
    </row>
    <row r="91" spans="1:38" s="8" customFormat="1" ht="15.75" x14ac:dyDescent="0.25">
      <c r="A91" s="132" t="s">
        <v>38</v>
      </c>
      <c r="B91" s="118" t="s">
        <v>60</v>
      </c>
      <c r="C91" s="125" t="s">
        <v>381</v>
      </c>
      <c r="D91" s="241" t="s">
        <v>382</v>
      </c>
      <c r="E91" s="241" t="s">
        <v>175</v>
      </c>
      <c r="F91" s="241" t="s">
        <v>383</v>
      </c>
      <c r="G91" s="241" t="s">
        <v>381</v>
      </c>
      <c r="H91" s="241" t="s">
        <v>383</v>
      </c>
      <c r="I91" s="241" t="s">
        <v>384</v>
      </c>
      <c r="J91" s="242" t="s">
        <v>381</v>
      </c>
      <c r="K91" s="243">
        <f>K92+K96</f>
        <v>6837300</v>
      </c>
      <c r="L91" s="243">
        <f>L92+L96</f>
        <v>5832807.04</v>
      </c>
      <c r="M91" s="151">
        <f t="shared" si="2"/>
        <v>1004492.96</v>
      </c>
      <c r="N91" s="101">
        <f t="shared" si="28"/>
        <v>0</v>
      </c>
      <c r="O91" s="101">
        <f t="shared" si="29"/>
        <v>0</v>
      </c>
      <c r="P91" s="239">
        <f t="shared" si="31"/>
        <v>0</v>
      </c>
      <c r="Q91" s="239">
        <f t="shared" si="32"/>
        <v>0</v>
      </c>
      <c r="R91" s="239">
        <f t="shared" si="33"/>
        <v>0</v>
      </c>
      <c r="S91" s="239">
        <f t="shared" si="34"/>
        <v>0</v>
      </c>
      <c r="T91" s="239">
        <f t="shared" si="35"/>
        <v>0</v>
      </c>
      <c r="U91" s="239">
        <f t="shared" si="36"/>
        <v>0</v>
      </c>
      <c r="V91" s="239">
        <f t="shared" si="37"/>
        <v>0</v>
      </c>
      <c r="W91" s="239">
        <f t="shared" si="38"/>
        <v>0</v>
      </c>
      <c r="X91" s="152"/>
      <c r="Y91" s="230" t="s">
        <v>769</v>
      </c>
      <c r="Z91" s="231">
        <v>6837300</v>
      </c>
      <c r="AA91" s="231">
        <v>5832807.04</v>
      </c>
      <c r="AB91" s="232">
        <v>1004492.96</v>
      </c>
      <c r="AC91" s="152"/>
      <c r="AD91" s="152"/>
      <c r="AE91" s="240" t="str">
        <f t="shared" si="27"/>
        <v>000</v>
      </c>
      <c r="AF91" s="240" t="str">
        <f t="shared" si="30"/>
        <v>1</v>
      </c>
      <c r="AG91" s="240" t="str">
        <f t="shared" si="19"/>
        <v>08</v>
      </c>
      <c r="AH91" s="240" t="str">
        <f t="shared" si="20"/>
        <v>00</v>
      </c>
      <c r="AI91" s="240" t="str">
        <f t="shared" si="21"/>
        <v>000</v>
      </c>
      <c r="AJ91" s="240" t="str">
        <f t="shared" si="22"/>
        <v>00</v>
      </c>
      <c r="AK91" s="240" t="str">
        <f t="shared" si="23"/>
        <v>0000</v>
      </c>
      <c r="AL91" s="240" t="str">
        <f t="shared" si="24"/>
        <v>000</v>
      </c>
    </row>
    <row r="92" spans="1:38" s="8" customFormat="1" ht="23.25" x14ac:dyDescent="0.25">
      <c r="A92" s="132" t="s">
        <v>88</v>
      </c>
      <c r="B92" s="119" t="s">
        <v>60</v>
      </c>
      <c r="C92" s="125" t="s">
        <v>385</v>
      </c>
      <c r="D92" s="241" t="s">
        <v>382</v>
      </c>
      <c r="E92" s="241" t="s">
        <v>175</v>
      </c>
      <c r="F92" s="241" t="s">
        <v>174</v>
      </c>
      <c r="G92" s="241" t="s">
        <v>381</v>
      </c>
      <c r="H92" s="241" t="s">
        <v>386</v>
      </c>
      <c r="I92" s="241" t="s">
        <v>384</v>
      </c>
      <c r="J92" s="242" t="s">
        <v>387</v>
      </c>
      <c r="K92" s="243">
        <f>K93</f>
        <v>6787300</v>
      </c>
      <c r="L92" s="243">
        <f>L93</f>
        <v>5797807.04</v>
      </c>
      <c r="M92" s="151">
        <f t="shared" si="2"/>
        <v>989492.96</v>
      </c>
      <c r="N92" s="101">
        <f t="shared" si="28"/>
        <v>0</v>
      </c>
      <c r="O92" s="101">
        <f t="shared" si="29"/>
        <v>0</v>
      </c>
      <c r="P92" s="239">
        <f t="shared" si="31"/>
        <v>0</v>
      </c>
      <c r="Q92" s="239">
        <f t="shared" si="32"/>
        <v>0</v>
      </c>
      <c r="R92" s="239">
        <f t="shared" si="33"/>
        <v>0</v>
      </c>
      <c r="S92" s="239">
        <f t="shared" si="34"/>
        <v>0</v>
      </c>
      <c r="T92" s="239">
        <f t="shared" si="35"/>
        <v>0</v>
      </c>
      <c r="U92" s="239">
        <f t="shared" si="36"/>
        <v>0</v>
      </c>
      <c r="V92" s="239">
        <f t="shared" si="37"/>
        <v>0</v>
      </c>
      <c r="W92" s="239">
        <f t="shared" si="38"/>
        <v>0</v>
      </c>
      <c r="X92" s="152"/>
      <c r="Y92" s="230" t="s">
        <v>770</v>
      </c>
      <c r="Z92" s="231">
        <v>6787300</v>
      </c>
      <c r="AA92" s="231">
        <v>5797807.04</v>
      </c>
      <c r="AB92" s="232">
        <v>989492.96</v>
      </c>
      <c r="AC92" s="152"/>
      <c r="AD92" s="152"/>
      <c r="AE92" s="240" t="str">
        <f t="shared" si="27"/>
        <v>182</v>
      </c>
      <c r="AF92" s="240" t="str">
        <f t="shared" si="30"/>
        <v>1</v>
      </c>
      <c r="AG92" s="240" t="str">
        <f t="shared" si="19"/>
        <v>08</v>
      </c>
      <c r="AH92" s="240" t="str">
        <f t="shared" si="20"/>
        <v>03</v>
      </c>
      <c r="AI92" s="240" t="str">
        <f t="shared" si="21"/>
        <v>000</v>
      </c>
      <c r="AJ92" s="240" t="str">
        <f t="shared" si="22"/>
        <v>01</v>
      </c>
      <c r="AK92" s="240" t="str">
        <f t="shared" si="23"/>
        <v>0000</v>
      </c>
      <c r="AL92" s="240" t="str">
        <f t="shared" si="24"/>
        <v>110</v>
      </c>
    </row>
    <row r="93" spans="1:38" s="8" customFormat="1" ht="23.25" x14ac:dyDescent="0.25">
      <c r="A93" s="120" t="s">
        <v>214</v>
      </c>
      <c r="B93" s="119" t="s">
        <v>60</v>
      </c>
      <c r="C93" s="121" t="s">
        <v>385</v>
      </c>
      <c r="D93" s="122" t="s">
        <v>382</v>
      </c>
      <c r="E93" s="122" t="s">
        <v>175</v>
      </c>
      <c r="F93" s="122" t="s">
        <v>174</v>
      </c>
      <c r="G93" s="122" t="s">
        <v>60</v>
      </c>
      <c r="H93" s="122" t="s">
        <v>386</v>
      </c>
      <c r="I93" s="122" t="s">
        <v>384</v>
      </c>
      <c r="J93" s="123" t="s">
        <v>387</v>
      </c>
      <c r="K93" s="244">
        <v>6787300</v>
      </c>
      <c r="L93" s="135">
        <f>SUM(L94:L95)</f>
        <v>5797807.04</v>
      </c>
      <c r="M93" s="245">
        <f t="shared" si="2"/>
        <v>989492.96</v>
      </c>
      <c r="N93" s="101">
        <f t="shared" si="28"/>
        <v>0</v>
      </c>
      <c r="O93" s="101">
        <f t="shared" si="29"/>
        <v>0</v>
      </c>
      <c r="P93" s="239">
        <f t="shared" si="31"/>
        <v>0</v>
      </c>
      <c r="Q93" s="239">
        <f t="shared" si="32"/>
        <v>0</v>
      </c>
      <c r="R93" s="239">
        <f t="shared" si="33"/>
        <v>0</v>
      </c>
      <c r="S93" s="239">
        <f t="shared" si="34"/>
        <v>0</v>
      </c>
      <c r="T93" s="239">
        <f t="shared" si="35"/>
        <v>0</v>
      </c>
      <c r="U93" s="239">
        <f t="shared" si="36"/>
        <v>0</v>
      </c>
      <c r="V93" s="239">
        <f t="shared" si="37"/>
        <v>0</v>
      </c>
      <c r="W93" s="239">
        <f t="shared" si="38"/>
        <v>0</v>
      </c>
      <c r="X93" s="152"/>
      <c r="Y93" s="230" t="s">
        <v>771</v>
      </c>
      <c r="Z93" s="231">
        <v>6787300</v>
      </c>
      <c r="AA93" s="231">
        <v>5797807.04</v>
      </c>
      <c r="AB93" s="232">
        <v>989492.96</v>
      </c>
      <c r="AC93" s="152"/>
      <c r="AD93" s="152"/>
      <c r="AE93" s="240" t="str">
        <f t="shared" si="27"/>
        <v>182</v>
      </c>
      <c r="AF93" s="240" t="str">
        <f t="shared" si="30"/>
        <v>1</v>
      </c>
      <c r="AG93" s="240" t="str">
        <f t="shared" si="19"/>
        <v>08</v>
      </c>
      <c r="AH93" s="240" t="str">
        <f t="shared" si="20"/>
        <v>03</v>
      </c>
      <c r="AI93" s="240" t="str">
        <f t="shared" si="21"/>
        <v>010</v>
      </c>
      <c r="AJ93" s="240" t="str">
        <f t="shared" si="22"/>
        <v>01</v>
      </c>
      <c r="AK93" s="240" t="str">
        <f t="shared" si="23"/>
        <v>0000</v>
      </c>
      <c r="AL93" s="240" t="str">
        <f t="shared" si="24"/>
        <v>110</v>
      </c>
    </row>
    <row r="94" spans="1:38" s="8" customFormat="1" ht="34.5" x14ac:dyDescent="0.25">
      <c r="A94" s="120" t="s">
        <v>647</v>
      </c>
      <c r="B94" s="119" t="s">
        <v>60</v>
      </c>
      <c r="C94" s="121" t="s">
        <v>385</v>
      </c>
      <c r="D94" s="122" t="s">
        <v>382</v>
      </c>
      <c r="E94" s="122" t="s">
        <v>175</v>
      </c>
      <c r="F94" s="122" t="s">
        <v>174</v>
      </c>
      <c r="G94" s="122" t="s">
        <v>60</v>
      </c>
      <c r="H94" s="122" t="s">
        <v>386</v>
      </c>
      <c r="I94" s="122" t="s">
        <v>634</v>
      </c>
      <c r="J94" s="123" t="s">
        <v>387</v>
      </c>
      <c r="K94" s="135">
        <v>0</v>
      </c>
      <c r="L94" s="150">
        <v>5784104.4400000004</v>
      </c>
      <c r="M94" s="245" t="str">
        <f t="shared" si="2"/>
        <v>-</v>
      </c>
      <c r="N94" s="101">
        <f t="shared" si="28"/>
        <v>0</v>
      </c>
      <c r="O94" s="101">
        <f t="shared" si="29"/>
        <v>0</v>
      </c>
      <c r="P94" s="239">
        <f t="shared" si="31"/>
        <v>0</v>
      </c>
      <c r="Q94" s="239">
        <f t="shared" si="32"/>
        <v>0</v>
      </c>
      <c r="R94" s="239">
        <f t="shared" si="33"/>
        <v>0</v>
      </c>
      <c r="S94" s="239">
        <f t="shared" si="34"/>
        <v>0</v>
      </c>
      <c r="T94" s="239">
        <f t="shared" si="35"/>
        <v>0</v>
      </c>
      <c r="U94" s="239">
        <f t="shared" si="36"/>
        <v>0</v>
      </c>
      <c r="V94" s="239">
        <f t="shared" si="37"/>
        <v>0</v>
      </c>
      <c r="W94" s="239">
        <f t="shared" si="38"/>
        <v>0</v>
      </c>
      <c r="X94" s="152"/>
      <c r="Y94" s="230" t="s">
        <v>772</v>
      </c>
      <c r="Z94" s="231">
        <v>0</v>
      </c>
      <c r="AA94" s="231">
        <v>5784104.4400000004</v>
      </c>
      <c r="AB94" s="232">
        <v>0</v>
      </c>
      <c r="AC94" s="152"/>
      <c r="AD94" s="152"/>
      <c r="AE94" s="240" t="str">
        <f t="shared" si="27"/>
        <v>182</v>
      </c>
      <c r="AF94" s="240" t="str">
        <f t="shared" si="30"/>
        <v>1</v>
      </c>
      <c r="AG94" s="240" t="str">
        <f t="shared" si="19"/>
        <v>08</v>
      </c>
      <c r="AH94" s="240" t="str">
        <f t="shared" si="20"/>
        <v>03</v>
      </c>
      <c r="AI94" s="240" t="str">
        <f t="shared" si="21"/>
        <v>010</v>
      </c>
      <c r="AJ94" s="240" t="str">
        <f t="shared" si="22"/>
        <v>01</v>
      </c>
      <c r="AK94" s="240" t="str">
        <f t="shared" si="23"/>
        <v>1050</v>
      </c>
      <c r="AL94" s="240" t="str">
        <f t="shared" si="24"/>
        <v>110</v>
      </c>
    </row>
    <row r="95" spans="1:38" s="8" customFormat="1" ht="34.5" x14ac:dyDescent="0.25">
      <c r="A95" s="120" t="s">
        <v>647</v>
      </c>
      <c r="B95" s="119" t="s">
        <v>60</v>
      </c>
      <c r="C95" s="121" t="s">
        <v>385</v>
      </c>
      <c r="D95" s="122" t="s">
        <v>382</v>
      </c>
      <c r="E95" s="122" t="s">
        <v>175</v>
      </c>
      <c r="F95" s="122" t="s">
        <v>174</v>
      </c>
      <c r="G95" s="122" t="s">
        <v>60</v>
      </c>
      <c r="H95" s="122" t="s">
        <v>386</v>
      </c>
      <c r="I95" s="122" t="s">
        <v>2908</v>
      </c>
      <c r="J95" s="123" t="s">
        <v>387</v>
      </c>
      <c r="K95" s="135">
        <v>0</v>
      </c>
      <c r="L95" s="150">
        <v>13702.6</v>
      </c>
      <c r="M95" s="245" t="str">
        <f t="shared" ref="M95" si="39">IF(K95-L95&gt;0,K95-L95,"-")</f>
        <v>-</v>
      </c>
      <c r="N95" s="101">
        <f t="shared" si="28"/>
        <v>0</v>
      </c>
      <c r="O95" s="101">
        <f t="shared" si="29"/>
        <v>0</v>
      </c>
      <c r="P95" s="239">
        <f t="shared" si="31"/>
        <v>0</v>
      </c>
      <c r="Q95" s="239">
        <f t="shared" si="32"/>
        <v>0</v>
      </c>
      <c r="R95" s="239">
        <f t="shared" si="33"/>
        <v>0</v>
      </c>
      <c r="S95" s="239">
        <f t="shared" si="34"/>
        <v>0</v>
      </c>
      <c r="T95" s="239">
        <f t="shared" si="35"/>
        <v>0</v>
      </c>
      <c r="U95" s="239">
        <f t="shared" si="36"/>
        <v>0</v>
      </c>
      <c r="V95" s="239">
        <f t="shared" si="37"/>
        <v>0</v>
      </c>
      <c r="W95" s="239">
        <f t="shared" si="38"/>
        <v>0</v>
      </c>
      <c r="X95" s="152"/>
      <c r="Y95" s="230" t="s">
        <v>2878</v>
      </c>
      <c r="Z95" s="231">
        <v>0</v>
      </c>
      <c r="AA95" s="231">
        <v>13702.6</v>
      </c>
      <c r="AB95" s="232">
        <v>0</v>
      </c>
      <c r="AC95" s="152"/>
      <c r="AD95" s="152"/>
      <c r="AE95" s="240" t="str">
        <f t="shared" ref="AE95" si="40">MID(Y95,1,3)</f>
        <v>182</v>
      </c>
      <c r="AF95" s="240" t="str">
        <f t="shared" si="30"/>
        <v>1</v>
      </c>
      <c r="AG95" s="240" t="str">
        <f t="shared" si="19"/>
        <v>08</v>
      </c>
      <c r="AH95" s="240" t="str">
        <f t="shared" si="20"/>
        <v>03</v>
      </c>
      <c r="AI95" s="240" t="str">
        <f t="shared" si="21"/>
        <v>010</v>
      </c>
      <c r="AJ95" s="240" t="str">
        <f t="shared" si="22"/>
        <v>01</v>
      </c>
      <c r="AK95" s="240" t="str">
        <f t="shared" si="23"/>
        <v>1060</v>
      </c>
      <c r="AL95" s="240" t="str">
        <f t="shared" si="24"/>
        <v>110</v>
      </c>
    </row>
    <row r="96" spans="1:38" s="7" customFormat="1" ht="22.5" x14ac:dyDescent="0.2">
      <c r="A96" s="132" t="s">
        <v>307</v>
      </c>
      <c r="B96" s="119" t="s">
        <v>60</v>
      </c>
      <c r="C96" s="125" t="s">
        <v>381</v>
      </c>
      <c r="D96" s="241" t="s">
        <v>382</v>
      </c>
      <c r="E96" s="241" t="s">
        <v>175</v>
      </c>
      <c r="F96" s="241" t="s">
        <v>276</v>
      </c>
      <c r="G96" s="241" t="s">
        <v>381</v>
      </c>
      <c r="H96" s="241" t="s">
        <v>386</v>
      </c>
      <c r="I96" s="241" t="s">
        <v>384</v>
      </c>
      <c r="J96" s="242" t="s">
        <v>387</v>
      </c>
      <c r="K96" s="243">
        <f>K97</f>
        <v>50000</v>
      </c>
      <c r="L96" s="243">
        <f>L97</f>
        <v>35000</v>
      </c>
      <c r="M96" s="151">
        <f t="shared" si="2"/>
        <v>15000</v>
      </c>
      <c r="N96" s="101">
        <f t="shared" si="28"/>
        <v>0</v>
      </c>
      <c r="O96" s="101">
        <f t="shared" si="29"/>
        <v>0</v>
      </c>
      <c r="P96" s="239">
        <f t="shared" si="31"/>
        <v>0</v>
      </c>
      <c r="Q96" s="239">
        <f t="shared" si="32"/>
        <v>0</v>
      </c>
      <c r="R96" s="239">
        <f t="shared" si="33"/>
        <v>0</v>
      </c>
      <c r="S96" s="239">
        <f t="shared" si="34"/>
        <v>0</v>
      </c>
      <c r="T96" s="239">
        <f t="shared" si="35"/>
        <v>0</v>
      </c>
      <c r="U96" s="239">
        <f t="shared" si="36"/>
        <v>0</v>
      </c>
      <c r="V96" s="239">
        <f t="shared" si="37"/>
        <v>0</v>
      </c>
      <c r="W96" s="239">
        <f t="shared" si="38"/>
        <v>0</v>
      </c>
      <c r="X96" s="152"/>
      <c r="Y96" s="230" t="s">
        <v>773</v>
      </c>
      <c r="Z96" s="231">
        <v>50000</v>
      </c>
      <c r="AA96" s="231">
        <v>35000</v>
      </c>
      <c r="AB96" s="232">
        <v>15000</v>
      </c>
      <c r="AC96" s="152"/>
      <c r="AD96" s="152"/>
      <c r="AE96" s="240" t="str">
        <f t="shared" ref="AE96:AE159" si="41">MID(Y96,1,3)</f>
        <v>000</v>
      </c>
      <c r="AF96" s="240" t="str">
        <f t="shared" si="30"/>
        <v>1</v>
      </c>
      <c r="AG96" s="240" t="str">
        <f t="shared" si="19"/>
        <v>08</v>
      </c>
      <c r="AH96" s="240" t="str">
        <f t="shared" si="20"/>
        <v>07</v>
      </c>
      <c r="AI96" s="240" t="str">
        <f t="shared" si="21"/>
        <v>000</v>
      </c>
      <c r="AJ96" s="240" t="str">
        <f t="shared" si="22"/>
        <v>01</v>
      </c>
      <c r="AK96" s="240" t="str">
        <f t="shared" si="23"/>
        <v>0000</v>
      </c>
      <c r="AL96" s="240" t="str">
        <f t="shared" si="24"/>
        <v>110</v>
      </c>
    </row>
    <row r="97" spans="1:38" s="7" customFormat="1" x14ac:dyDescent="0.2">
      <c r="A97" s="120" t="s">
        <v>215</v>
      </c>
      <c r="B97" s="119" t="s">
        <v>60</v>
      </c>
      <c r="C97" s="121" t="s">
        <v>32</v>
      </c>
      <c r="D97" s="122" t="s">
        <v>382</v>
      </c>
      <c r="E97" s="122" t="s">
        <v>175</v>
      </c>
      <c r="F97" s="122" t="s">
        <v>276</v>
      </c>
      <c r="G97" s="122" t="s">
        <v>277</v>
      </c>
      <c r="H97" s="122" t="s">
        <v>386</v>
      </c>
      <c r="I97" s="122" t="s">
        <v>384</v>
      </c>
      <c r="J97" s="123" t="s">
        <v>387</v>
      </c>
      <c r="K97" s="136">
        <v>50000</v>
      </c>
      <c r="L97" s="135">
        <f>L98</f>
        <v>35000</v>
      </c>
      <c r="M97" s="245">
        <f t="shared" si="2"/>
        <v>15000</v>
      </c>
      <c r="N97" s="101">
        <f t="shared" si="28"/>
        <v>0</v>
      </c>
      <c r="O97" s="101">
        <f t="shared" si="29"/>
        <v>0</v>
      </c>
      <c r="P97" s="239">
        <f t="shared" si="31"/>
        <v>0</v>
      </c>
      <c r="Q97" s="239">
        <f t="shared" si="32"/>
        <v>0</v>
      </c>
      <c r="R97" s="239">
        <f t="shared" si="33"/>
        <v>0</v>
      </c>
      <c r="S97" s="239">
        <f t="shared" si="34"/>
        <v>0</v>
      </c>
      <c r="T97" s="239">
        <f t="shared" si="35"/>
        <v>0</v>
      </c>
      <c r="U97" s="239">
        <f t="shared" si="36"/>
        <v>0</v>
      </c>
      <c r="V97" s="239">
        <f t="shared" si="37"/>
        <v>0</v>
      </c>
      <c r="W97" s="239">
        <f t="shared" si="38"/>
        <v>0</v>
      </c>
      <c r="X97" s="152"/>
      <c r="Y97" s="230" t="s">
        <v>774</v>
      </c>
      <c r="Z97" s="231">
        <v>50000</v>
      </c>
      <c r="AA97" s="231">
        <v>35000</v>
      </c>
      <c r="AB97" s="232">
        <v>15000</v>
      </c>
      <c r="AC97" s="152"/>
      <c r="AD97" s="152"/>
      <c r="AE97" s="240" t="str">
        <f t="shared" si="41"/>
        <v>233</v>
      </c>
      <c r="AF97" s="240" t="str">
        <f t="shared" si="30"/>
        <v>1</v>
      </c>
      <c r="AG97" s="240" t="str">
        <f t="shared" si="19"/>
        <v>08</v>
      </c>
      <c r="AH97" s="240" t="str">
        <f t="shared" si="20"/>
        <v>07</v>
      </c>
      <c r="AI97" s="240" t="str">
        <f t="shared" si="21"/>
        <v>150</v>
      </c>
      <c r="AJ97" s="240" t="str">
        <f t="shared" si="22"/>
        <v>01</v>
      </c>
      <c r="AK97" s="240" t="str">
        <f t="shared" si="23"/>
        <v>0000</v>
      </c>
      <c r="AL97" s="240" t="str">
        <f t="shared" si="24"/>
        <v>110</v>
      </c>
    </row>
    <row r="98" spans="1:38" s="7" customFormat="1" ht="33.75" x14ac:dyDescent="0.2">
      <c r="A98" s="120" t="s">
        <v>1159</v>
      </c>
      <c r="B98" s="119" t="s">
        <v>60</v>
      </c>
      <c r="C98" s="121" t="s">
        <v>32</v>
      </c>
      <c r="D98" s="122" t="s">
        <v>382</v>
      </c>
      <c r="E98" s="122" t="s">
        <v>175</v>
      </c>
      <c r="F98" s="122" t="s">
        <v>276</v>
      </c>
      <c r="G98" s="122" t="s">
        <v>277</v>
      </c>
      <c r="H98" s="122" t="s">
        <v>386</v>
      </c>
      <c r="I98" s="122" t="s">
        <v>632</v>
      </c>
      <c r="J98" s="123" t="s">
        <v>387</v>
      </c>
      <c r="K98" s="136">
        <v>0</v>
      </c>
      <c r="L98" s="150">
        <v>35000</v>
      </c>
      <c r="M98" s="245" t="str">
        <f t="shared" si="2"/>
        <v>-</v>
      </c>
      <c r="N98" s="101">
        <f t="shared" si="28"/>
        <v>0</v>
      </c>
      <c r="O98" s="101">
        <f t="shared" si="29"/>
        <v>0</v>
      </c>
      <c r="P98" s="239">
        <f t="shared" si="31"/>
        <v>0</v>
      </c>
      <c r="Q98" s="239">
        <f t="shared" si="32"/>
        <v>0</v>
      </c>
      <c r="R98" s="239">
        <f t="shared" si="33"/>
        <v>0</v>
      </c>
      <c r="S98" s="239">
        <f t="shared" si="34"/>
        <v>0</v>
      </c>
      <c r="T98" s="239">
        <f t="shared" si="35"/>
        <v>0</v>
      </c>
      <c r="U98" s="239">
        <f t="shared" si="36"/>
        <v>0</v>
      </c>
      <c r="V98" s="239">
        <f t="shared" si="37"/>
        <v>0</v>
      </c>
      <c r="W98" s="239">
        <f t="shared" si="38"/>
        <v>0</v>
      </c>
      <c r="X98" s="152"/>
      <c r="Y98" s="230" t="s">
        <v>1142</v>
      </c>
      <c r="Z98" s="231">
        <v>0</v>
      </c>
      <c r="AA98" s="231">
        <v>35000</v>
      </c>
      <c r="AB98" s="232">
        <v>0</v>
      </c>
      <c r="AC98" s="152"/>
      <c r="AD98" s="152"/>
      <c r="AE98" s="240" t="str">
        <f t="shared" si="41"/>
        <v>233</v>
      </c>
      <c r="AF98" s="240" t="str">
        <f t="shared" si="30"/>
        <v>1</v>
      </c>
      <c r="AG98" s="240" t="str">
        <f t="shared" si="19"/>
        <v>08</v>
      </c>
      <c r="AH98" s="240" t="str">
        <f t="shared" si="20"/>
        <v>07</v>
      </c>
      <c r="AI98" s="240" t="str">
        <f t="shared" si="21"/>
        <v>150</v>
      </c>
      <c r="AJ98" s="240" t="str">
        <f t="shared" si="22"/>
        <v>01</v>
      </c>
      <c r="AK98" s="240" t="str">
        <f t="shared" si="23"/>
        <v>1000</v>
      </c>
      <c r="AL98" s="240" t="str">
        <f t="shared" si="24"/>
        <v>110</v>
      </c>
    </row>
    <row r="99" spans="1:38" s="7" customFormat="1" ht="22.5" x14ac:dyDescent="0.2">
      <c r="A99" s="132" t="s">
        <v>6</v>
      </c>
      <c r="B99" s="118" t="s">
        <v>60</v>
      </c>
      <c r="C99" s="125" t="s">
        <v>381</v>
      </c>
      <c r="D99" s="241" t="s">
        <v>382</v>
      </c>
      <c r="E99" s="241" t="s">
        <v>282</v>
      </c>
      <c r="F99" s="241" t="s">
        <v>383</v>
      </c>
      <c r="G99" s="241" t="s">
        <v>381</v>
      </c>
      <c r="H99" s="241" t="s">
        <v>383</v>
      </c>
      <c r="I99" s="241" t="s">
        <v>384</v>
      </c>
      <c r="J99" s="242" t="s">
        <v>381</v>
      </c>
      <c r="K99" s="243">
        <f>K100+K103+K124+K127+K117</f>
        <v>291559613.94999999</v>
      </c>
      <c r="L99" s="243">
        <f>L100+L103+L124+L127+L117</f>
        <v>329126997.94000006</v>
      </c>
      <c r="M99" s="151" t="str">
        <f t="shared" si="2"/>
        <v>-</v>
      </c>
      <c r="N99" s="101">
        <f t="shared" si="28"/>
        <v>0</v>
      </c>
      <c r="O99" s="101">
        <f t="shared" si="29"/>
        <v>0</v>
      </c>
      <c r="P99" s="239">
        <f t="shared" si="31"/>
        <v>0</v>
      </c>
      <c r="Q99" s="239">
        <f t="shared" si="32"/>
        <v>0</v>
      </c>
      <c r="R99" s="239">
        <f t="shared" si="33"/>
        <v>0</v>
      </c>
      <c r="S99" s="239">
        <f t="shared" si="34"/>
        <v>0</v>
      </c>
      <c r="T99" s="239">
        <f t="shared" si="35"/>
        <v>0</v>
      </c>
      <c r="U99" s="239">
        <f t="shared" si="36"/>
        <v>0</v>
      </c>
      <c r="V99" s="239">
        <f t="shared" si="37"/>
        <v>0</v>
      </c>
      <c r="W99" s="239">
        <f t="shared" si="38"/>
        <v>0</v>
      </c>
      <c r="X99" s="152"/>
      <c r="Y99" s="230" t="s">
        <v>775</v>
      </c>
      <c r="Z99" s="231">
        <v>291559613.94999999</v>
      </c>
      <c r="AA99" s="231">
        <v>329126997.94</v>
      </c>
      <c r="AB99" s="232">
        <v>0</v>
      </c>
      <c r="AC99" s="152"/>
      <c r="AD99" s="152"/>
      <c r="AE99" s="240" t="str">
        <f t="shared" si="41"/>
        <v>000</v>
      </c>
      <c r="AF99" s="240" t="str">
        <f t="shared" si="30"/>
        <v>1</v>
      </c>
      <c r="AG99" s="240" t="str">
        <f t="shared" ref="AG99:AG162" si="42">MID($Y99,6,2)</f>
        <v>11</v>
      </c>
      <c r="AH99" s="240" t="str">
        <f t="shared" ref="AH99:AH162" si="43">MID($Y99,8,2)</f>
        <v>00</v>
      </c>
      <c r="AI99" s="240" t="str">
        <f t="shared" ref="AI99:AI162" si="44">MID($Y99,10,3)</f>
        <v>000</v>
      </c>
      <c r="AJ99" s="240" t="str">
        <f t="shared" ref="AJ99:AJ162" si="45">MID($Y99,13,2)</f>
        <v>00</v>
      </c>
      <c r="AK99" s="240" t="str">
        <f t="shared" ref="AK99:AK162" si="46">MID($Y99,15,4)</f>
        <v>0000</v>
      </c>
      <c r="AL99" s="240" t="str">
        <f t="shared" ref="AL99:AL162" si="47">MID($Y99,19,3)</f>
        <v>000</v>
      </c>
    </row>
    <row r="100" spans="1:38" s="7" customFormat="1" x14ac:dyDescent="0.2">
      <c r="A100" s="132" t="s">
        <v>7</v>
      </c>
      <c r="B100" s="119" t="s">
        <v>60</v>
      </c>
      <c r="C100" s="125" t="s">
        <v>381</v>
      </c>
      <c r="D100" s="241" t="s">
        <v>382</v>
      </c>
      <c r="E100" s="241" t="s">
        <v>282</v>
      </c>
      <c r="F100" s="241" t="s">
        <v>174</v>
      </c>
      <c r="G100" s="241" t="s">
        <v>381</v>
      </c>
      <c r="H100" s="241" t="s">
        <v>383</v>
      </c>
      <c r="I100" s="241" t="s">
        <v>384</v>
      </c>
      <c r="J100" s="242" t="s">
        <v>283</v>
      </c>
      <c r="K100" s="243">
        <f>K101</f>
        <v>89917.81</v>
      </c>
      <c r="L100" s="243">
        <f>L101</f>
        <v>0</v>
      </c>
      <c r="M100" s="151">
        <f t="shared" si="2"/>
        <v>89917.81</v>
      </c>
      <c r="N100" s="101">
        <f t="shared" si="28"/>
        <v>0</v>
      </c>
      <c r="O100" s="101">
        <f t="shared" si="29"/>
        <v>0</v>
      </c>
      <c r="P100" s="239">
        <f t="shared" si="31"/>
        <v>0</v>
      </c>
      <c r="Q100" s="239">
        <f t="shared" si="32"/>
        <v>0</v>
      </c>
      <c r="R100" s="239">
        <f t="shared" si="33"/>
        <v>0</v>
      </c>
      <c r="S100" s="239">
        <f t="shared" si="34"/>
        <v>0</v>
      </c>
      <c r="T100" s="239">
        <f t="shared" si="35"/>
        <v>0</v>
      </c>
      <c r="U100" s="239">
        <f t="shared" si="36"/>
        <v>0</v>
      </c>
      <c r="V100" s="239">
        <f t="shared" si="37"/>
        <v>0</v>
      </c>
      <c r="W100" s="239">
        <f t="shared" si="38"/>
        <v>0</v>
      </c>
      <c r="X100" s="152"/>
      <c r="Y100" s="230" t="s">
        <v>776</v>
      </c>
      <c r="Z100" s="231">
        <v>89917.81</v>
      </c>
      <c r="AA100" s="231">
        <v>0</v>
      </c>
      <c r="AB100" s="232">
        <v>89917.81</v>
      </c>
      <c r="AC100" s="152"/>
      <c r="AD100" s="152"/>
      <c r="AE100" s="240" t="str">
        <f t="shared" si="41"/>
        <v>000</v>
      </c>
      <c r="AF100" s="240" t="str">
        <f t="shared" si="30"/>
        <v>1</v>
      </c>
      <c r="AG100" s="240" t="str">
        <f t="shared" si="42"/>
        <v>11</v>
      </c>
      <c r="AH100" s="240" t="str">
        <f t="shared" si="43"/>
        <v>03</v>
      </c>
      <c r="AI100" s="240" t="str">
        <f t="shared" si="44"/>
        <v>000</v>
      </c>
      <c r="AJ100" s="240" t="str">
        <f t="shared" si="45"/>
        <v>00</v>
      </c>
      <c r="AK100" s="240" t="str">
        <f t="shared" si="46"/>
        <v>0000</v>
      </c>
      <c r="AL100" s="240" t="str">
        <f t="shared" si="47"/>
        <v>120</v>
      </c>
    </row>
    <row r="101" spans="1:38" s="7" customFormat="1" ht="22.5" x14ac:dyDescent="0.2">
      <c r="A101" s="120" t="s">
        <v>172</v>
      </c>
      <c r="B101" s="119" t="s">
        <v>60</v>
      </c>
      <c r="C101" s="121" t="s">
        <v>79</v>
      </c>
      <c r="D101" s="122" t="s">
        <v>382</v>
      </c>
      <c r="E101" s="122" t="s">
        <v>282</v>
      </c>
      <c r="F101" s="122" t="s">
        <v>174</v>
      </c>
      <c r="G101" s="122" t="s">
        <v>281</v>
      </c>
      <c r="H101" s="122" t="s">
        <v>217</v>
      </c>
      <c r="I101" s="122" t="s">
        <v>384</v>
      </c>
      <c r="J101" s="123" t="s">
        <v>283</v>
      </c>
      <c r="K101" s="135">
        <f>K102</f>
        <v>89917.81</v>
      </c>
      <c r="L101" s="135">
        <f>L102</f>
        <v>0</v>
      </c>
      <c r="M101" s="245">
        <f t="shared" si="2"/>
        <v>89917.81</v>
      </c>
      <c r="N101" s="101">
        <f t="shared" si="28"/>
        <v>0</v>
      </c>
      <c r="O101" s="101">
        <f t="shared" si="29"/>
        <v>0</v>
      </c>
      <c r="P101" s="239">
        <f t="shared" si="31"/>
        <v>0</v>
      </c>
      <c r="Q101" s="239">
        <f t="shared" si="32"/>
        <v>0</v>
      </c>
      <c r="R101" s="239">
        <f t="shared" si="33"/>
        <v>0</v>
      </c>
      <c r="S101" s="239">
        <f t="shared" si="34"/>
        <v>0</v>
      </c>
      <c r="T101" s="239">
        <f t="shared" si="35"/>
        <v>0</v>
      </c>
      <c r="U101" s="239">
        <f t="shared" si="36"/>
        <v>0</v>
      </c>
      <c r="V101" s="239">
        <f t="shared" si="37"/>
        <v>0</v>
      </c>
      <c r="W101" s="239">
        <f t="shared" si="38"/>
        <v>0</v>
      </c>
      <c r="X101" s="152"/>
      <c r="Y101" s="230" t="s">
        <v>777</v>
      </c>
      <c r="Z101" s="231">
        <v>89917.81</v>
      </c>
      <c r="AA101" s="231">
        <v>0</v>
      </c>
      <c r="AB101" s="232">
        <v>89917.81</v>
      </c>
      <c r="AC101" s="152"/>
      <c r="AD101" s="152"/>
      <c r="AE101" s="240" t="str">
        <f t="shared" si="41"/>
        <v>295</v>
      </c>
      <c r="AF101" s="240" t="str">
        <f t="shared" si="30"/>
        <v>1</v>
      </c>
      <c r="AG101" s="240" t="str">
        <f t="shared" si="42"/>
        <v>11</v>
      </c>
      <c r="AH101" s="240" t="str">
        <f t="shared" si="43"/>
        <v>03</v>
      </c>
      <c r="AI101" s="240" t="str">
        <f t="shared" si="44"/>
        <v>050</v>
      </c>
      <c r="AJ101" s="240" t="str">
        <f t="shared" si="45"/>
        <v>05</v>
      </c>
      <c r="AK101" s="240" t="str">
        <f t="shared" si="46"/>
        <v>0000</v>
      </c>
      <c r="AL101" s="240" t="str">
        <f t="shared" si="47"/>
        <v>120</v>
      </c>
    </row>
    <row r="102" spans="1:38" s="7" customFormat="1" ht="33.75" x14ac:dyDescent="0.2">
      <c r="A102" s="120" t="s">
        <v>484</v>
      </c>
      <c r="B102" s="118" t="s">
        <v>60</v>
      </c>
      <c r="C102" s="121" t="s">
        <v>79</v>
      </c>
      <c r="D102" s="122" t="s">
        <v>382</v>
      </c>
      <c r="E102" s="122" t="s">
        <v>282</v>
      </c>
      <c r="F102" s="122" t="s">
        <v>174</v>
      </c>
      <c r="G102" s="122" t="s">
        <v>281</v>
      </c>
      <c r="H102" s="122" t="s">
        <v>217</v>
      </c>
      <c r="I102" s="122" t="s">
        <v>285</v>
      </c>
      <c r="J102" s="123" t="s">
        <v>283</v>
      </c>
      <c r="K102" s="244">
        <v>89917.81</v>
      </c>
      <c r="L102" s="244">
        <v>0</v>
      </c>
      <c r="M102" s="245">
        <f t="shared" si="2"/>
        <v>89917.81</v>
      </c>
      <c r="N102" s="101">
        <f t="shared" si="28"/>
        <v>0</v>
      </c>
      <c r="O102" s="101">
        <f t="shared" si="29"/>
        <v>0</v>
      </c>
      <c r="P102" s="239">
        <f t="shared" si="31"/>
        <v>0</v>
      </c>
      <c r="Q102" s="239">
        <f t="shared" si="32"/>
        <v>0</v>
      </c>
      <c r="R102" s="239">
        <f t="shared" si="33"/>
        <v>0</v>
      </c>
      <c r="S102" s="239">
        <f t="shared" si="34"/>
        <v>0</v>
      </c>
      <c r="T102" s="239">
        <f t="shared" si="35"/>
        <v>0</v>
      </c>
      <c r="U102" s="239">
        <f t="shared" si="36"/>
        <v>0</v>
      </c>
      <c r="V102" s="239">
        <f t="shared" si="37"/>
        <v>0</v>
      </c>
      <c r="W102" s="239">
        <f t="shared" si="38"/>
        <v>0</v>
      </c>
      <c r="X102" s="152"/>
      <c r="Y102" s="230" t="s">
        <v>778</v>
      </c>
      <c r="Z102" s="231">
        <v>89917.81</v>
      </c>
      <c r="AA102" s="231">
        <v>0</v>
      </c>
      <c r="AB102" s="232">
        <v>89917.81</v>
      </c>
      <c r="AC102" s="152"/>
      <c r="AD102" s="152"/>
      <c r="AE102" s="240" t="str">
        <f t="shared" si="41"/>
        <v>295</v>
      </c>
      <c r="AF102" s="240" t="str">
        <f t="shared" si="30"/>
        <v>1</v>
      </c>
      <c r="AG102" s="240" t="str">
        <f t="shared" si="42"/>
        <v>11</v>
      </c>
      <c r="AH102" s="240" t="str">
        <f t="shared" si="43"/>
        <v>03</v>
      </c>
      <c r="AI102" s="240" t="str">
        <f t="shared" si="44"/>
        <v>050</v>
      </c>
      <c r="AJ102" s="240" t="str">
        <f t="shared" si="45"/>
        <v>05</v>
      </c>
      <c r="AK102" s="240" t="str">
        <f t="shared" si="46"/>
        <v>0300</v>
      </c>
      <c r="AL102" s="240" t="str">
        <f t="shared" si="47"/>
        <v>120</v>
      </c>
    </row>
    <row r="103" spans="1:38" s="7" customFormat="1" ht="48" customHeight="1" x14ac:dyDescent="0.2">
      <c r="A103" s="132" t="s">
        <v>173</v>
      </c>
      <c r="B103" s="119" t="s">
        <v>60</v>
      </c>
      <c r="C103" s="125" t="s">
        <v>381</v>
      </c>
      <c r="D103" s="241" t="s">
        <v>382</v>
      </c>
      <c r="E103" s="241" t="s">
        <v>282</v>
      </c>
      <c r="F103" s="241" t="s">
        <v>217</v>
      </c>
      <c r="G103" s="241" t="s">
        <v>381</v>
      </c>
      <c r="H103" s="241" t="s">
        <v>383</v>
      </c>
      <c r="I103" s="241" t="s">
        <v>384</v>
      </c>
      <c r="J103" s="242" t="s">
        <v>283</v>
      </c>
      <c r="K103" s="243">
        <f>K104+K110+K112+K115</f>
        <v>274422852.94</v>
      </c>
      <c r="L103" s="243">
        <f>L104+L110+L112+L115</f>
        <v>318331609.56999999</v>
      </c>
      <c r="M103" s="151" t="str">
        <f t="shared" si="2"/>
        <v>-</v>
      </c>
      <c r="N103" s="101">
        <f t="shared" si="28"/>
        <v>0</v>
      </c>
      <c r="O103" s="101">
        <f t="shared" si="29"/>
        <v>0</v>
      </c>
      <c r="P103" s="239">
        <f t="shared" si="31"/>
        <v>0</v>
      </c>
      <c r="Q103" s="239">
        <f t="shared" si="32"/>
        <v>0</v>
      </c>
      <c r="R103" s="239">
        <f t="shared" si="33"/>
        <v>0</v>
      </c>
      <c r="S103" s="239">
        <f t="shared" si="34"/>
        <v>0</v>
      </c>
      <c r="T103" s="239">
        <f t="shared" si="35"/>
        <v>0</v>
      </c>
      <c r="U103" s="239">
        <f t="shared" si="36"/>
        <v>0</v>
      </c>
      <c r="V103" s="239">
        <f t="shared" si="37"/>
        <v>0</v>
      </c>
      <c r="W103" s="239">
        <f t="shared" si="38"/>
        <v>0</v>
      </c>
      <c r="X103" s="152"/>
      <c r="Y103" s="230" t="s">
        <v>779</v>
      </c>
      <c r="Z103" s="231">
        <v>274422852.94</v>
      </c>
      <c r="AA103" s="231">
        <v>318331609.56999999</v>
      </c>
      <c r="AB103" s="232">
        <v>0</v>
      </c>
      <c r="AC103" s="152"/>
      <c r="AD103" s="152"/>
      <c r="AE103" s="240" t="str">
        <f t="shared" si="41"/>
        <v>000</v>
      </c>
      <c r="AF103" s="240" t="str">
        <f t="shared" si="30"/>
        <v>1</v>
      </c>
      <c r="AG103" s="240" t="str">
        <f t="shared" si="42"/>
        <v>11</v>
      </c>
      <c r="AH103" s="240" t="str">
        <f t="shared" si="43"/>
        <v>05</v>
      </c>
      <c r="AI103" s="240" t="str">
        <f t="shared" si="44"/>
        <v>000</v>
      </c>
      <c r="AJ103" s="240" t="str">
        <f t="shared" si="45"/>
        <v>00</v>
      </c>
      <c r="AK103" s="240" t="str">
        <f t="shared" si="46"/>
        <v>0000</v>
      </c>
      <c r="AL103" s="240" t="str">
        <f t="shared" si="47"/>
        <v>120</v>
      </c>
    </row>
    <row r="104" spans="1:38" s="7" customFormat="1" ht="33.75" x14ac:dyDescent="0.2">
      <c r="A104" s="120" t="s">
        <v>334</v>
      </c>
      <c r="B104" s="119" t="s">
        <v>60</v>
      </c>
      <c r="C104" s="121" t="s">
        <v>381</v>
      </c>
      <c r="D104" s="122" t="s">
        <v>382</v>
      </c>
      <c r="E104" s="122" t="s">
        <v>282</v>
      </c>
      <c r="F104" s="122" t="s">
        <v>217</v>
      </c>
      <c r="G104" s="122" t="s">
        <v>60</v>
      </c>
      <c r="H104" s="122" t="s">
        <v>383</v>
      </c>
      <c r="I104" s="122" t="s">
        <v>384</v>
      </c>
      <c r="J104" s="123" t="s">
        <v>283</v>
      </c>
      <c r="K104" s="135">
        <f>K105+K107</f>
        <v>254318830.71000001</v>
      </c>
      <c r="L104" s="135">
        <f>L105+L107</f>
        <v>298229311.71999997</v>
      </c>
      <c r="M104" s="245" t="str">
        <f t="shared" si="2"/>
        <v>-</v>
      </c>
      <c r="N104" s="101">
        <f t="shared" si="28"/>
        <v>0</v>
      </c>
      <c r="O104" s="101">
        <f t="shared" si="29"/>
        <v>0</v>
      </c>
      <c r="P104" s="239">
        <f t="shared" si="31"/>
        <v>0</v>
      </c>
      <c r="Q104" s="239">
        <f t="shared" si="32"/>
        <v>0</v>
      </c>
      <c r="R104" s="239">
        <f t="shared" si="33"/>
        <v>0</v>
      </c>
      <c r="S104" s="239">
        <f t="shared" si="34"/>
        <v>0</v>
      </c>
      <c r="T104" s="239">
        <f t="shared" si="35"/>
        <v>0</v>
      </c>
      <c r="U104" s="239">
        <f t="shared" si="36"/>
        <v>0</v>
      </c>
      <c r="V104" s="239">
        <f t="shared" si="37"/>
        <v>0</v>
      </c>
      <c r="W104" s="239">
        <f t="shared" si="38"/>
        <v>0</v>
      </c>
      <c r="X104" s="152"/>
      <c r="Y104" s="230" t="s">
        <v>780</v>
      </c>
      <c r="Z104" s="231">
        <v>254318830.71000001</v>
      </c>
      <c r="AA104" s="231">
        <v>298229311.72000003</v>
      </c>
      <c r="AB104" s="232">
        <v>0</v>
      </c>
      <c r="AC104" s="152"/>
      <c r="AD104" s="152"/>
      <c r="AE104" s="240" t="str">
        <f t="shared" si="41"/>
        <v>000</v>
      </c>
      <c r="AF104" s="240" t="str">
        <f t="shared" si="30"/>
        <v>1</v>
      </c>
      <c r="AG104" s="240" t="str">
        <f t="shared" si="42"/>
        <v>11</v>
      </c>
      <c r="AH104" s="240" t="str">
        <f t="shared" si="43"/>
        <v>05</v>
      </c>
      <c r="AI104" s="240" t="str">
        <f t="shared" si="44"/>
        <v>010</v>
      </c>
      <c r="AJ104" s="240" t="str">
        <f t="shared" si="45"/>
        <v>00</v>
      </c>
      <c r="AK104" s="240" t="str">
        <f t="shared" si="46"/>
        <v>0000</v>
      </c>
      <c r="AL104" s="240" t="str">
        <f t="shared" si="47"/>
        <v>120</v>
      </c>
    </row>
    <row r="105" spans="1:38" s="7" customFormat="1" ht="45" x14ac:dyDescent="0.2">
      <c r="A105" s="120" t="s">
        <v>218</v>
      </c>
      <c r="B105" s="119" t="s">
        <v>60</v>
      </c>
      <c r="C105" s="121" t="s">
        <v>381</v>
      </c>
      <c r="D105" s="122" t="s">
        <v>382</v>
      </c>
      <c r="E105" s="122" t="s">
        <v>282</v>
      </c>
      <c r="F105" s="122" t="s">
        <v>217</v>
      </c>
      <c r="G105" s="122" t="s">
        <v>233</v>
      </c>
      <c r="H105" s="122" t="s">
        <v>217</v>
      </c>
      <c r="I105" s="122" t="s">
        <v>384</v>
      </c>
      <c r="J105" s="123" t="s">
        <v>283</v>
      </c>
      <c r="K105" s="135">
        <f>SUM(K106:K106)</f>
        <v>91187216.099999994</v>
      </c>
      <c r="L105" s="135">
        <f>SUM(L106:L106)</f>
        <v>107874844.26000001</v>
      </c>
      <c r="M105" s="245" t="str">
        <f t="shared" si="2"/>
        <v>-</v>
      </c>
      <c r="N105" s="101">
        <f t="shared" si="28"/>
        <v>0</v>
      </c>
      <c r="O105" s="101">
        <f t="shared" si="29"/>
        <v>0</v>
      </c>
      <c r="P105" s="239">
        <f t="shared" si="31"/>
        <v>0</v>
      </c>
      <c r="Q105" s="239">
        <f t="shared" si="32"/>
        <v>0</v>
      </c>
      <c r="R105" s="239">
        <f t="shared" si="33"/>
        <v>0</v>
      </c>
      <c r="S105" s="239">
        <f t="shared" si="34"/>
        <v>0</v>
      </c>
      <c r="T105" s="239">
        <f t="shared" si="35"/>
        <v>0</v>
      </c>
      <c r="U105" s="239">
        <f t="shared" si="36"/>
        <v>0</v>
      </c>
      <c r="V105" s="239">
        <f t="shared" si="37"/>
        <v>0</v>
      </c>
      <c r="W105" s="239">
        <f t="shared" si="38"/>
        <v>0</v>
      </c>
      <c r="X105" s="152"/>
      <c r="Y105" s="230" t="s">
        <v>781</v>
      </c>
      <c r="Z105" s="231">
        <v>91187216.099999994</v>
      </c>
      <c r="AA105" s="231">
        <v>107874844.26000001</v>
      </c>
      <c r="AB105" s="232">
        <v>0</v>
      </c>
      <c r="AC105" s="152"/>
      <c r="AD105" s="152"/>
      <c r="AE105" s="240" t="str">
        <f t="shared" si="41"/>
        <v>000</v>
      </c>
      <c r="AF105" s="240" t="str">
        <f t="shared" si="30"/>
        <v>1</v>
      </c>
      <c r="AG105" s="240" t="str">
        <f t="shared" si="42"/>
        <v>11</v>
      </c>
      <c r="AH105" s="240" t="str">
        <f t="shared" si="43"/>
        <v>05</v>
      </c>
      <c r="AI105" s="240" t="str">
        <f t="shared" si="44"/>
        <v>013</v>
      </c>
      <c r="AJ105" s="240" t="str">
        <f t="shared" si="45"/>
        <v>05</v>
      </c>
      <c r="AK105" s="240" t="str">
        <f t="shared" si="46"/>
        <v>0000</v>
      </c>
      <c r="AL105" s="240" t="str">
        <f t="shared" si="47"/>
        <v>120</v>
      </c>
    </row>
    <row r="106" spans="1:38" s="7" customFormat="1" ht="45" x14ac:dyDescent="0.2">
      <c r="A106" s="120" t="s">
        <v>218</v>
      </c>
      <c r="B106" s="119" t="s">
        <v>60</v>
      </c>
      <c r="C106" s="121" t="s">
        <v>284</v>
      </c>
      <c r="D106" s="122" t="s">
        <v>382</v>
      </c>
      <c r="E106" s="122" t="s">
        <v>282</v>
      </c>
      <c r="F106" s="122" t="s">
        <v>217</v>
      </c>
      <c r="G106" s="122" t="s">
        <v>233</v>
      </c>
      <c r="H106" s="122" t="s">
        <v>217</v>
      </c>
      <c r="I106" s="122" t="s">
        <v>384</v>
      </c>
      <c r="J106" s="123" t="s">
        <v>283</v>
      </c>
      <c r="K106" s="244">
        <v>91187216.099999994</v>
      </c>
      <c r="L106" s="150">
        <v>107874844.26000001</v>
      </c>
      <c r="M106" s="245" t="str">
        <f t="shared" si="2"/>
        <v>-</v>
      </c>
      <c r="N106" s="101">
        <f t="shared" si="28"/>
        <v>0</v>
      </c>
      <c r="O106" s="101">
        <f t="shared" si="29"/>
        <v>0</v>
      </c>
      <c r="P106" s="239">
        <f t="shared" si="31"/>
        <v>0</v>
      </c>
      <c r="Q106" s="239">
        <f t="shared" si="32"/>
        <v>0</v>
      </c>
      <c r="R106" s="239">
        <f t="shared" si="33"/>
        <v>0</v>
      </c>
      <c r="S106" s="239">
        <f t="shared" si="34"/>
        <v>0</v>
      </c>
      <c r="T106" s="239">
        <f t="shared" si="35"/>
        <v>0</v>
      </c>
      <c r="U106" s="239">
        <f t="shared" si="36"/>
        <v>0</v>
      </c>
      <c r="V106" s="239">
        <f t="shared" si="37"/>
        <v>0</v>
      </c>
      <c r="W106" s="239">
        <f t="shared" si="38"/>
        <v>0</v>
      </c>
      <c r="X106" s="152"/>
      <c r="Y106" s="230" t="s">
        <v>782</v>
      </c>
      <c r="Z106" s="231">
        <v>91187216.099999994</v>
      </c>
      <c r="AA106" s="231">
        <v>107874844.26000001</v>
      </c>
      <c r="AB106" s="232">
        <v>0</v>
      </c>
      <c r="AC106" s="152"/>
      <c r="AD106" s="152"/>
      <c r="AE106" s="240" t="str">
        <f t="shared" si="41"/>
        <v>267</v>
      </c>
      <c r="AF106" s="240" t="str">
        <f t="shared" si="30"/>
        <v>1</v>
      </c>
      <c r="AG106" s="240" t="str">
        <f t="shared" si="42"/>
        <v>11</v>
      </c>
      <c r="AH106" s="240" t="str">
        <f t="shared" si="43"/>
        <v>05</v>
      </c>
      <c r="AI106" s="240" t="str">
        <f t="shared" si="44"/>
        <v>013</v>
      </c>
      <c r="AJ106" s="240" t="str">
        <f t="shared" si="45"/>
        <v>05</v>
      </c>
      <c r="AK106" s="240" t="str">
        <f t="shared" si="46"/>
        <v>0000</v>
      </c>
      <c r="AL106" s="240" t="str">
        <f t="shared" si="47"/>
        <v>120</v>
      </c>
    </row>
    <row r="107" spans="1:38" s="7" customFormat="1" ht="45" x14ac:dyDescent="0.2">
      <c r="A107" s="120" t="s">
        <v>70</v>
      </c>
      <c r="B107" s="119" t="s">
        <v>60</v>
      </c>
      <c r="C107" s="121" t="s">
        <v>381</v>
      </c>
      <c r="D107" s="122" t="s">
        <v>382</v>
      </c>
      <c r="E107" s="122" t="s">
        <v>282</v>
      </c>
      <c r="F107" s="122" t="s">
        <v>217</v>
      </c>
      <c r="G107" s="122" t="s">
        <v>233</v>
      </c>
      <c r="H107" s="122" t="s">
        <v>224</v>
      </c>
      <c r="I107" s="122" t="s">
        <v>384</v>
      </c>
      <c r="J107" s="123" t="s">
        <v>283</v>
      </c>
      <c r="K107" s="135">
        <f>SUM(K108:K109)</f>
        <v>163131614.61000001</v>
      </c>
      <c r="L107" s="135">
        <f>SUM(L108:L109)</f>
        <v>190354467.45999998</v>
      </c>
      <c r="M107" s="245" t="str">
        <f t="shared" si="2"/>
        <v>-</v>
      </c>
      <c r="N107" s="101">
        <f t="shared" si="28"/>
        <v>0</v>
      </c>
      <c r="O107" s="101">
        <f t="shared" si="29"/>
        <v>0</v>
      </c>
      <c r="P107" s="239">
        <f t="shared" si="31"/>
        <v>0</v>
      </c>
      <c r="Q107" s="239">
        <f t="shared" si="32"/>
        <v>0</v>
      </c>
      <c r="R107" s="239">
        <f t="shared" si="33"/>
        <v>0</v>
      </c>
      <c r="S107" s="239">
        <f t="shared" si="34"/>
        <v>0</v>
      </c>
      <c r="T107" s="239">
        <f t="shared" si="35"/>
        <v>0</v>
      </c>
      <c r="U107" s="239">
        <f t="shared" si="36"/>
        <v>0</v>
      </c>
      <c r="V107" s="239">
        <f t="shared" si="37"/>
        <v>0</v>
      </c>
      <c r="W107" s="239">
        <f t="shared" si="38"/>
        <v>0</v>
      </c>
      <c r="X107" s="152"/>
      <c r="Y107" s="230" t="s">
        <v>783</v>
      </c>
      <c r="Z107" s="231">
        <v>163131614.61000001</v>
      </c>
      <c r="AA107" s="231">
        <v>190354467.46000001</v>
      </c>
      <c r="AB107" s="232">
        <v>0</v>
      </c>
      <c r="AC107" s="152"/>
      <c r="AD107" s="152"/>
      <c r="AE107" s="240" t="str">
        <f t="shared" si="41"/>
        <v>000</v>
      </c>
      <c r="AF107" s="240" t="str">
        <f t="shared" si="30"/>
        <v>1</v>
      </c>
      <c r="AG107" s="240" t="str">
        <f t="shared" si="42"/>
        <v>11</v>
      </c>
      <c r="AH107" s="240" t="str">
        <f t="shared" si="43"/>
        <v>05</v>
      </c>
      <c r="AI107" s="240" t="str">
        <f t="shared" si="44"/>
        <v>013</v>
      </c>
      <c r="AJ107" s="240" t="str">
        <f t="shared" si="45"/>
        <v>13</v>
      </c>
      <c r="AK107" s="240" t="str">
        <f t="shared" si="46"/>
        <v>0000</v>
      </c>
      <c r="AL107" s="240" t="str">
        <f t="shared" si="47"/>
        <v>120</v>
      </c>
    </row>
    <row r="108" spans="1:38" s="7" customFormat="1" ht="45" x14ac:dyDescent="0.2">
      <c r="A108" s="120" t="s">
        <v>70</v>
      </c>
      <c r="B108" s="119" t="s">
        <v>60</v>
      </c>
      <c r="C108" s="121" t="s">
        <v>256</v>
      </c>
      <c r="D108" s="122" t="s">
        <v>382</v>
      </c>
      <c r="E108" s="122" t="s">
        <v>282</v>
      </c>
      <c r="F108" s="122" t="s">
        <v>217</v>
      </c>
      <c r="G108" s="122" t="s">
        <v>233</v>
      </c>
      <c r="H108" s="122" t="s">
        <v>224</v>
      </c>
      <c r="I108" s="122" t="s">
        <v>384</v>
      </c>
      <c r="J108" s="123" t="s">
        <v>283</v>
      </c>
      <c r="K108" s="244">
        <v>93599684.670000002</v>
      </c>
      <c r="L108" s="150">
        <v>70159137.269999996</v>
      </c>
      <c r="M108" s="245">
        <f t="shared" si="2"/>
        <v>23440547.400000006</v>
      </c>
      <c r="N108" s="101">
        <f t="shared" si="28"/>
        <v>0</v>
      </c>
      <c r="O108" s="101">
        <f t="shared" si="29"/>
        <v>0</v>
      </c>
      <c r="P108" s="239">
        <f t="shared" si="31"/>
        <v>0</v>
      </c>
      <c r="Q108" s="239">
        <f t="shared" si="32"/>
        <v>0</v>
      </c>
      <c r="R108" s="239">
        <f t="shared" si="33"/>
        <v>0</v>
      </c>
      <c r="S108" s="239">
        <f t="shared" si="34"/>
        <v>0</v>
      </c>
      <c r="T108" s="239">
        <f t="shared" si="35"/>
        <v>0</v>
      </c>
      <c r="U108" s="239">
        <f t="shared" si="36"/>
        <v>0</v>
      </c>
      <c r="V108" s="239">
        <f t="shared" si="37"/>
        <v>0</v>
      </c>
      <c r="W108" s="239">
        <f t="shared" si="38"/>
        <v>0</v>
      </c>
      <c r="X108" s="152"/>
      <c r="Y108" s="230" t="s">
        <v>784</v>
      </c>
      <c r="Z108" s="231">
        <v>93599684.670000002</v>
      </c>
      <c r="AA108" s="231">
        <v>70159137.269999996</v>
      </c>
      <c r="AB108" s="232">
        <v>23440547.399999999</v>
      </c>
      <c r="AC108" s="152"/>
      <c r="AD108" s="152"/>
      <c r="AE108" s="240" t="str">
        <f t="shared" si="41"/>
        <v>411</v>
      </c>
      <c r="AF108" s="240" t="str">
        <f t="shared" si="30"/>
        <v>1</v>
      </c>
      <c r="AG108" s="240" t="str">
        <f t="shared" si="42"/>
        <v>11</v>
      </c>
      <c r="AH108" s="240" t="str">
        <f t="shared" si="43"/>
        <v>05</v>
      </c>
      <c r="AI108" s="240" t="str">
        <f t="shared" si="44"/>
        <v>013</v>
      </c>
      <c r="AJ108" s="240" t="str">
        <f t="shared" si="45"/>
        <v>13</v>
      </c>
      <c r="AK108" s="240" t="str">
        <f t="shared" si="46"/>
        <v>0000</v>
      </c>
      <c r="AL108" s="240" t="str">
        <f t="shared" si="47"/>
        <v>120</v>
      </c>
    </row>
    <row r="109" spans="1:38" s="7" customFormat="1" ht="45" x14ac:dyDescent="0.2">
      <c r="A109" s="120" t="s">
        <v>70</v>
      </c>
      <c r="B109" s="119" t="s">
        <v>60</v>
      </c>
      <c r="C109" s="121" t="s">
        <v>252</v>
      </c>
      <c r="D109" s="122" t="s">
        <v>382</v>
      </c>
      <c r="E109" s="122" t="s">
        <v>282</v>
      </c>
      <c r="F109" s="122" t="s">
        <v>217</v>
      </c>
      <c r="G109" s="122" t="s">
        <v>233</v>
      </c>
      <c r="H109" s="122" t="s">
        <v>224</v>
      </c>
      <c r="I109" s="122" t="s">
        <v>384</v>
      </c>
      <c r="J109" s="123" t="s">
        <v>283</v>
      </c>
      <c r="K109" s="244">
        <v>69531929.939999998</v>
      </c>
      <c r="L109" s="150">
        <v>120195330.19</v>
      </c>
      <c r="M109" s="245" t="str">
        <f t="shared" si="2"/>
        <v>-</v>
      </c>
      <c r="N109" s="101">
        <f t="shared" si="28"/>
        <v>0</v>
      </c>
      <c r="O109" s="101">
        <f t="shared" si="29"/>
        <v>0</v>
      </c>
      <c r="P109" s="239">
        <f t="shared" si="31"/>
        <v>0</v>
      </c>
      <c r="Q109" s="239">
        <f t="shared" si="32"/>
        <v>0</v>
      </c>
      <c r="R109" s="239">
        <f t="shared" si="33"/>
        <v>0</v>
      </c>
      <c r="S109" s="239">
        <f t="shared" si="34"/>
        <v>0</v>
      </c>
      <c r="T109" s="239">
        <f t="shared" si="35"/>
        <v>0</v>
      </c>
      <c r="U109" s="239">
        <f t="shared" si="36"/>
        <v>0</v>
      </c>
      <c r="V109" s="239">
        <f t="shared" si="37"/>
        <v>0</v>
      </c>
      <c r="W109" s="239">
        <f t="shared" si="38"/>
        <v>0</v>
      </c>
      <c r="X109" s="152"/>
      <c r="Y109" s="230" t="s">
        <v>785</v>
      </c>
      <c r="Z109" s="231">
        <v>69531929.939999998</v>
      </c>
      <c r="AA109" s="231">
        <v>120195330.19</v>
      </c>
      <c r="AB109" s="232">
        <v>0</v>
      </c>
      <c r="AC109" s="152"/>
      <c r="AD109" s="152"/>
      <c r="AE109" s="240" t="str">
        <f t="shared" si="41"/>
        <v>701</v>
      </c>
      <c r="AF109" s="240" t="str">
        <f t="shared" si="30"/>
        <v>1</v>
      </c>
      <c r="AG109" s="240" t="str">
        <f t="shared" si="42"/>
        <v>11</v>
      </c>
      <c r="AH109" s="240" t="str">
        <f t="shared" si="43"/>
        <v>05</v>
      </c>
      <c r="AI109" s="240" t="str">
        <f t="shared" si="44"/>
        <v>013</v>
      </c>
      <c r="AJ109" s="240" t="str">
        <f t="shared" si="45"/>
        <v>13</v>
      </c>
      <c r="AK109" s="240" t="str">
        <f t="shared" si="46"/>
        <v>0000</v>
      </c>
      <c r="AL109" s="240" t="str">
        <f t="shared" si="47"/>
        <v>120</v>
      </c>
    </row>
    <row r="110" spans="1:38" s="7" customFormat="1" ht="45" x14ac:dyDescent="0.2">
      <c r="A110" s="120" t="s">
        <v>133</v>
      </c>
      <c r="B110" s="119" t="s">
        <v>60</v>
      </c>
      <c r="C110" s="121" t="s">
        <v>381</v>
      </c>
      <c r="D110" s="122" t="s">
        <v>382</v>
      </c>
      <c r="E110" s="122" t="s">
        <v>282</v>
      </c>
      <c r="F110" s="122" t="s">
        <v>217</v>
      </c>
      <c r="G110" s="122" t="s">
        <v>141</v>
      </c>
      <c r="H110" s="122" t="s">
        <v>383</v>
      </c>
      <c r="I110" s="122" t="s">
        <v>384</v>
      </c>
      <c r="J110" s="123" t="s">
        <v>283</v>
      </c>
      <c r="K110" s="135">
        <f>K111</f>
        <v>384653.11</v>
      </c>
      <c r="L110" s="135">
        <f>L111</f>
        <v>1591289.05</v>
      </c>
      <c r="M110" s="245" t="str">
        <f t="shared" si="2"/>
        <v>-</v>
      </c>
      <c r="N110" s="101">
        <f t="shared" si="28"/>
        <v>0</v>
      </c>
      <c r="O110" s="101">
        <f t="shared" si="29"/>
        <v>0</v>
      </c>
      <c r="P110" s="239">
        <f t="shared" si="31"/>
        <v>0</v>
      </c>
      <c r="Q110" s="239">
        <f t="shared" si="32"/>
        <v>0</v>
      </c>
      <c r="R110" s="239">
        <f t="shared" si="33"/>
        <v>0</v>
      </c>
      <c r="S110" s="239">
        <f t="shared" si="34"/>
        <v>0</v>
      </c>
      <c r="T110" s="239">
        <f t="shared" si="35"/>
        <v>0</v>
      </c>
      <c r="U110" s="239">
        <f t="shared" si="36"/>
        <v>0</v>
      </c>
      <c r="V110" s="239">
        <f t="shared" si="37"/>
        <v>0</v>
      </c>
      <c r="W110" s="239">
        <f t="shared" si="38"/>
        <v>0</v>
      </c>
      <c r="X110" s="152"/>
      <c r="Y110" s="230" t="s">
        <v>786</v>
      </c>
      <c r="Z110" s="231">
        <v>384653.11</v>
      </c>
      <c r="AA110" s="231">
        <v>1591289.05</v>
      </c>
      <c r="AB110" s="232">
        <v>0</v>
      </c>
      <c r="AC110" s="152"/>
      <c r="AD110" s="152"/>
      <c r="AE110" s="240" t="str">
        <f t="shared" si="41"/>
        <v>000</v>
      </c>
      <c r="AF110" s="240" t="str">
        <f t="shared" si="30"/>
        <v>1</v>
      </c>
      <c r="AG110" s="240" t="str">
        <f t="shared" si="42"/>
        <v>11</v>
      </c>
      <c r="AH110" s="240" t="str">
        <f t="shared" si="43"/>
        <v>05</v>
      </c>
      <c r="AI110" s="240" t="str">
        <f t="shared" si="44"/>
        <v>020</v>
      </c>
      <c r="AJ110" s="240" t="str">
        <f t="shared" si="45"/>
        <v>00</v>
      </c>
      <c r="AK110" s="240" t="str">
        <f t="shared" si="46"/>
        <v>0000</v>
      </c>
      <c r="AL110" s="240" t="str">
        <f t="shared" si="47"/>
        <v>120</v>
      </c>
    </row>
    <row r="111" spans="1:38" s="7" customFormat="1" ht="45" x14ac:dyDescent="0.2">
      <c r="A111" s="120" t="s">
        <v>134</v>
      </c>
      <c r="B111" s="119" t="s">
        <v>60</v>
      </c>
      <c r="C111" s="121" t="s">
        <v>284</v>
      </c>
      <c r="D111" s="122" t="s">
        <v>382</v>
      </c>
      <c r="E111" s="122" t="s">
        <v>282</v>
      </c>
      <c r="F111" s="122" t="s">
        <v>217</v>
      </c>
      <c r="G111" s="122" t="s">
        <v>275</v>
      </c>
      <c r="H111" s="122" t="s">
        <v>217</v>
      </c>
      <c r="I111" s="122" t="s">
        <v>384</v>
      </c>
      <c r="J111" s="123" t="s">
        <v>283</v>
      </c>
      <c r="K111" s="244">
        <v>384653.11</v>
      </c>
      <c r="L111" s="259">
        <v>1591289.05</v>
      </c>
      <c r="M111" s="245" t="str">
        <f t="shared" si="2"/>
        <v>-</v>
      </c>
      <c r="N111" s="101">
        <f t="shared" si="28"/>
        <v>0</v>
      </c>
      <c r="O111" s="101">
        <f t="shared" si="29"/>
        <v>0</v>
      </c>
      <c r="P111" s="239">
        <f t="shared" si="31"/>
        <v>0</v>
      </c>
      <c r="Q111" s="239">
        <f t="shared" si="32"/>
        <v>0</v>
      </c>
      <c r="R111" s="239">
        <f t="shared" si="33"/>
        <v>0</v>
      </c>
      <c r="S111" s="239">
        <f t="shared" si="34"/>
        <v>0</v>
      </c>
      <c r="T111" s="239">
        <f t="shared" si="35"/>
        <v>0</v>
      </c>
      <c r="U111" s="239">
        <f t="shared" si="36"/>
        <v>0</v>
      </c>
      <c r="V111" s="239">
        <f t="shared" si="37"/>
        <v>0</v>
      </c>
      <c r="W111" s="239">
        <f t="shared" si="38"/>
        <v>0</v>
      </c>
      <c r="X111" s="152"/>
      <c r="Y111" s="230" t="s">
        <v>787</v>
      </c>
      <c r="Z111" s="231">
        <v>384653.11</v>
      </c>
      <c r="AA111" s="231">
        <v>1591289.05</v>
      </c>
      <c r="AB111" s="232">
        <v>0</v>
      </c>
      <c r="AC111" s="152"/>
      <c r="AD111" s="152"/>
      <c r="AE111" s="240" t="str">
        <f t="shared" si="41"/>
        <v>267</v>
      </c>
      <c r="AF111" s="240" t="str">
        <f t="shared" si="30"/>
        <v>1</v>
      </c>
      <c r="AG111" s="240" t="str">
        <f t="shared" si="42"/>
        <v>11</v>
      </c>
      <c r="AH111" s="240" t="str">
        <f t="shared" si="43"/>
        <v>05</v>
      </c>
      <c r="AI111" s="240" t="str">
        <f t="shared" si="44"/>
        <v>025</v>
      </c>
      <c r="AJ111" s="240" t="str">
        <f t="shared" si="45"/>
        <v>05</v>
      </c>
      <c r="AK111" s="240" t="str">
        <f t="shared" si="46"/>
        <v>0000</v>
      </c>
      <c r="AL111" s="240" t="str">
        <f t="shared" si="47"/>
        <v>120</v>
      </c>
    </row>
    <row r="112" spans="1:38" s="7" customFormat="1" ht="45" x14ac:dyDescent="0.2">
      <c r="A112" s="120" t="s">
        <v>668</v>
      </c>
      <c r="B112" s="119" t="s">
        <v>60</v>
      </c>
      <c r="C112" s="260" t="s">
        <v>381</v>
      </c>
      <c r="D112" s="261" t="s">
        <v>382</v>
      </c>
      <c r="E112" s="261" t="s">
        <v>282</v>
      </c>
      <c r="F112" s="261" t="s">
        <v>217</v>
      </c>
      <c r="G112" s="261" t="s">
        <v>192</v>
      </c>
      <c r="H112" s="261" t="s">
        <v>383</v>
      </c>
      <c r="I112" s="122" t="s">
        <v>384</v>
      </c>
      <c r="J112" s="262" t="s">
        <v>283</v>
      </c>
      <c r="K112" s="135">
        <f>K113</f>
        <v>359367</v>
      </c>
      <c r="L112" s="135">
        <f>L113</f>
        <v>346206.76</v>
      </c>
      <c r="M112" s="245">
        <f t="shared" si="2"/>
        <v>13160.239999999991</v>
      </c>
      <c r="N112" s="101">
        <f t="shared" si="28"/>
        <v>0</v>
      </c>
      <c r="O112" s="101">
        <f t="shared" si="29"/>
        <v>0</v>
      </c>
      <c r="P112" s="239">
        <f t="shared" si="31"/>
        <v>0</v>
      </c>
      <c r="Q112" s="239">
        <f t="shared" si="32"/>
        <v>0</v>
      </c>
      <c r="R112" s="239">
        <f t="shared" si="33"/>
        <v>0</v>
      </c>
      <c r="S112" s="239">
        <f t="shared" si="34"/>
        <v>0</v>
      </c>
      <c r="T112" s="239">
        <f t="shared" si="35"/>
        <v>0</v>
      </c>
      <c r="U112" s="239">
        <f t="shared" si="36"/>
        <v>0</v>
      </c>
      <c r="V112" s="239">
        <f t="shared" si="37"/>
        <v>0</v>
      </c>
      <c r="W112" s="239">
        <f t="shared" si="38"/>
        <v>0</v>
      </c>
      <c r="X112" s="152"/>
      <c r="Y112" s="230" t="s">
        <v>788</v>
      </c>
      <c r="Z112" s="231">
        <v>359367</v>
      </c>
      <c r="AA112" s="231">
        <v>346206.76</v>
      </c>
      <c r="AB112" s="232">
        <v>13160.24</v>
      </c>
      <c r="AC112" s="152"/>
      <c r="AD112" s="152"/>
      <c r="AE112" s="240" t="str">
        <f t="shared" si="41"/>
        <v>000</v>
      </c>
      <c r="AF112" s="240" t="str">
        <f t="shared" si="30"/>
        <v>1</v>
      </c>
      <c r="AG112" s="240" t="str">
        <f t="shared" si="42"/>
        <v>11</v>
      </c>
      <c r="AH112" s="240" t="str">
        <f t="shared" si="43"/>
        <v>05</v>
      </c>
      <c r="AI112" s="240" t="str">
        <f t="shared" si="44"/>
        <v>030</v>
      </c>
      <c r="AJ112" s="240" t="str">
        <f t="shared" si="45"/>
        <v>00</v>
      </c>
      <c r="AK112" s="240" t="str">
        <f t="shared" si="46"/>
        <v>0000</v>
      </c>
      <c r="AL112" s="240" t="str">
        <f t="shared" si="47"/>
        <v>120</v>
      </c>
    </row>
    <row r="113" spans="1:39" s="8" customFormat="1" ht="34.5" x14ac:dyDescent="0.25">
      <c r="A113" s="120" t="s">
        <v>120</v>
      </c>
      <c r="B113" s="119" t="s">
        <v>60</v>
      </c>
      <c r="C113" s="260" t="s">
        <v>284</v>
      </c>
      <c r="D113" s="261" t="s">
        <v>382</v>
      </c>
      <c r="E113" s="261" t="s">
        <v>282</v>
      </c>
      <c r="F113" s="261" t="s">
        <v>217</v>
      </c>
      <c r="G113" s="261" t="s">
        <v>237</v>
      </c>
      <c r="H113" s="261" t="s">
        <v>217</v>
      </c>
      <c r="I113" s="122" t="s">
        <v>384</v>
      </c>
      <c r="J113" s="262" t="s">
        <v>283</v>
      </c>
      <c r="K113" s="135">
        <f>K114</f>
        <v>359367</v>
      </c>
      <c r="L113" s="135">
        <f>L114</f>
        <v>346206.76</v>
      </c>
      <c r="M113" s="245">
        <f t="shared" si="2"/>
        <v>13160.239999999991</v>
      </c>
      <c r="N113" s="101">
        <f t="shared" si="28"/>
        <v>0</v>
      </c>
      <c r="O113" s="101">
        <f t="shared" si="29"/>
        <v>0</v>
      </c>
      <c r="P113" s="239">
        <f t="shared" si="31"/>
        <v>0</v>
      </c>
      <c r="Q113" s="239">
        <f t="shared" si="32"/>
        <v>0</v>
      </c>
      <c r="R113" s="239">
        <f t="shared" si="33"/>
        <v>0</v>
      </c>
      <c r="S113" s="239">
        <f t="shared" si="34"/>
        <v>0</v>
      </c>
      <c r="T113" s="239">
        <f t="shared" si="35"/>
        <v>0</v>
      </c>
      <c r="U113" s="239">
        <f t="shared" si="36"/>
        <v>0</v>
      </c>
      <c r="V113" s="239">
        <f t="shared" si="37"/>
        <v>0</v>
      </c>
      <c r="W113" s="239">
        <f t="shared" si="38"/>
        <v>0</v>
      </c>
      <c r="X113" s="152"/>
      <c r="Y113" s="230" t="s">
        <v>789</v>
      </c>
      <c r="Z113" s="231">
        <v>359367</v>
      </c>
      <c r="AA113" s="231">
        <v>346206.76</v>
      </c>
      <c r="AB113" s="232">
        <v>13160.24</v>
      </c>
      <c r="AC113" s="152"/>
      <c r="AD113" s="152"/>
      <c r="AE113" s="240" t="str">
        <f t="shared" si="41"/>
        <v>267</v>
      </c>
      <c r="AF113" s="240" t="str">
        <f t="shared" si="30"/>
        <v>1</v>
      </c>
      <c r="AG113" s="240" t="str">
        <f t="shared" si="42"/>
        <v>11</v>
      </c>
      <c r="AH113" s="240" t="str">
        <f t="shared" si="43"/>
        <v>05</v>
      </c>
      <c r="AI113" s="240" t="str">
        <f t="shared" si="44"/>
        <v>035</v>
      </c>
      <c r="AJ113" s="240" t="str">
        <f t="shared" si="45"/>
        <v>05</v>
      </c>
      <c r="AK113" s="240" t="str">
        <f t="shared" si="46"/>
        <v>0000</v>
      </c>
      <c r="AL113" s="240" t="str">
        <f t="shared" si="47"/>
        <v>120</v>
      </c>
      <c r="AM113" s="7"/>
    </row>
    <row r="114" spans="1:39" s="8" customFormat="1" ht="57" x14ac:dyDescent="0.25">
      <c r="A114" s="120" t="s">
        <v>485</v>
      </c>
      <c r="B114" s="119" t="s">
        <v>60</v>
      </c>
      <c r="C114" s="260" t="s">
        <v>284</v>
      </c>
      <c r="D114" s="261" t="s">
        <v>382</v>
      </c>
      <c r="E114" s="261" t="s">
        <v>282</v>
      </c>
      <c r="F114" s="261" t="s">
        <v>217</v>
      </c>
      <c r="G114" s="261" t="s">
        <v>237</v>
      </c>
      <c r="H114" s="261" t="s">
        <v>217</v>
      </c>
      <c r="I114" s="122" t="s">
        <v>285</v>
      </c>
      <c r="J114" s="262" t="s">
        <v>283</v>
      </c>
      <c r="K114" s="244">
        <v>359367</v>
      </c>
      <c r="L114" s="150">
        <v>346206.76</v>
      </c>
      <c r="M114" s="245">
        <f t="shared" si="2"/>
        <v>13160.239999999991</v>
      </c>
      <c r="N114" s="101">
        <f t="shared" si="28"/>
        <v>0</v>
      </c>
      <c r="O114" s="101">
        <f t="shared" si="29"/>
        <v>0</v>
      </c>
      <c r="P114" s="239">
        <f t="shared" si="31"/>
        <v>0</v>
      </c>
      <c r="Q114" s="239">
        <f t="shared" si="32"/>
        <v>0</v>
      </c>
      <c r="R114" s="239">
        <f t="shared" si="33"/>
        <v>0</v>
      </c>
      <c r="S114" s="239">
        <f t="shared" si="34"/>
        <v>0</v>
      </c>
      <c r="T114" s="239">
        <f t="shared" si="35"/>
        <v>0</v>
      </c>
      <c r="U114" s="239">
        <f t="shared" si="36"/>
        <v>0</v>
      </c>
      <c r="V114" s="239">
        <f t="shared" si="37"/>
        <v>0</v>
      </c>
      <c r="W114" s="239">
        <f t="shared" si="38"/>
        <v>0</v>
      </c>
      <c r="X114" s="152"/>
      <c r="Y114" s="230" t="s">
        <v>790</v>
      </c>
      <c r="Z114" s="231">
        <v>359367</v>
      </c>
      <c r="AA114" s="231">
        <v>346206.76</v>
      </c>
      <c r="AB114" s="232">
        <v>13160.24</v>
      </c>
      <c r="AC114" s="152"/>
      <c r="AD114" s="152"/>
      <c r="AE114" s="240" t="str">
        <f t="shared" si="41"/>
        <v>267</v>
      </c>
      <c r="AF114" s="240" t="str">
        <f t="shared" si="30"/>
        <v>1</v>
      </c>
      <c r="AG114" s="240" t="str">
        <f t="shared" si="42"/>
        <v>11</v>
      </c>
      <c r="AH114" s="240" t="str">
        <f t="shared" si="43"/>
        <v>05</v>
      </c>
      <c r="AI114" s="240" t="str">
        <f t="shared" si="44"/>
        <v>035</v>
      </c>
      <c r="AJ114" s="240" t="str">
        <f t="shared" si="45"/>
        <v>05</v>
      </c>
      <c r="AK114" s="240" t="str">
        <f t="shared" si="46"/>
        <v>0300</v>
      </c>
      <c r="AL114" s="240" t="str">
        <f t="shared" si="47"/>
        <v>120</v>
      </c>
    </row>
    <row r="115" spans="1:39" s="8" customFormat="1" ht="23.25" x14ac:dyDescent="0.25">
      <c r="A115" s="120" t="s">
        <v>83</v>
      </c>
      <c r="B115" s="119" t="s">
        <v>60</v>
      </c>
      <c r="C115" s="260" t="s">
        <v>381</v>
      </c>
      <c r="D115" s="261" t="s">
        <v>382</v>
      </c>
      <c r="E115" s="261" t="s">
        <v>282</v>
      </c>
      <c r="F115" s="261" t="s">
        <v>217</v>
      </c>
      <c r="G115" s="261" t="s">
        <v>84</v>
      </c>
      <c r="H115" s="261" t="s">
        <v>383</v>
      </c>
      <c r="I115" s="122" t="s">
        <v>384</v>
      </c>
      <c r="J115" s="262" t="s">
        <v>283</v>
      </c>
      <c r="K115" s="135">
        <f>K116</f>
        <v>19360002.120000001</v>
      </c>
      <c r="L115" s="135">
        <f>L116</f>
        <v>18164802.039999999</v>
      </c>
      <c r="M115" s="245">
        <f t="shared" si="2"/>
        <v>1195200.0800000019</v>
      </c>
      <c r="N115" s="101">
        <f t="shared" si="28"/>
        <v>0</v>
      </c>
      <c r="O115" s="101">
        <f t="shared" si="29"/>
        <v>0</v>
      </c>
      <c r="P115" s="239">
        <f t="shared" si="31"/>
        <v>0</v>
      </c>
      <c r="Q115" s="239">
        <f t="shared" si="32"/>
        <v>0</v>
      </c>
      <c r="R115" s="239">
        <f t="shared" si="33"/>
        <v>0</v>
      </c>
      <c r="S115" s="239">
        <f t="shared" si="34"/>
        <v>0</v>
      </c>
      <c r="T115" s="239">
        <f t="shared" si="35"/>
        <v>0</v>
      </c>
      <c r="U115" s="239">
        <f t="shared" si="36"/>
        <v>0</v>
      </c>
      <c r="V115" s="239">
        <f t="shared" si="37"/>
        <v>0</v>
      </c>
      <c r="W115" s="239">
        <f t="shared" si="38"/>
        <v>0</v>
      </c>
      <c r="X115" s="152"/>
      <c r="Y115" s="230" t="s">
        <v>791</v>
      </c>
      <c r="Z115" s="231">
        <v>19360002.120000001</v>
      </c>
      <c r="AA115" s="231">
        <v>18164802.039999999</v>
      </c>
      <c r="AB115" s="232">
        <v>1195200.08</v>
      </c>
      <c r="AC115" s="152"/>
      <c r="AD115" s="152"/>
      <c r="AE115" s="240" t="str">
        <f t="shared" si="41"/>
        <v>000</v>
      </c>
      <c r="AF115" s="240" t="str">
        <f t="shared" si="30"/>
        <v>1</v>
      </c>
      <c r="AG115" s="240" t="str">
        <f t="shared" si="42"/>
        <v>11</v>
      </c>
      <c r="AH115" s="240" t="str">
        <f t="shared" si="43"/>
        <v>05</v>
      </c>
      <c r="AI115" s="240" t="str">
        <f t="shared" si="44"/>
        <v>070</v>
      </c>
      <c r="AJ115" s="240" t="str">
        <f t="shared" si="45"/>
        <v>00</v>
      </c>
      <c r="AK115" s="240" t="str">
        <f t="shared" si="46"/>
        <v>0000</v>
      </c>
      <c r="AL115" s="240" t="str">
        <f t="shared" si="47"/>
        <v>120</v>
      </c>
    </row>
    <row r="116" spans="1:39" s="8" customFormat="1" ht="23.25" x14ac:dyDescent="0.25">
      <c r="A116" s="120" t="s">
        <v>85</v>
      </c>
      <c r="B116" s="119" t="s">
        <v>60</v>
      </c>
      <c r="C116" s="260" t="s">
        <v>284</v>
      </c>
      <c r="D116" s="261" t="s">
        <v>382</v>
      </c>
      <c r="E116" s="261" t="s">
        <v>282</v>
      </c>
      <c r="F116" s="261" t="s">
        <v>217</v>
      </c>
      <c r="G116" s="261" t="s">
        <v>86</v>
      </c>
      <c r="H116" s="261" t="s">
        <v>217</v>
      </c>
      <c r="I116" s="122" t="s">
        <v>384</v>
      </c>
      <c r="J116" s="262" t="s">
        <v>283</v>
      </c>
      <c r="K116" s="244">
        <v>19360002.120000001</v>
      </c>
      <c r="L116" s="150">
        <v>18164802.039999999</v>
      </c>
      <c r="M116" s="245">
        <f t="shared" si="2"/>
        <v>1195200.0800000019</v>
      </c>
      <c r="N116" s="101">
        <f t="shared" si="28"/>
        <v>0</v>
      </c>
      <c r="O116" s="101">
        <f t="shared" si="29"/>
        <v>0</v>
      </c>
      <c r="P116" s="239">
        <f t="shared" si="31"/>
        <v>0</v>
      </c>
      <c r="Q116" s="239">
        <f t="shared" si="32"/>
        <v>0</v>
      </c>
      <c r="R116" s="239">
        <f t="shared" si="33"/>
        <v>0</v>
      </c>
      <c r="S116" s="239">
        <f t="shared" si="34"/>
        <v>0</v>
      </c>
      <c r="T116" s="239">
        <f t="shared" si="35"/>
        <v>0</v>
      </c>
      <c r="U116" s="239">
        <f t="shared" si="36"/>
        <v>0</v>
      </c>
      <c r="V116" s="239">
        <f t="shared" si="37"/>
        <v>0</v>
      </c>
      <c r="W116" s="239">
        <f t="shared" si="38"/>
        <v>0</v>
      </c>
      <c r="X116" s="152"/>
      <c r="Y116" s="230" t="s">
        <v>792</v>
      </c>
      <c r="Z116" s="231">
        <v>19360002.120000001</v>
      </c>
      <c r="AA116" s="231">
        <v>18164802.039999999</v>
      </c>
      <c r="AB116" s="232">
        <v>1195200.08</v>
      </c>
      <c r="AC116" s="152"/>
      <c r="AD116" s="152"/>
      <c r="AE116" s="240" t="str">
        <f t="shared" si="41"/>
        <v>267</v>
      </c>
      <c r="AF116" s="240" t="str">
        <f t="shared" si="30"/>
        <v>1</v>
      </c>
      <c r="AG116" s="240" t="str">
        <f t="shared" si="42"/>
        <v>11</v>
      </c>
      <c r="AH116" s="240" t="str">
        <f t="shared" si="43"/>
        <v>05</v>
      </c>
      <c r="AI116" s="240" t="str">
        <f t="shared" si="44"/>
        <v>075</v>
      </c>
      <c r="AJ116" s="240" t="str">
        <f t="shared" si="45"/>
        <v>05</v>
      </c>
      <c r="AK116" s="240" t="str">
        <f t="shared" si="46"/>
        <v>0000</v>
      </c>
      <c r="AL116" s="240" t="str">
        <f t="shared" si="47"/>
        <v>120</v>
      </c>
    </row>
    <row r="117" spans="1:39" s="8" customFormat="1" ht="23.25" x14ac:dyDescent="0.25">
      <c r="A117" s="120" t="s">
        <v>433</v>
      </c>
      <c r="B117" s="119" t="s">
        <v>60</v>
      </c>
      <c r="C117" s="121" t="s">
        <v>381</v>
      </c>
      <c r="D117" s="122" t="s">
        <v>382</v>
      </c>
      <c r="E117" s="122" t="s">
        <v>282</v>
      </c>
      <c r="F117" s="122" t="s">
        <v>217</v>
      </c>
      <c r="G117" s="122" t="s">
        <v>434</v>
      </c>
      <c r="H117" s="122" t="s">
        <v>383</v>
      </c>
      <c r="I117" s="122" t="s">
        <v>384</v>
      </c>
      <c r="J117" s="123" t="s">
        <v>283</v>
      </c>
      <c r="K117" s="135">
        <f t="shared" ref="K117:L119" si="48">K118</f>
        <v>37642.129999999997</v>
      </c>
      <c r="L117" s="135">
        <f>L118+L121</f>
        <v>-471604.83999999997</v>
      </c>
      <c r="M117" s="245">
        <f t="shared" si="2"/>
        <v>509246.97</v>
      </c>
      <c r="N117" s="101">
        <f t="shared" si="28"/>
        <v>0</v>
      </c>
      <c r="O117" s="101">
        <f t="shared" si="29"/>
        <v>0</v>
      </c>
      <c r="P117" s="239">
        <f t="shared" si="31"/>
        <v>0</v>
      </c>
      <c r="Q117" s="239">
        <f t="shared" si="32"/>
        <v>0</v>
      </c>
      <c r="R117" s="239">
        <f t="shared" si="33"/>
        <v>0</v>
      </c>
      <c r="S117" s="239">
        <f t="shared" si="34"/>
        <v>0</v>
      </c>
      <c r="T117" s="239">
        <f t="shared" si="35"/>
        <v>0</v>
      </c>
      <c r="U117" s="239">
        <f t="shared" si="36"/>
        <v>0</v>
      </c>
      <c r="V117" s="239">
        <f t="shared" si="37"/>
        <v>0</v>
      </c>
      <c r="W117" s="239">
        <f t="shared" si="38"/>
        <v>0</v>
      </c>
      <c r="X117" s="152"/>
      <c r="Y117" s="230" t="s">
        <v>793</v>
      </c>
      <c r="Z117" s="231">
        <v>37642.129999999997</v>
      </c>
      <c r="AA117" s="231">
        <v>-471604.84</v>
      </c>
      <c r="AB117" s="232">
        <v>509246.97</v>
      </c>
      <c r="AC117" s="152"/>
      <c r="AD117" s="152"/>
      <c r="AE117" s="240" t="str">
        <f t="shared" si="41"/>
        <v>000</v>
      </c>
      <c r="AF117" s="240" t="str">
        <f t="shared" si="30"/>
        <v>1</v>
      </c>
      <c r="AG117" s="240" t="str">
        <f t="shared" si="42"/>
        <v>11</v>
      </c>
      <c r="AH117" s="240" t="str">
        <f t="shared" si="43"/>
        <v>05</v>
      </c>
      <c r="AI117" s="240" t="str">
        <f t="shared" si="44"/>
        <v>300</v>
      </c>
      <c r="AJ117" s="240" t="str">
        <f t="shared" si="45"/>
        <v>00</v>
      </c>
      <c r="AK117" s="240" t="str">
        <f t="shared" si="46"/>
        <v>0000</v>
      </c>
      <c r="AL117" s="240" t="str">
        <f t="shared" si="47"/>
        <v>120</v>
      </c>
    </row>
    <row r="118" spans="1:39" s="8" customFormat="1" ht="23.25" x14ac:dyDescent="0.25">
      <c r="A118" s="120" t="s">
        <v>435</v>
      </c>
      <c r="B118" s="119" t="s">
        <v>60</v>
      </c>
      <c r="C118" s="121" t="s">
        <v>381</v>
      </c>
      <c r="D118" s="122" t="s">
        <v>382</v>
      </c>
      <c r="E118" s="122" t="s">
        <v>282</v>
      </c>
      <c r="F118" s="122" t="s">
        <v>217</v>
      </c>
      <c r="G118" s="122" t="s">
        <v>436</v>
      </c>
      <c r="H118" s="122" t="s">
        <v>383</v>
      </c>
      <c r="I118" s="122" t="s">
        <v>384</v>
      </c>
      <c r="J118" s="123" t="s">
        <v>283</v>
      </c>
      <c r="K118" s="135">
        <f t="shared" si="48"/>
        <v>37642.129999999997</v>
      </c>
      <c r="L118" s="135">
        <f t="shared" si="48"/>
        <v>-471636.86</v>
      </c>
      <c r="M118" s="245">
        <f t="shared" si="2"/>
        <v>509278.99</v>
      </c>
      <c r="N118" s="101">
        <f t="shared" si="28"/>
        <v>0</v>
      </c>
      <c r="O118" s="101">
        <f t="shared" si="29"/>
        <v>0</v>
      </c>
      <c r="P118" s="239">
        <f t="shared" si="31"/>
        <v>0</v>
      </c>
      <c r="Q118" s="239">
        <f t="shared" si="32"/>
        <v>0</v>
      </c>
      <c r="R118" s="239">
        <f t="shared" si="33"/>
        <v>0</v>
      </c>
      <c r="S118" s="239">
        <f t="shared" si="34"/>
        <v>0</v>
      </c>
      <c r="T118" s="239">
        <f t="shared" si="35"/>
        <v>0</v>
      </c>
      <c r="U118" s="239">
        <f t="shared" si="36"/>
        <v>0</v>
      </c>
      <c r="V118" s="239">
        <f t="shared" si="37"/>
        <v>0</v>
      </c>
      <c r="W118" s="239">
        <f t="shared" si="38"/>
        <v>0</v>
      </c>
      <c r="X118" s="152"/>
      <c r="Y118" s="230" t="s">
        <v>794</v>
      </c>
      <c r="Z118" s="231">
        <v>37642.129999999997</v>
      </c>
      <c r="AA118" s="231">
        <v>-471636.86</v>
      </c>
      <c r="AB118" s="232">
        <v>509278.99</v>
      </c>
      <c r="AC118" s="152"/>
      <c r="AD118" s="152"/>
      <c r="AE118" s="240" t="str">
        <f t="shared" si="41"/>
        <v>000</v>
      </c>
      <c r="AF118" s="240" t="str">
        <f t="shared" si="30"/>
        <v>1</v>
      </c>
      <c r="AG118" s="240" t="str">
        <f t="shared" si="42"/>
        <v>11</v>
      </c>
      <c r="AH118" s="240" t="str">
        <f t="shared" si="43"/>
        <v>05</v>
      </c>
      <c r="AI118" s="240" t="str">
        <f t="shared" si="44"/>
        <v>310</v>
      </c>
      <c r="AJ118" s="240" t="str">
        <f t="shared" si="45"/>
        <v>00</v>
      </c>
      <c r="AK118" s="240" t="str">
        <f t="shared" si="46"/>
        <v>0000</v>
      </c>
      <c r="AL118" s="240" t="str">
        <f t="shared" si="47"/>
        <v>120</v>
      </c>
    </row>
    <row r="119" spans="1:39" s="8" customFormat="1" ht="57" x14ac:dyDescent="0.25">
      <c r="A119" s="120" t="s">
        <v>430</v>
      </c>
      <c r="B119" s="119" t="s">
        <v>60</v>
      </c>
      <c r="C119" s="121" t="s">
        <v>381</v>
      </c>
      <c r="D119" s="122" t="s">
        <v>382</v>
      </c>
      <c r="E119" s="122" t="s">
        <v>282</v>
      </c>
      <c r="F119" s="122" t="s">
        <v>217</v>
      </c>
      <c r="G119" s="122" t="s">
        <v>429</v>
      </c>
      <c r="H119" s="122" t="s">
        <v>224</v>
      </c>
      <c r="I119" s="122" t="s">
        <v>384</v>
      </c>
      <c r="J119" s="123" t="s">
        <v>283</v>
      </c>
      <c r="K119" s="135">
        <f t="shared" si="48"/>
        <v>37642.129999999997</v>
      </c>
      <c r="L119" s="135">
        <f t="shared" si="48"/>
        <v>-471636.86</v>
      </c>
      <c r="M119" s="245">
        <f t="shared" si="2"/>
        <v>509278.99</v>
      </c>
      <c r="N119" s="101">
        <f t="shared" si="28"/>
        <v>0</v>
      </c>
      <c r="O119" s="101">
        <f t="shared" si="29"/>
        <v>0</v>
      </c>
      <c r="P119" s="239">
        <f t="shared" si="31"/>
        <v>0</v>
      </c>
      <c r="Q119" s="239">
        <f t="shared" si="32"/>
        <v>0</v>
      </c>
      <c r="R119" s="239">
        <f t="shared" si="33"/>
        <v>0</v>
      </c>
      <c r="S119" s="239">
        <f t="shared" si="34"/>
        <v>0</v>
      </c>
      <c r="T119" s="239">
        <f t="shared" si="35"/>
        <v>0</v>
      </c>
      <c r="U119" s="239">
        <f t="shared" si="36"/>
        <v>0</v>
      </c>
      <c r="V119" s="239">
        <f t="shared" si="37"/>
        <v>0</v>
      </c>
      <c r="W119" s="239">
        <f t="shared" si="38"/>
        <v>0</v>
      </c>
      <c r="X119" s="152"/>
      <c r="Y119" s="230" t="s">
        <v>795</v>
      </c>
      <c r="Z119" s="231">
        <v>37642.129999999997</v>
      </c>
      <c r="AA119" s="231">
        <v>-471636.86</v>
      </c>
      <c r="AB119" s="232">
        <v>509278.99</v>
      </c>
      <c r="AC119" s="152"/>
      <c r="AD119" s="152"/>
      <c r="AE119" s="240" t="str">
        <f t="shared" si="41"/>
        <v>000</v>
      </c>
      <c r="AF119" s="240" t="str">
        <f t="shared" si="30"/>
        <v>1</v>
      </c>
      <c r="AG119" s="240" t="str">
        <f t="shared" si="42"/>
        <v>11</v>
      </c>
      <c r="AH119" s="240" t="str">
        <f t="shared" si="43"/>
        <v>05</v>
      </c>
      <c r="AI119" s="240" t="str">
        <f t="shared" si="44"/>
        <v>314</v>
      </c>
      <c r="AJ119" s="240" t="str">
        <f t="shared" si="45"/>
        <v>13</v>
      </c>
      <c r="AK119" s="240" t="str">
        <f t="shared" si="46"/>
        <v>0000</v>
      </c>
      <c r="AL119" s="240" t="str">
        <f t="shared" si="47"/>
        <v>120</v>
      </c>
    </row>
    <row r="120" spans="1:39" s="8" customFormat="1" ht="57" x14ac:dyDescent="0.25">
      <c r="A120" s="120" t="s">
        <v>430</v>
      </c>
      <c r="B120" s="119" t="s">
        <v>60</v>
      </c>
      <c r="C120" s="260" t="s">
        <v>256</v>
      </c>
      <c r="D120" s="261" t="s">
        <v>382</v>
      </c>
      <c r="E120" s="261" t="s">
        <v>282</v>
      </c>
      <c r="F120" s="261" t="s">
        <v>217</v>
      </c>
      <c r="G120" s="261" t="s">
        <v>429</v>
      </c>
      <c r="H120" s="261" t="s">
        <v>224</v>
      </c>
      <c r="I120" s="122" t="s">
        <v>384</v>
      </c>
      <c r="J120" s="262" t="s">
        <v>283</v>
      </c>
      <c r="K120" s="244">
        <v>37642.129999999997</v>
      </c>
      <c r="L120" s="150">
        <v>-471636.86</v>
      </c>
      <c r="M120" s="245">
        <f t="shared" si="2"/>
        <v>509278.99</v>
      </c>
      <c r="N120" s="101">
        <f t="shared" si="28"/>
        <v>0</v>
      </c>
      <c r="O120" s="101">
        <f t="shared" si="29"/>
        <v>0</v>
      </c>
      <c r="P120" s="239">
        <f t="shared" si="31"/>
        <v>0</v>
      </c>
      <c r="Q120" s="239">
        <f t="shared" si="32"/>
        <v>0</v>
      </c>
      <c r="R120" s="239">
        <f t="shared" si="33"/>
        <v>0</v>
      </c>
      <c r="S120" s="239">
        <f t="shared" si="34"/>
        <v>0</v>
      </c>
      <c r="T120" s="239">
        <f t="shared" si="35"/>
        <v>0</v>
      </c>
      <c r="U120" s="239">
        <f t="shared" si="36"/>
        <v>0</v>
      </c>
      <c r="V120" s="239">
        <f t="shared" si="37"/>
        <v>0</v>
      </c>
      <c r="W120" s="239">
        <f t="shared" si="38"/>
        <v>0</v>
      </c>
      <c r="X120" s="152"/>
      <c r="Y120" s="230" t="s">
        <v>796</v>
      </c>
      <c r="Z120" s="231">
        <v>37642.129999999997</v>
      </c>
      <c r="AA120" s="231">
        <v>-471636.86</v>
      </c>
      <c r="AB120" s="232">
        <v>509278.99</v>
      </c>
      <c r="AC120" s="152"/>
      <c r="AD120" s="152"/>
      <c r="AE120" s="240" t="str">
        <f t="shared" si="41"/>
        <v>411</v>
      </c>
      <c r="AF120" s="240" t="str">
        <f t="shared" si="30"/>
        <v>1</v>
      </c>
      <c r="AG120" s="240" t="str">
        <f t="shared" si="42"/>
        <v>11</v>
      </c>
      <c r="AH120" s="240" t="str">
        <f t="shared" si="43"/>
        <v>05</v>
      </c>
      <c r="AI120" s="240" t="str">
        <f t="shared" si="44"/>
        <v>314</v>
      </c>
      <c r="AJ120" s="240" t="str">
        <f t="shared" si="45"/>
        <v>13</v>
      </c>
      <c r="AK120" s="240" t="str">
        <f t="shared" si="46"/>
        <v>0000</v>
      </c>
      <c r="AL120" s="240" t="str">
        <f t="shared" si="47"/>
        <v>120</v>
      </c>
    </row>
    <row r="121" spans="1:39" s="8" customFormat="1" ht="23.25" x14ac:dyDescent="0.25">
      <c r="A121" s="263" t="s">
        <v>1013</v>
      </c>
      <c r="B121" s="119" t="s">
        <v>60</v>
      </c>
      <c r="C121" s="264" t="s">
        <v>381</v>
      </c>
      <c r="D121" s="265" t="s">
        <v>382</v>
      </c>
      <c r="E121" s="265" t="s">
        <v>282</v>
      </c>
      <c r="F121" s="265" t="s">
        <v>217</v>
      </c>
      <c r="G121" s="265" t="s">
        <v>1011</v>
      </c>
      <c r="H121" s="265" t="s">
        <v>383</v>
      </c>
      <c r="I121" s="266" t="s">
        <v>384</v>
      </c>
      <c r="J121" s="267" t="s">
        <v>283</v>
      </c>
      <c r="K121" s="135">
        <v>0</v>
      </c>
      <c r="L121" s="255">
        <f>L122</f>
        <v>32.020000000000003</v>
      </c>
      <c r="M121" s="245" t="str">
        <f t="shared" si="2"/>
        <v>-</v>
      </c>
      <c r="N121" s="101">
        <f t="shared" si="28"/>
        <v>0</v>
      </c>
      <c r="O121" s="101">
        <f t="shared" si="29"/>
        <v>0</v>
      </c>
      <c r="P121" s="239">
        <f t="shared" si="31"/>
        <v>0</v>
      </c>
      <c r="Q121" s="239">
        <f t="shared" si="32"/>
        <v>0</v>
      </c>
      <c r="R121" s="239">
        <f t="shared" si="33"/>
        <v>0</v>
      </c>
      <c r="S121" s="239">
        <f t="shared" si="34"/>
        <v>0</v>
      </c>
      <c r="T121" s="239">
        <f t="shared" si="35"/>
        <v>0</v>
      </c>
      <c r="U121" s="239">
        <f t="shared" si="36"/>
        <v>0</v>
      </c>
      <c r="V121" s="239">
        <f t="shared" si="37"/>
        <v>0</v>
      </c>
      <c r="W121" s="239">
        <f t="shared" si="38"/>
        <v>0</v>
      </c>
      <c r="X121" s="152"/>
      <c r="Y121" s="230" t="s">
        <v>1008</v>
      </c>
      <c r="Z121" s="231">
        <v>0</v>
      </c>
      <c r="AA121" s="231">
        <v>32.020000000000003</v>
      </c>
      <c r="AB121" s="232">
        <v>0</v>
      </c>
      <c r="AC121" s="152"/>
      <c r="AD121" s="152"/>
      <c r="AE121" s="240" t="str">
        <f t="shared" si="41"/>
        <v>000</v>
      </c>
      <c r="AF121" s="240" t="str">
        <f t="shared" si="30"/>
        <v>1</v>
      </c>
      <c r="AG121" s="240" t="str">
        <f t="shared" si="42"/>
        <v>11</v>
      </c>
      <c r="AH121" s="240" t="str">
        <f t="shared" si="43"/>
        <v>05</v>
      </c>
      <c r="AI121" s="240" t="str">
        <f t="shared" si="44"/>
        <v>320</v>
      </c>
      <c r="AJ121" s="240" t="str">
        <f t="shared" si="45"/>
        <v>00</v>
      </c>
      <c r="AK121" s="240" t="str">
        <f t="shared" si="46"/>
        <v>0000</v>
      </c>
      <c r="AL121" s="240" t="str">
        <f t="shared" si="47"/>
        <v>120</v>
      </c>
    </row>
    <row r="122" spans="1:39" s="8" customFormat="1" ht="45.75" x14ac:dyDescent="0.25">
      <c r="A122" s="120" t="s">
        <v>1012</v>
      </c>
      <c r="B122" s="119" t="s">
        <v>60</v>
      </c>
      <c r="C122" s="268" t="s">
        <v>381</v>
      </c>
      <c r="D122" s="269" t="s">
        <v>382</v>
      </c>
      <c r="E122" s="269" t="s">
        <v>282</v>
      </c>
      <c r="F122" s="269" t="s">
        <v>217</v>
      </c>
      <c r="G122" s="269">
        <v>325</v>
      </c>
      <c r="H122" s="270" t="s">
        <v>217</v>
      </c>
      <c r="I122" s="269" t="s">
        <v>384</v>
      </c>
      <c r="J122" s="271" t="s">
        <v>283</v>
      </c>
      <c r="K122" s="135">
        <v>0</v>
      </c>
      <c r="L122" s="255">
        <f>L123</f>
        <v>32.020000000000003</v>
      </c>
      <c r="M122" s="245" t="str">
        <f t="shared" si="2"/>
        <v>-</v>
      </c>
      <c r="N122" s="101">
        <f t="shared" si="28"/>
        <v>0</v>
      </c>
      <c r="O122" s="101">
        <f t="shared" si="29"/>
        <v>0</v>
      </c>
      <c r="P122" s="239">
        <f t="shared" si="31"/>
        <v>0</v>
      </c>
      <c r="Q122" s="239">
        <f t="shared" si="32"/>
        <v>0</v>
      </c>
      <c r="R122" s="239">
        <f t="shared" si="33"/>
        <v>0</v>
      </c>
      <c r="S122" s="239">
        <f t="shared" si="34"/>
        <v>0</v>
      </c>
      <c r="T122" s="239">
        <f t="shared" si="35"/>
        <v>0</v>
      </c>
      <c r="U122" s="239">
        <f t="shared" si="36"/>
        <v>0</v>
      </c>
      <c r="V122" s="239">
        <f t="shared" si="37"/>
        <v>0</v>
      </c>
      <c r="W122" s="239">
        <f t="shared" si="38"/>
        <v>0</v>
      </c>
      <c r="X122" s="152"/>
      <c r="Y122" s="230" t="s">
        <v>1009</v>
      </c>
      <c r="Z122" s="231">
        <v>0</v>
      </c>
      <c r="AA122" s="231">
        <v>32.020000000000003</v>
      </c>
      <c r="AB122" s="232">
        <v>0</v>
      </c>
      <c r="AC122" s="152"/>
      <c r="AD122" s="152"/>
      <c r="AE122" s="240" t="str">
        <f t="shared" si="41"/>
        <v>000</v>
      </c>
      <c r="AF122" s="240" t="str">
        <f t="shared" si="30"/>
        <v>1</v>
      </c>
      <c r="AG122" s="240" t="str">
        <f t="shared" si="42"/>
        <v>11</v>
      </c>
      <c r="AH122" s="240" t="str">
        <f t="shared" si="43"/>
        <v>05</v>
      </c>
      <c r="AI122" s="240" t="str">
        <f t="shared" si="44"/>
        <v>325</v>
      </c>
      <c r="AJ122" s="240" t="str">
        <f t="shared" si="45"/>
        <v>05</v>
      </c>
      <c r="AK122" s="240" t="str">
        <f t="shared" si="46"/>
        <v>0000</v>
      </c>
      <c r="AL122" s="240" t="str">
        <f t="shared" si="47"/>
        <v>120</v>
      </c>
    </row>
    <row r="123" spans="1:39" s="8" customFormat="1" ht="45.75" x14ac:dyDescent="0.25">
      <c r="A123" s="120" t="s">
        <v>1012</v>
      </c>
      <c r="B123" s="119" t="s">
        <v>60</v>
      </c>
      <c r="C123" s="272">
        <v>267</v>
      </c>
      <c r="D123" s="269" t="s">
        <v>382</v>
      </c>
      <c r="E123" s="269" t="s">
        <v>282</v>
      </c>
      <c r="F123" s="269" t="s">
        <v>217</v>
      </c>
      <c r="G123" s="269">
        <v>325</v>
      </c>
      <c r="H123" s="270" t="s">
        <v>217</v>
      </c>
      <c r="I123" s="269" t="s">
        <v>384</v>
      </c>
      <c r="J123" s="271" t="s">
        <v>283</v>
      </c>
      <c r="K123" s="135">
        <v>0</v>
      </c>
      <c r="L123" s="150">
        <v>32.020000000000003</v>
      </c>
      <c r="M123" s="245" t="str">
        <f t="shared" si="2"/>
        <v>-</v>
      </c>
      <c r="N123" s="101">
        <f t="shared" si="28"/>
        <v>0</v>
      </c>
      <c r="O123" s="101">
        <f t="shared" si="29"/>
        <v>0</v>
      </c>
      <c r="P123" s="239">
        <f t="shared" si="31"/>
        <v>0</v>
      </c>
      <c r="Q123" s="239">
        <f t="shared" si="32"/>
        <v>0</v>
      </c>
      <c r="R123" s="239">
        <f t="shared" si="33"/>
        <v>0</v>
      </c>
      <c r="S123" s="239">
        <f t="shared" si="34"/>
        <v>0</v>
      </c>
      <c r="T123" s="239">
        <f t="shared" si="35"/>
        <v>0</v>
      </c>
      <c r="U123" s="239">
        <f t="shared" si="36"/>
        <v>0</v>
      </c>
      <c r="V123" s="239">
        <f t="shared" si="37"/>
        <v>0</v>
      </c>
      <c r="W123" s="239">
        <f t="shared" si="38"/>
        <v>0</v>
      </c>
      <c r="X123" s="152"/>
      <c r="Y123" s="230" t="s">
        <v>1010</v>
      </c>
      <c r="Z123" s="231">
        <v>0</v>
      </c>
      <c r="AA123" s="231">
        <v>32.020000000000003</v>
      </c>
      <c r="AB123" s="232">
        <v>0</v>
      </c>
      <c r="AC123" s="152"/>
      <c r="AD123" s="152"/>
      <c r="AE123" s="240" t="str">
        <f t="shared" si="41"/>
        <v>267</v>
      </c>
      <c r="AF123" s="240" t="str">
        <f t="shared" si="30"/>
        <v>1</v>
      </c>
      <c r="AG123" s="240" t="str">
        <f t="shared" si="42"/>
        <v>11</v>
      </c>
      <c r="AH123" s="240" t="str">
        <f t="shared" si="43"/>
        <v>05</v>
      </c>
      <c r="AI123" s="240" t="str">
        <f t="shared" si="44"/>
        <v>325</v>
      </c>
      <c r="AJ123" s="240" t="str">
        <f t="shared" si="45"/>
        <v>05</v>
      </c>
      <c r="AK123" s="240" t="str">
        <f t="shared" si="46"/>
        <v>0000</v>
      </c>
      <c r="AL123" s="240" t="str">
        <f t="shared" si="47"/>
        <v>120</v>
      </c>
    </row>
    <row r="124" spans="1:39" s="8" customFormat="1" ht="15.75" x14ac:dyDescent="0.25">
      <c r="A124" s="120" t="s">
        <v>239</v>
      </c>
      <c r="B124" s="119" t="s">
        <v>60</v>
      </c>
      <c r="C124" s="273" t="s">
        <v>381</v>
      </c>
      <c r="D124" s="274" t="s">
        <v>382</v>
      </c>
      <c r="E124" s="274" t="s">
        <v>282</v>
      </c>
      <c r="F124" s="274" t="s">
        <v>276</v>
      </c>
      <c r="G124" s="274" t="s">
        <v>381</v>
      </c>
      <c r="H124" s="274" t="s">
        <v>383</v>
      </c>
      <c r="I124" s="241" t="s">
        <v>384</v>
      </c>
      <c r="J124" s="275" t="s">
        <v>283</v>
      </c>
      <c r="K124" s="243">
        <f>K125</f>
        <v>49212.94</v>
      </c>
      <c r="L124" s="243">
        <f>L125</f>
        <v>276379.09999999998</v>
      </c>
      <c r="M124" s="151" t="str">
        <f t="shared" si="2"/>
        <v>-</v>
      </c>
      <c r="N124" s="101">
        <f t="shared" si="28"/>
        <v>0</v>
      </c>
      <c r="O124" s="101">
        <f t="shared" si="29"/>
        <v>0</v>
      </c>
      <c r="P124" s="239">
        <f t="shared" si="31"/>
        <v>0</v>
      </c>
      <c r="Q124" s="239">
        <f t="shared" si="32"/>
        <v>0</v>
      </c>
      <c r="R124" s="239">
        <f t="shared" si="33"/>
        <v>0</v>
      </c>
      <c r="S124" s="239">
        <f t="shared" si="34"/>
        <v>0</v>
      </c>
      <c r="T124" s="239">
        <f t="shared" si="35"/>
        <v>0</v>
      </c>
      <c r="U124" s="239">
        <f t="shared" si="36"/>
        <v>0</v>
      </c>
      <c r="V124" s="239">
        <f t="shared" si="37"/>
        <v>0</v>
      </c>
      <c r="W124" s="239">
        <f t="shared" si="38"/>
        <v>0</v>
      </c>
      <c r="X124" s="152"/>
      <c r="Y124" s="230" t="s">
        <v>797</v>
      </c>
      <c r="Z124" s="231">
        <v>49212.94</v>
      </c>
      <c r="AA124" s="231">
        <v>276379.09999999998</v>
      </c>
      <c r="AB124" s="232">
        <v>0</v>
      </c>
      <c r="AC124" s="152"/>
      <c r="AD124" s="152"/>
      <c r="AE124" s="240" t="str">
        <f t="shared" si="41"/>
        <v>000</v>
      </c>
      <c r="AF124" s="240" t="str">
        <f t="shared" si="30"/>
        <v>1</v>
      </c>
      <c r="AG124" s="240" t="str">
        <f t="shared" si="42"/>
        <v>11</v>
      </c>
      <c r="AH124" s="240" t="str">
        <f t="shared" si="43"/>
        <v>07</v>
      </c>
      <c r="AI124" s="240" t="str">
        <f t="shared" si="44"/>
        <v>000</v>
      </c>
      <c r="AJ124" s="240" t="str">
        <f t="shared" si="45"/>
        <v>00</v>
      </c>
      <c r="AK124" s="240" t="str">
        <f t="shared" si="46"/>
        <v>0000</v>
      </c>
      <c r="AL124" s="240" t="str">
        <f t="shared" si="47"/>
        <v>120</v>
      </c>
    </row>
    <row r="125" spans="1:39" s="8" customFormat="1" ht="23.25" x14ac:dyDescent="0.25">
      <c r="A125" s="120" t="s">
        <v>240</v>
      </c>
      <c r="B125" s="119" t="s">
        <v>60</v>
      </c>
      <c r="C125" s="260" t="s">
        <v>381</v>
      </c>
      <c r="D125" s="261" t="s">
        <v>382</v>
      </c>
      <c r="E125" s="261" t="s">
        <v>282</v>
      </c>
      <c r="F125" s="261" t="s">
        <v>276</v>
      </c>
      <c r="G125" s="261" t="s">
        <v>60</v>
      </c>
      <c r="H125" s="261" t="s">
        <v>383</v>
      </c>
      <c r="I125" s="122" t="s">
        <v>384</v>
      </c>
      <c r="J125" s="262" t="s">
        <v>283</v>
      </c>
      <c r="K125" s="135">
        <f>K126</f>
        <v>49212.94</v>
      </c>
      <c r="L125" s="135">
        <f>L126</f>
        <v>276379.09999999998</v>
      </c>
      <c r="M125" s="245" t="str">
        <f t="shared" si="2"/>
        <v>-</v>
      </c>
      <c r="N125" s="101">
        <f t="shared" si="28"/>
        <v>0</v>
      </c>
      <c r="O125" s="101">
        <f t="shared" si="29"/>
        <v>0</v>
      </c>
      <c r="P125" s="239">
        <f t="shared" si="31"/>
        <v>0</v>
      </c>
      <c r="Q125" s="239">
        <f t="shared" si="32"/>
        <v>0</v>
      </c>
      <c r="R125" s="239">
        <f t="shared" si="33"/>
        <v>0</v>
      </c>
      <c r="S125" s="239">
        <f t="shared" si="34"/>
        <v>0</v>
      </c>
      <c r="T125" s="239">
        <f t="shared" si="35"/>
        <v>0</v>
      </c>
      <c r="U125" s="239">
        <f t="shared" si="36"/>
        <v>0</v>
      </c>
      <c r="V125" s="239">
        <f t="shared" si="37"/>
        <v>0</v>
      </c>
      <c r="W125" s="239">
        <f t="shared" si="38"/>
        <v>0</v>
      </c>
      <c r="X125" s="152"/>
      <c r="Y125" s="230" t="s">
        <v>798</v>
      </c>
      <c r="Z125" s="231">
        <v>49212.94</v>
      </c>
      <c r="AA125" s="231">
        <v>276379.09999999998</v>
      </c>
      <c r="AB125" s="232">
        <v>0</v>
      </c>
      <c r="AC125" s="152"/>
      <c r="AD125" s="152"/>
      <c r="AE125" s="240" t="str">
        <f t="shared" si="41"/>
        <v>000</v>
      </c>
      <c r="AF125" s="240" t="str">
        <f t="shared" si="30"/>
        <v>1</v>
      </c>
      <c r="AG125" s="240" t="str">
        <f t="shared" si="42"/>
        <v>11</v>
      </c>
      <c r="AH125" s="240" t="str">
        <f t="shared" si="43"/>
        <v>07</v>
      </c>
      <c r="AI125" s="240" t="str">
        <f t="shared" si="44"/>
        <v>010</v>
      </c>
      <c r="AJ125" s="240" t="str">
        <f t="shared" si="45"/>
        <v>00</v>
      </c>
      <c r="AK125" s="240" t="str">
        <f t="shared" si="46"/>
        <v>0000</v>
      </c>
      <c r="AL125" s="240" t="str">
        <f t="shared" si="47"/>
        <v>120</v>
      </c>
    </row>
    <row r="126" spans="1:39" s="8" customFormat="1" ht="34.5" x14ac:dyDescent="0.25">
      <c r="A126" s="120" t="s">
        <v>392</v>
      </c>
      <c r="B126" s="118" t="s">
        <v>60</v>
      </c>
      <c r="C126" s="260" t="s">
        <v>284</v>
      </c>
      <c r="D126" s="261" t="s">
        <v>382</v>
      </c>
      <c r="E126" s="261" t="s">
        <v>282</v>
      </c>
      <c r="F126" s="261" t="s">
        <v>276</v>
      </c>
      <c r="G126" s="261" t="s">
        <v>238</v>
      </c>
      <c r="H126" s="261" t="s">
        <v>217</v>
      </c>
      <c r="I126" s="122" t="s">
        <v>384</v>
      </c>
      <c r="J126" s="262" t="s">
        <v>283</v>
      </c>
      <c r="K126" s="244">
        <v>49212.94</v>
      </c>
      <c r="L126" s="247">
        <v>276379.09999999998</v>
      </c>
      <c r="M126" s="245" t="str">
        <f t="shared" si="2"/>
        <v>-</v>
      </c>
      <c r="N126" s="101">
        <f t="shared" si="28"/>
        <v>0</v>
      </c>
      <c r="O126" s="101">
        <f t="shared" si="29"/>
        <v>0</v>
      </c>
      <c r="P126" s="239">
        <f t="shared" si="31"/>
        <v>0</v>
      </c>
      <c r="Q126" s="239">
        <f t="shared" si="32"/>
        <v>0</v>
      </c>
      <c r="R126" s="239">
        <f t="shared" si="33"/>
        <v>0</v>
      </c>
      <c r="S126" s="239">
        <f t="shared" si="34"/>
        <v>0</v>
      </c>
      <c r="T126" s="239">
        <f t="shared" si="35"/>
        <v>0</v>
      </c>
      <c r="U126" s="239">
        <f t="shared" si="36"/>
        <v>0</v>
      </c>
      <c r="V126" s="239">
        <f t="shared" si="37"/>
        <v>0</v>
      </c>
      <c r="W126" s="239">
        <f t="shared" si="38"/>
        <v>0</v>
      </c>
      <c r="X126" s="152"/>
      <c r="Y126" s="230" t="s">
        <v>799</v>
      </c>
      <c r="Z126" s="231">
        <v>49212.94</v>
      </c>
      <c r="AA126" s="231">
        <v>276379.09999999998</v>
      </c>
      <c r="AB126" s="232">
        <v>0</v>
      </c>
      <c r="AC126" s="152"/>
      <c r="AD126" s="152"/>
      <c r="AE126" s="240" t="str">
        <f t="shared" si="41"/>
        <v>267</v>
      </c>
      <c r="AF126" s="240" t="str">
        <f t="shared" si="30"/>
        <v>1</v>
      </c>
      <c r="AG126" s="240" t="str">
        <f t="shared" si="42"/>
        <v>11</v>
      </c>
      <c r="AH126" s="240" t="str">
        <f t="shared" si="43"/>
        <v>07</v>
      </c>
      <c r="AI126" s="240" t="str">
        <f t="shared" si="44"/>
        <v>015</v>
      </c>
      <c r="AJ126" s="240" t="str">
        <f t="shared" si="45"/>
        <v>05</v>
      </c>
      <c r="AK126" s="240" t="str">
        <f t="shared" si="46"/>
        <v>0000</v>
      </c>
      <c r="AL126" s="240" t="str">
        <f t="shared" si="47"/>
        <v>120</v>
      </c>
    </row>
    <row r="127" spans="1:39" s="8" customFormat="1" ht="45.75" x14ac:dyDescent="0.25">
      <c r="A127" s="120" t="s">
        <v>308</v>
      </c>
      <c r="B127" s="119" t="s">
        <v>60</v>
      </c>
      <c r="C127" s="273" t="s">
        <v>381</v>
      </c>
      <c r="D127" s="274" t="s">
        <v>382</v>
      </c>
      <c r="E127" s="274" t="s">
        <v>282</v>
      </c>
      <c r="F127" s="274" t="s">
        <v>280</v>
      </c>
      <c r="G127" s="274" t="s">
        <v>381</v>
      </c>
      <c r="H127" s="274" t="s">
        <v>383</v>
      </c>
      <c r="I127" s="241" t="s">
        <v>384</v>
      </c>
      <c r="J127" s="275" t="s">
        <v>283</v>
      </c>
      <c r="K127" s="243">
        <f t="shared" ref="K127:L129" si="49">K128</f>
        <v>16959988.129999999</v>
      </c>
      <c r="L127" s="243">
        <f t="shared" si="49"/>
        <v>10990614.109999999</v>
      </c>
      <c r="M127" s="151">
        <f t="shared" si="2"/>
        <v>5969374.0199999996</v>
      </c>
      <c r="N127" s="101">
        <f t="shared" si="28"/>
        <v>0</v>
      </c>
      <c r="O127" s="101">
        <f t="shared" si="29"/>
        <v>0</v>
      </c>
      <c r="P127" s="239">
        <f t="shared" si="31"/>
        <v>0</v>
      </c>
      <c r="Q127" s="239">
        <f t="shared" si="32"/>
        <v>0</v>
      </c>
      <c r="R127" s="239">
        <f t="shared" si="33"/>
        <v>0</v>
      </c>
      <c r="S127" s="239">
        <f t="shared" si="34"/>
        <v>0</v>
      </c>
      <c r="T127" s="239">
        <f t="shared" si="35"/>
        <v>0</v>
      </c>
      <c r="U127" s="239">
        <f t="shared" si="36"/>
        <v>0</v>
      </c>
      <c r="V127" s="239">
        <f t="shared" si="37"/>
        <v>0</v>
      </c>
      <c r="W127" s="239">
        <f t="shared" si="38"/>
        <v>0</v>
      </c>
      <c r="X127" s="152"/>
      <c r="Y127" s="230" t="s">
        <v>800</v>
      </c>
      <c r="Z127" s="231">
        <v>16959988.129999999</v>
      </c>
      <c r="AA127" s="231">
        <v>10990614.109999999</v>
      </c>
      <c r="AB127" s="232">
        <v>5969374.0199999996</v>
      </c>
      <c r="AC127" s="152"/>
      <c r="AD127" s="152"/>
      <c r="AE127" s="240" t="str">
        <f t="shared" si="41"/>
        <v>000</v>
      </c>
      <c r="AF127" s="240" t="str">
        <f t="shared" si="30"/>
        <v>1</v>
      </c>
      <c r="AG127" s="240" t="str">
        <f t="shared" si="42"/>
        <v>11</v>
      </c>
      <c r="AH127" s="240" t="str">
        <f t="shared" si="43"/>
        <v>09</v>
      </c>
      <c r="AI127" s="240" t="str">
        <f t="shared" si="44"/>
        <v>000</v>
      </c>
      <c r="AJ127" s="240" t="str">
        <f t="shared" si="45"/>
        <v>00</v>
      </c>
      <c r="AK127" s="240" t="str">
        <f t="shared" si="46"/>
        <v>0000</v>
      </c>
      <c r="AL127" s="240" t="str">
        <f t="shared" si="47"/>
        <v>120</v>
      </c>
    </row>
    <row r="128" spans="1:39" s="8" customFormat="1" ht="45.75" x14ac:dyDescent="0.25">
      <c r="A128" s="120" t="s">
        <v>162</v>
      </c>
      <c r="B128" s="119" t="s">
        <v>60</v>
      </c>
      <c r="C128" s="121" t="s">
        <v>381</v>
      </c>
      <c r="D128" s="122" t="s">
        <v>382</v>
      </c>
      <c r="E128" s="122" t="s">
        <v>282</v>
      </c>
      <c r="F128" s="122" t="s">
        <v>280</v>
      </c>
      <c r="G128" s="122" t="s">
        <v>216</v>
      </c>
      <c r="H128" s="122" t="s">
        <v>383</v>
      </c>
      <c r="I128" s="122" t="s">
        <v>384</v>
      </c>
      <c r="J128" s="123" t="s">
        <v>283</v>
      </c>
      <c r="K128" s="135">
        <f t="shared" si="49"/>
        <v>16959988.129999999</v>
      </c>
      <c r="L128" s="135">
        <f t="shared" si="49"/>
        <v>10990614.109999999</v>
      </c>
      <c r="M128" s="245">
        <f t="shared" si="2"/>
        <v>5969374.0199999996</v>
      </c>
      <c r="N128" s="101">
        <f t="shared" si="28"/>
        <v>0</v>
      </c>
      <c r="O128" s="101">
        <f t="shared" si="29"/>
        <v>0</v>
      </c>
      <c r="P128" s="239">
        <f t="shared" si="31"/>
        <v>0</v>
      </c>
      <c r="Q128" s="239">
        <f t="shared" si="32"/>
        <v>0</v>
      </c>
      <c r="R128" s="239">
        <f t="shared" si="33"/>
        <v>0</v>
      </c>
      <c r="S128" s="239">
        <f t="shared" si="34"/>
        <v>0</v>
      </c>
      <c r="T128" s="239">
        <f t="shared" si="35"/>
        <v>0</v>
      </c>
      <c r="U128" s="239">
        <f t="shared" si="36"/>
        <v>0</v>
      </c>
      <c r="V128" s="239">
        <f t="shared" si="37"/>
        <v>0</v>
      </c>
      <c r="W128" s="239">
        <f t="shared" si="38"/>
        <v>0</v>
      </c>
      <c r="X128" s="152"/>
      <c r="Y128" s="230" t="s">
        <v>801</v>
      </c>
      <c r="Z128" s="231">
        <v>16959988.129999999</v>
      </c>
      <c r="AA128" s="231">
        <v>10990614.109999999</v>
      </c>
      <c r="AB128" s="232">
        <v>5969374.0199999996</v>
      </c>
      <c r="AC128" s="152"/>
      <c r="AD128" s="152"/>
      <c r="AE128" s="240" t="str">
        <f t="shared" si="41"/>
        <v>000</v>
      </c>
      <c r="AF128" s="240" t="str">
        <f t="shared" si="30"/>
        <v>1</v>
      </c>
      <c r="AG128" s="240" t="str">
        <f t="shared" si="42"/>
        <v>11</v>
      </c>
      <c r="AH128" s="240" t="str">
        <f t="shared" si="43"/>
        <v>09</v>
      </c>
      <c r="AI128" s="240" t="str">
        <f t="shared" si="44"/>
        <v>040</v>
      </c>
      <c r="AJ128" s="240" t="str">
        <f t="shared" si="45"/>
        <v>00</v>
      </c>
      <c r="AK128" s="240" t="str">
        <f t="shared" si="46"/>
        <v>0000</v>
      </c>
      <c r="AL128" s="240" t="str">
        <f t="shared" si="47"/>
        <v>120</v>
      </c>
    </row>
    <row r="129" spans="1:39" s="8" customFormat="1" ht="45.75" x14ac:dyDescent="0.25">
      <c r="A129" s="120" t="s">
        <v>163</v>
      </c>
      <c r="B129" s="119" t="s">
        <v>60</v>
      </c>
      <c r="C129" s="121" t="s">
        <v>284</v>
      </c>
      <c r="D129" s="122" t="s">
        <v>382</v>
      </c>
      <c r="E129" s="122" t="s">
        <v>282</v>
      </c>
      <c r="F129" s="122" t="s">
        <v>280</v>
      </c>
      <c r="G129" s="122" t="s">
        <v>221</v>
      </c>
      <c r="H129" s="122" t="s">
        <v>217</v>
      </c>
      <c r="I129" s="122" t="s">
        <v>384</v>
      </c>
      <c r="J129" s="123" t="s">
        <v>283</v>
      </c>
      <c r="K129" s="135">
        <f t="shared" si="49"/>
        <v>16959988.129999999</v>
      </c>
      <c r="L129" s="135">
        <f>L130</f>
        <v>10990614.109999999</v>
      </c>
      <c r="M129" s="245">
        <f t="shared" si="2"/>
        <v>5969374.0199999996</v>
      </c>
      <c r="N129" s="101">
        <f t="shared" si="28"/>
        <v>0</v>
      </c>
      <c r="O129" s="101">
        <f t="shared" si="29"/>
        <v>0</v>
      </c>
      <c r="P129" s="239">
        <f t="shared" si="31"/>
        <v>0</v>
      </c>
      <c r="Q129" s="239">
        <f t="shared" si="32"/>
        <v>0</v>
      </c>
      <c r="R129" s="239">
        <f t="shared" si="33"/>
        <v>0</v>
      </c>
      <c r="S129" s="239">
        <f t="shared" si="34"/>
        <v>0</v>
      </c>
      <c r="T129" s="239">
        <f t="shared" si="35"/>
        <v>0</v>
      </c>
      <c r="U129" s="239">
        <f t="shared" si="36"/>
        <v>0</v>
      </c>
      <c r="V129" s="239">
        <f t="shared" si="37"/>
        <v>0</v>
      </c>
      <c r="W129" s="239">
        <f t="shared" si="38"/>
        <v>0</v>
      </c>
      <c r="X129" s="152"/>
      <c r="Y129" s="230" t="s">
        <v>802</v>
      </c>
      <c r="Z129" s="231">
        <v>16959988.129999999</v>
      </c>
      <c r="AA129" s="231">
        <v>10990614.109999999</v>
      </c>
      <c r="AB129" s="232">
        <v>5969374.0199999996</v>
      </c>
      <c r="AC129" s="152"/>
      <c r="AD129" s="152"/>
      <c r="AE129" s="240" t="str">
        <f t="shared" si="41"/>
        <v>267</v>
      </c>
      <c r="AF129" s="240" t="str">
        <f t="shared" si="30"/>
        <v>1</v>
      </c>
      <c r="AG129" s="240" t="str">
        <f t="shared" si="42"/>
        <v>11</v>
      </c>
      <c r="AH129" s="240" t="str">
        <f t="shared" si="43"/>
        <v>09</v>
      </c>
      <c r="AI129" s="240" t="str">
        <f t="shared" si="44"/>
        <v>045</v>
      </c>
      <c r="AJ129" s="240" t="str">
        <f t="shared" si="45"/>
        <v>05</v>
      </c>
      <c r="AK129" s="240" t="str">
        <f t="shared" si="46"/>
        <v>0000</v>
      </c>
      <c r="AL129" s="240" t="str">
        <f t="shared" si="47"/>
        <v>120</v>
      </c>
    </row>
    <row r="130" spans="1:39" s="8" customFormat="1" ht="45.75" x14ac:dyDescent="0.25">
      <c r="A130" s="124" t="s">
        <v>715</v>
      </c>
      <c r="B130" s="118" t="s">
        <v>60</v>
      </c>
      <c r="C130" s="121" t="s">
        <v>284</v>
      </c>
      <c r="D130" s="122" t="s">
        <v>382</v>
      </c>
      <c r="E130" s="122" t="s">
        <v>282</v>
      </c>
      <c r="F130" s="122" t="s">
        <v>280</v>
      </c>
      <c r="G130" s="122" t="s">
        <v>221</v>
      </c>
      <c r="H130" s="122" t="s">
        <v>217</v>
      </c>
      <c r="I130" s="122" t="s">
        <v>236</v>
      </c>
      <c r="J130" s="123" t="s">
        <v>283</v>
      </c>
      <c r="K130" s="244">
        <v>16959988.129999999</v>
      </c>
      <c r="L130" s="150">
        <v>10990614.109999999</v>
      </c>
      <c r="M130" s="245">
        <f t="shared" si="2"/>
        <v>5969374.0199999996</v>
      </c>
      <c r="N130" s="101">
        <f t="shared" si="28"/>
        <v>0</v>
      </c>
      <c r="O130" s="101">
        <f t="shared" si="29"/>
        <v>0</v>
      </c>
      <c r="P130" s="239">
        <f t="shared" si="31"/>
        <v>0</v>
      </c>
      <c r="Q130" s="239">
        <f t="shared" si="32"/>
        <v>0</v>
      </c>
      <c r="R130" s="239">
        <f t="shared" si="33"/>
        <v>0</v>
      </c>
      <c r="S130" s="239">
        <f t="shared" si="34"/>
        <v>0</v>
      </c>
      <c r="T130" s="239">
        <f t="shared" si="35"/>
        <v>0</v>
      </c>
      <c r="U130" s="239">
        <f t="shared" si="36"/>
        <v>0</v>
      </c>
      <c r="V130" s="239">
        <f t="shared" si="37"/>
        <v>0</v>
      </c>
      <c r="W130" s="239">
        <f t="shared" si="38"/>
        <v>0</v>
      </c>
      <c r="X130" s="152"/>
      <c r="Y130" s="230" t="s">
        <v>803</v>
      </c>
      <c r="Z130" s="231">
        <v>16959988.129999999</v>
      </c>
      <c r="AA130" s="231">
        <v>10990614.109999999</v>
      </c>
      <c r="AB130" s="232">
        <v>5969374.0199999996</v>
      </c>
      <c r="AC130" s="152"/>
      <c r="AD130" s="152"/>
      <c r="AE130" s="240" t="str">
        <f t="shared" si="41"/>
        <v>267</v>
      </c>
      <c r="AF130" s="240" t="str">
        <f t="shared" si="30"/>
        <v>1</v>
      </c>
      <c r="AG130" s="240" t="str">
        <f t="shared" si="42"/>
        <v>11</v>
      </c>
      <c r="AH130" s="240" t="str">
        <f t="shared" si="43"/>
        <v>09</v>
      </c>
      <c r="AI130" s="240" t="str">
        <f t="shared" si="44"/>
        <v>045</v>
      </c>
      <c r="AJ130" s="240" t="str">
        <f t="shared" si="45"/>
        <v>05</v>
      </c>
      <c r="AK130" s="240" t="str">
        <f t="shared" si="46"/>
        <v>0200</v>
      </c>
      <c r="AL130" s="240" t="str">
        <f t="shared" si="47"/>
        <v>120</v>
      </c>
    </row>
    <row r="131" spans="1:39" s="8" customFormat="1" ht="15.75" x14ac:dyDescent="0.25">
      <c r="A131" s="132" t="s">
        <v>164</v>
      </c>
      <c r="B131" s="118" t="s">
        <v>60</v>
      </c>
      <c r="C131" s="125" t="s">
        <v>381</v>
      </c>
      <c r="D131" s="241" t="s">
        <v>382</v>
      </c>
      <c r="E131" s="241" t="s">
        <v>222</v>
      </c>
      <c r="F131" s="241" t="s">
        <v>383</v>
      </c>
      <c r="G131" s="241" t="s">
        <v>381</v>
      </c>
      <c r="H131" s="241" t="s">
        <v>383</v>
      </c>
      <c r="I131" s="241" t="s">
        <v>384</v>
      </c>
      <c r="J131" s="242" t="s">
        <v>381</v>
      </c>
      <c r="K131" s="243">
        <f>K132</f>
        <v>36918200</v>
      </c>
      <c r="L131" s="243">
        <f>L132</f>
        <v>54157780.289999992</v>
      </c>
      <c r="M131" s="151" t="str">
        <f t="shared" si="2"/>
        <v>-</v>
      </c>
      <c r="N131" s="101">
        <f t="shared" si="28"/>
        <v>0</v>
      </c>
      <c r="O131" s="101">
        <f t="shared" si="29"/>
        <v>0</v>
      </c>
      <c r="P131" s="239">
        <f t="shared" si="31"/>
        <v>0</v>
      </c>
      <c r="Q131" s="239">
        <f t="shared" si="32"/>
        <v>0</v>
      </c>
      <c r="R131" s="239">
        <f t="shared" si="33"/>
        <v>0</v>
      </c>
      <c r="S131" s="239">
        <f t="shared" si="34"/>
        <v>0</v>
      </c>
      <c r="T131" s="239">
        <f t="shared" si="35"/>
        <v>0</v>
      </c>
      <c r="U131" s="239">
        <f t="shared" si="36"/>
        <v>0</v>
      </c>
      <c r="V131" s="239">
        <f t="shared" si="37"/>
        <v>0</v>
      </c>
      <c r="W131" s="239">
        <f t="shared" si="38"/>
        <v>0</v>
      </c>
      <c r="X131" s="152"/>
      <c r="Y131" s="256" t="s">
        <v>2913</v>
      </c>
      <c r="Z131" s="231">
        <v>36918200</v>
      </c>
      <c r="AA131" s="231">
        <v>54157780.289999999</v>
      </c>
      <c r="AB131" s="232">
        <v>0</v>
      </c>
      <c r="AC131" s="152"/>
      <c r="AD131" s="152"/>
      <c r="AE131" s="240" t="str">
        <f t="shared" si="41"/>
        <v>000</v>
      </c>
      <c r="AF131" s="240" t="str">
        <f t="shared" si="30"/>
        <v>1</v>
      </c>
      <c r="AG131" s="240" t="str">
        <f t="shared" si="42"/>
        <v>12</v>
      </c>
      <c r="AH131" s="240" t="str">
        <f t="shared" si="43"/>
        <v>00</v>
      </c>
      <c r="AI131" s="240" t="str">
        <f t="shared" si="44"/>
        <v>000</v>
      </c>
      <c r="AJ131" s="240" t="str">
        <f t="shared" si="45"/>
        <v>00</v>
      </c>
      <c r="AK131" s="240" t="str">
        <f t="shared" si="46"/>
        <v>0000</v>
      </c>
      <c r="AL131" s="240" t="str">
        <f t="shared" si="47"/>
        <v>000</v>
      </c>
    </row>
    <row r="132" spans="1:39" s="8" customFormat="1" ht="15.75" x14ac:dyDescent="0.25">
      <c r="A132" s="132" t="s">
        <v>165</v>
      </c>
      <c r="B132" s="119" t="s">
        <v>60</v>
      </c>
      <c r="C132" s="125" t="s">
        <v>223</v>
      </c>
      <c r="D132" s="241" t="s">
        <v>382</v>
      </c>
      <c r="E132" s="241" t="s">
        <v>222</v>
      </c>
      <c r="F132" s="241" t="s">
        <v>386</v>
      </c>
      <c r="G132" s="241" t="s">
        <v>381</v>
      </c>
      <c r="H132" s="241" t="s">
        <v>386</v>
      </c>
      <c r="I132" s="241" t="s">
        <v>384</v>
      </c>
      <c r="J132" s="242" t="s">
        <v>283</v>
      </c>
      <c r="K132" s="243">
        <f>K133+K135+K137+K140</f>
        <v>36918200</v>
      </c>
      <c r="L132" s="243">
        <f>L133+L135+L137+L140</f>
        <v>54157780.289999992</v>
      </c>
      <c r="M132" s="151" t="str">
        <f t="shared" si="2"/>
        <v>-</v>
      </c>
      <c r="N132" s="101">
        <f t="shared" si="28"/>
        <v>0</v>
      </c>
      <c r="O132" s="101">
        <f t="shared" si="29"/>
        <v>0</v>
      </c>
      <c r="P132" s="239">
        <f t="shared" si="31"/>
        <v>0</v>
      </c>
      <c r="Q132" s="239">
        <f t="shared" si="32"/>
        <v>0</v>
      </c>
      <c r="R132" s="239">
        <f t="shared" si="33"/>
        <v>0</v>
      </c>
      <c r="S132" s="239">
        <f t="shared" si="34"/>
        <v>0</v>
      </c>
      <c r="T132" s="239">
        <f t="shared" si="35"/>
        <v>0</v>
      </c>
      <c r="U132" s="239">
        <f t="shared" si="36"/>
        <v>0</v>
      </c>
      <c r="V132" s="239">
        <f t="shared" si="37"/>
        <v>0</v>
      </c>
      <c r="W132" s="239">
        <f t="shared" si="38"/>
        <v>0</v>
      </c>
      <c r="X132" s="152"/>
      <c r="Y132" s="230" t="s">
        <v>804</v>
      </c>
      <c r="Z132" s="231">
        <v>36918200</v>
      </c>
      <c r="AA132" s="231">
        <v>54157780.289999999</v>
      </c>
      <c r="AB132" s="232">
        <v>0</v>
      </c>
      <c r="AC132" s="152"/>
      <c r="AD132" s="152"/>
      <c r="AE132" s="240" t="str">
        <f t="shared" si="41"/>
        <v>048</v>
      </c>
      <c r="AF132" s="240" t="str">
        <f t="shared" si="30"/>
        <v>1</v>
      </c>
      <c r="AG132" s="240" t="str">
        <f t="shared" si="42"/>
        <v>12</v>
      </c>
      <c r="AH132" s="240" t="str">
        <f t="shared" si="43"/>
        <v>01</v>
      </c>
      <c r="AI132" s="240" t="str">
        <f t="shared" si="44"/>
        <v>000</v>
      </c>
      <c r="AJ132" s="240" t="str">
        <f t="shared" si="45"/>
        <v>01</v>
      </c>
      <c r="AK132" s="240" t="str">
        <f t="shared" si="46"/>
        <v>0000</v>
      </c>
      <c r="AL132" s="240" t="str">
        <f t="shared" si="47"/>
        <v>120</v>
      </c>
    </row>
    <row r="133" spans="1:39" s="7" customFormat="1" ht="23.25" x14ac:dyDescent="0.25">
      <c r="A133" s="120" t="s">
        <v>288</v>
      </c>
      <c r="B133" s="119" t="s">
        <v>60</v>
      </c>
      <c r="C133" s="121" t="s">
        <v>223</v>
      </c>
      <c r="D133" s="122" t="s">
        <v>382</v>
      </c>
      <c r="E133" s="122" t="s">
        <v>222</v>
      </c>
      <c r="F133" s="122" t="s">
        <v>386</v>
      </c>
      <c r="G133" s="122" t="s">
        <v>60</v>
      </c>
      <c r="H133" s="122" t="s">
        <v>386</v>
      </c>
      <c r="I133" s="122" t="s">
        <v>384</v>
      </c>
      <c r="J133" s="123" t="s">
        <v>283</v>
      </c>
      <c r="K133" s="244">
        <v>2722179.42</v>
      </c>
      <c r="L133" s="135">
        <f>SUM(L134:L134)</f>
        <v>30927461.699999999</v>
      </c>
      <c r="M133" s="151" t="str">
        <f t="shared" si="2"/>
        <v>-</v>
      </c>
      <c r="N133" s="101">
        <f t="shared" si="28"/>
        <v>0</v>
      </c>
      <c r="O133" s="101">
        <f t="shared" si="29"/>
        <v>0</v>
      </c>
      <c r="P133" s="239">
        <f t="shared" si="31"/>
        <v>0</v>
      </c>
      <c r="Q133" s="239">
        <f t="shared" si="32"/>
        <v>0</v>
      </c>
      <c r="R133" s="239">
        <f t="shared" si="33"/>
        <v>0</v>
      </c>
      <c r="S133" s="239">
        <f t="shared" si="34"/>
        <v>0</v>
      </c>
      <c r="T133" s="239">
        <f t="shared" si="35"/>
        <v>0</v>
      </c>
      <c r="U133" s="239">
        <f t="shared" si="36"/>
        <v>0</v>
      </c>
      <c r="V133" s="239">
        <f t="shared" si="37"/>
        <v>0</v>
      </c>
      <c r="W133" s="239">
        <f t="shared" si="38"/>
        <v>0</v>
      </c>
      <c r="X133" s="152"/>
      <c r="Y133" s="230" t="s">
        <v>805</v>
      </c>
      <c r="Z133" s="231">
        <v>2722179.42</v>
      </c>
      <c r="AA133" s="231">
        <v>30927461.699999999</v>
      </c>
      <c r="AB133" s="232">
        <v>0</v>
      </c>
      <c r="AC133" s="152"/>
      <c r="AD133" s="152"/>
      <c r="AE133" s="240" t="str">
        <f t="shared" si="41"/>
        <v>048</v>
      </c>
      <c r="AF133" s="240" t="str">
        <f t="shared" si="30"/>
        <v>1</v>
      </c>
      <c r="AG133" s="240" t="str">
        <f t="shared" si="42"/>
        <v>12</v>
      </c>
      <c r="AH133" s="240" t="str">
        <f t="shared" si="43"/>
        <v>01</v>
      </c>
      <c r="AI133" s="240" t="str">
        <f t="shared" si="44"/>
        <v>010</v>
      </c>
      <c r="AJ133" s="240" t="str">
        <f t="shared" si="45"/>
        <v>01</v>
      </c>
      <c r="AK133" s="240" t="str">
        <f t="shared" si="46"/>
        <v>0000</v>
      </c>
      <c r="AL133" s="240" t="str">
        <f t="shared" si="47"/>
        <v>120</v>
      </c>
      <c r="AM133" s="8"/>
    </row>
    <row r="134" spans="1:39" s="7" customFormat="1" ht="33.75" x14ac:dyDescent="0.2">
      <c r="A134" s="120" t="s">
        <v>669</v>
      </c>
      <c r="B134" s="119" t="s">
        <v>60</v>
      </c>
      <c r="C134" s="121" t="s">
        <v>223</v>
      </c>
      <c r="D134" s="122" t="s">
        <v>382</v>
      </c>
      <c r="E134" s="122" t="s">
        <v>222</v>
      </c>
      <c r="F134" s="122" t="s">
        <v>386</v>
      </c>
      <c r="G134" s="122" t="s">
        <v>60</v>
      </c>
      <c r="H134" s="122" t="s">
        <v>386</v>
      </c>
      <c r="I134" s="122" t="s">
        <v>635</v>
      </c>
      <c r="J134" s="123" t="s">
        <v>283</v>
      </c>
      <c r="K134" s="135">
        <v>0</v>
      </c>
      <c r="L134" s="150">
        <v>30927461.699999999</v>
      </c>
      <c r="M134" s="151" t="str">
        <f t="shared" si="2"/>
        <v>-</v>
      </c>
      <c r="N134" s="101">
        <f t="shared" si="28"/>
        <v>0</v>
      </c>
      <c r="O134" s="101">
        <f t="shared" si="29"/>
        <v>0</v>
      </c>
      <c r="P134" s="239">
        <f t="shared" si="31"/>
        <v>0</v>
      </c>
      <c r="Q134" s="239">
        <f t="shared" si="32"/>
        <v>0</v>
      </c>
      <c r="R134" s="239">
        <f t="shared" si="33"/>
        <v>0</v>
      </c>
      <c r="S134" s="239">
        <f t="shared" si="34"/>
        <v>0</v>
      </c>
      <c r="T134" s="239">
        <f t="shared" si="35"/>
        <v>0</v>
      </c>
      <c r="U134" s="239">
        <f t="shared" si="36"/>
        <v>0</v>
      </c>
      <c r="V134" s="239">
        <f t="shared" si="37"/>
        <v>0</v>
      </c>
      <c r="W134" s="239">
        <f t="shared" si="38"/>
        <v>0</v>
      </c>
      <c r="X134" s="152"/>
      <c r="Y134" s="230" t="s">
        <v>806</v>
      </c>
      <c r="Z134" s="231">
        <v>0</v>
      </c>
      <c r="AA134" s="231">
        <v>30927461.699999999</v>
      </c>
      <c r="AB134" s="232">
        <v>0</v>
      </c>
      <c r="AC134" s="152"/>
      <c r="AD134" s="152"/>
      <c r="AE134" s="240" t="str">
        <f t="shared" si="41"/>
        <v>048</v>
      </c>
      <c r="AF134" s="240" t="str">
        <f t="shared" si="30"/>
        <v>1</v>
      </c>
      <c r="AG134" s="240" t="str">
        <f t="shared" si="42"/>
        <v>12</v>
      </c>
      <c r="AH134" s="240" t="str">
        <f t="shared" si="43"/>
        <v>01</v>
      </c>
      <c r="AI134" s="240" t="str">
        <f t="shared" si="44"/>
        <v>010</v>
      </c>
      <c r="AJ134" s="240" t="str">
        <f t="shared" si="45"/>
        <v>01</v>
      </c>
      <c r="AK134" s="240" t="str">
        <f t="shared" si="46"/>
        <v>6000</v>
      </c>
      <c r="AL134" s="240" t="str">
        <f t="shared" si="47"/>
        <v>120</v>
      </c>
    </row>
    <row r="135" spans="1:39" s="7" customFormat="1" x14ac:dyDescent="0.2">
      <c r="A135" s="120" t="s">
        <v>271</v>
      </c>
      <c r="B135" s="119" t="s">
        <v>60</v>
      </c>
      <c r="C135" s="121" t="s">
        <v>223</v>
      </c>
      <c r="D135" s="122" t="s">
        <v>382</v>
      </c>
      <c r="E135" s="122" t="s">
        <v>222</v>
      </c>
      <c r="F135" s="122" t="s">
        <v>386</v>
      </c>
      <c r="G135" s="122" t="s">
        <v>192</v>
      </c>
      <c r="H135" s="122" t="s">
        <v>386</v>
      </c>
      <c r="I135" s="122" t="s">
        <v>384</v>
      </c>
      <c r="J135" s="123" t="s">
        <v>283</v>
      </c>
      <c r="K135" s="244">
        <v>2854912.42</v>
      </c>
      <c r="L135" s="135">
        <f>L136</f>
        <v>2542950.2999999998</v>
      </c>
      <c r="M135" s="245">
        <f t="shared" si="2"/>
        <v>311962.12000000011</v>
      </c>
      <c r="N135" s="101">
        <f t="shared" si="28"/>
        <v>0</v>
      </c>
      <c r="O135" s="101">
        <f t="shared" si="29"/>
        <v>0</v>
      </c>
      <c r="P135" s="239">
        <f t="shared" si="31"/>
        <v>0</v>
      </c>
      <c r="Q135" s="239">
        <f t="shared" si="32"/>
        <v>0</v>
      </c>
      <c r="R135" s="239">
        <f t="shared" si="33"/>
        <v>0</v>
      </c>
      <c r="S135" s="239">
        <f t="shared" si="34"/>
        <v>0</v>
      </c>
      <c r="T135" s="239">
        <f t="shared" si="35"/>
        <v>0</v>
      </c>
      <c r="U135" s="239">
        <f t="shared" si="36"/>
        <v>0</v>
      </c>
      <c r="V135" s="239">
        <f t="shared" si="37"/>
        <v>0</v>
      </c>
      <c r="W135" s="239">
        <f t="shared" si="38"/>
        <v>0</v>
      </c>
      <c r="X135" s="152"/>
      <c r="Y135" s="230" t="s">
        <v>807</v>
      </c>
      <c r="Z135" s="231">
        <v>2854912.42</v>
      </c>
      <c r="AA135" s="231">
        <v>2542950.2999999998</v>
      </c>
      <c r="AB135" s="232">
        <v>311962.12</v>
      </c>
      <c r="AC135" s="152"/>
      <c r="AD135" s="152"/>
      <c r="AE135" s="240" t="str">
        <f t="shared" si="41"/>
        <v>048</v>
      </c>
      <c r="AF135" s="240" t="str">
        <f t="shared" si="30"/>
        <v>1</v>
      </c>
      <c r="AG135" s="240" t="str">
        <f t="shared" si="42"/>
        <v>12</v>
      </c>
      <c r="AH135" s="240" t="str">
        <f t="shared" si="43"/>
        <v>01</v>
      </c>
      <c r="AI135" s="240" t="str">
        <f t="shared" si="44"/>
        <v>030</v>
      </c>
      <c r="AJ135" s="240" t="str">
        <f t="shared" si="45"/>
        <v>01</v>
      </c>
      <c r="AK135" s="240" t="str">
        <f t="shared" si="46"/>
        <v>0000</v>
      </c>
      <c r="AL135" s="240" t="str">
        <f t="shared" si="47"/>
        <v>120</v>
      </c>
    </row>
    <row r="136" spans="1:39" s="7" customFormat="1" ht="33.75" x14ac:dyDescent="0.2">
      <c r="A136" s="120" t="s">
        <v>1100</v>
      </c>
      <c r="B136" s="119" t="s">
        <v>60</v>
      </c>
      <c r="C136" s="121" t="s">
        <v>223</v>
      </c>
      <c r="D136" s="122" t="s">
        <v>382</v>
      </c>
      <c r="E136" s="122" t="s">
        <v>222</v>
      </c>
      <c r="F136" s="122" t="s">
        <v>386</v>
      </c>
      <c r="G136" s="122" t="s">
        <v>192</v>
      </c>
      <c r="H136" s="122" t="s">
        <v>386</v>
      </c>
      <c r="I136" s="122" t="s">
        <v>635</v>
      </c>
      <c r="J136" s="123" t="s">
        <v>283</v>
      </c>
      <c r="K136" s="244">
        <v>0</v>
      </c>
      <c r="L136" s="150">
        <v>2542950.2999999998</v>
      </c>
      <c r="M136" s="245" t="str">
        <f t="shared" si="2"/>
        <v>-</v>
      </c>
      <c r="N136" s="101">
        <f t="shared" si="28"/>
        <v>0</v>
      </c>
      <c r="O136" s="101">
        <f t="shared" si="29"/>
        <v>0</v>
      </c>
      <c r="P136" s="239">
        <f t="shared" si="31"/>
        <v>0</v>
      </c>
      <c r="Q136" s="239">
        <f t="shared" si="32"/>
        <v>0</v>
      </c>
      <c r="R136" s="239">
        <f t="shared" si="33"/>
        <v>0</v>
      </c>
      <c r="S136" s="239">
        <f t="shared" si="34"/>
        <v>0</v>
      </c>
      <c r="T136" s="239">
        <f t="shared" si="35"/>
        <v>0</v>
      </c>
      <c r="U136" s="239">
        <f t="shared" si="36"/>
        <v>0</v>
      </c>
      <c r="V136" s="239">
        <f t="shared" si="37"/>
        <v>0</v>
      </c>
      <c r="W136" s="239">
        <f t="shared" si="38"/>
        <v>0</v>
      </c>
      <c r="X136" s="152"/>
      <c r="Y136" s="230" t="s">
        <v>1076</v>
      </c>
      <c r="Z136" s="231">
        <v>0</v>
      </c>
      <c r="AA136" s="231">
        <v>2542950.2999999998</v>
      </c>
      <c r="AB136" s="232">
        <v>0</v>
      </c>
      <c r="AC136" s="152"/>
      <c r="AD136" s="152"/>
      <c r="AE136" s="240" t="str">
        <f t="shared" si="41"/>
        <v>048</v>
      </c>
      <c r="AF136" s="240" t="str">
        <f t="shared" si="30"/>
        <v>1</v>
      </c>
      <c r="AG136" s="240" t="str">
        <f t="shared" si="42"/>
        <v>12</v>
      </c>
      <c r="AH136" s="240" t="str">
        <f t="shared" si="43"/>
        <v>01</v>
      </c>
      <c r="AI136" s="240" t="str">
        <f t="shared" si="44"/>
        <v>030</v>
      </c>
      <c r="AJ136" s="240" t="str">
        <f t="shared" si="45"/>
        <v>01</v>
      </c>
      <c r="AK136" s="240" t="str">
        <f t="shared" si="46"/>
        <v>6000</v>
      </c>
      <c r="AL136" s="240" t="str">
        <f t="shared" si="47"/>
        <v>120</v>
      </c>
    </row>
    <row r="137" spans="1:39" s="7" customFormat="1" x14ac:dyDescent="0.2">
      <c r="A137" s="120" t="s">
        <v>176</v>
      </c>
      <c r="B137" s="119" t="s">
        <v>60</v>
      </c>
      <c r="C137" s="125" t="s">
        <v>223</v>
      </c>
      <c r="D137" s="241" t="s">
        <v>382</v>
      </c>
      <c r="E137" s="241" t="s">
        <v>222</v>
      </c>
      <c r="F137" s="241" t="s">
        <v>386</v>
      </c>
      <c r="G137" s="241" t="s">
        <v>216</v>
      </c>
      <c r="H137" s="241" t="s">
        <v>386</v>
      </c>
      <c r="I137" s="241" t="s">
        <v>384</v>
      </c>
      <c r="J137" s="242" t="s">
        <v>283</v>
      </c>
      <c r="K137" s="243">
        <f>K138</f>
        <v>30954615.460000001</v>
      </c>
      <c r="L137" s="243">
        <f>L138</f>
        <v>-51833818.090000004</v>
      </c>
      <c r="M137" s="151">
        <f t="shared" si="2"/>
        <v>82788433.550000012</v>
      </c>
      <c r="N137" s="101">
        <f t="shared" si="28"/>
        <v>0</v>
      </c>
      <c r="O137" s="101">
        <f t="shared" si="29"/>
        <v>0</v>
      </c>
      <c r="P137" s="239">
        <f t="shared" si="31"/>
        <v>0</v>
      </c>
      <c r="Q137" s="239">
        <f t="shared" si="32"/>
        <v>0</v>
      </c>
      <c r="R137" s="239">
        <f t="shared" si="33"/>
        <v>0</v>
      </c>
      <c r="S137" s="239">
        <f t="shared" si="34"/>
        <v>0</v>
      </c>
      <c r="T137" s="239">
        <f t="shared" si="35"/>
        <v>0</v>
      </c>
      <c r="U137" s="239">
        <f t="shared" si="36"/>
        <v>0</v>
      </c>
      <c r="V137" s="239">
        <f t="shared" si="37"/>
        <v>0</v>
      </c>
      <c r="W137" s="239">
        <f t="shared" si="38"/>
        <v>0</v>
      </c>
      <c r="X137" s="152"/>
      <c r="Y137" s="230" t="s">
        <v>808</v>
      </c>
      <c r="Z137" s="231">
        <v>30954615.460000001</v>
      </c>
      <c r="AA137" s="231">
        <v>-51833818.090000004</v>
      </c>
      <c r="AB137" s="232">
        <v>82788433.549999997</v>
      </c>
      <c r="AC137" s="152"/>
      <c r="AD137" s="152"/>
      <c r="AE137" s="240" t="str">
        <f t="shared" si="41"/>
        <v>048</v>
      </c>
      <c r="AF137" s="240" t="str">
        <f t="shared" si="30"/>
        <v>1</v>
      </c>
      <c r="AG137" s="240" t="str">
        <f t="shared" si="42"/>
        <v>12</v>
      </c>
      <c r="AH137" s="240" t="str">
        <f t="shared" si="43"/>
        <v>01</v>
      </c>
      <c r="AI137" s="240" t="str">
        <f t="shared" si="44"/>
        <v>040</v>
      </c>
      <c r="AJ137" s="240" t="str">
        <f t="shared" si="45"/>
        <v>01</v>
      </c>
      <c r="AK137" s="240" t="str">
        <f t="shared" si="46"/>
        <v>0000</v>
      </c>
      <c r="AL137" s="240" t="str">
        <f t="shared" si="47"/>
        <v>120</v>
      </c>
    </row>
    <row r="138" spans="1:39" s="7" customFormat="1" x14ac:dyDescent="0.2">
      <c r="A138" s="120" t="s">
        <v>424</v>
      </c>
      <c r="B138" s="119" t="s">
        <v>60</v>
      </c>
      <c r="C138" s="121" t="s">
        <v>223</v>
      </c>
      <c r="D138" s="122" t="s">
        <v>382</v>
      </c>
      <c r="E138" s="122" t="s">
        <v>222</v>
      </c>
      <c r="F138" s="122" t="s">
        <v>386</v>
      </c>
      <c r="G138" s="122" t="s">
        <v>425</v>
      </c>
      <c r="H138" s="122" t="s">
        <v>386</v>
      </c>
      <c r="I138" s="122" t="s">
        <v>384</v>
      </c>
      <c r="J138" s="123" t="s">
        <v>283</v>
      </c>
      <c r="K138" s="244">
        <v>30954615.460000001</v>
      </c>
      <c r="L138" s="135">
        <f>L139</f>
        <v>-51833818.090000004</v>
      </c>
      <c r="M138" s="245">
        <f t="shared" si="2"/>
        <v>82788433.550000012</v>
      </c>
      <c r="N138" s="101">
        <f t="shared" si="28"/>
        <v>0</v>
      </c>
      <c r="O138" s="101">
        <f t="shared" si="29"/>
        <v>0</v>
      </c>
      <c r="P138" s="239">
        <f t="shared" si="31"/>
        <v>0</v>
      </c>
      <c r="Q138" s="239">
        <f t="shared" si="32"/>
        <v>0</v>
      </c>
      <c r="R138" s="239">
        <f t="shared" si="33"/>
        <v>0</v>
      </c>
      <c r="S138" s="239">
        <f t="shared" si="34"/>
        <v>0</v>
      </c>
      <c r="T138" s="239">
        <f t="shared" si="35"/>
        <v>0</v>
      </c>
      <c r="U138" s="239">
        <f t="shared" si="36"/>
        <v>0</v>
      </c>
      <c r="V138" s="239">
        <f t="shared" si="37"/>
        <v>0</v>
      </c>
      <c r="W138" s="239">
        <f t="shared" si="38"/>
        <v>0</v>
      </c>
      <c r="X138" s="152"/>
      <c r="Y138" s="230" t="s">
        <v>1143</v>
      </c>
      <c r="Z138" s="231">
        <v>30954615.460000001</v>
      </c>
      <c r="AA138" s="231">
        <v>-51833818.090000004</v>
      </c>
      <c r="AB138" s="232">
        <v>82788433.549999997</v>
      </c>
      <c r="AC138" s="152"/>
      <c r="AD138" s="152"/>
      <c r="AE138" s="240" t="str">
        <f t="shared" si="41"/>
        <v>048</v>
      </c>
      <c r="AF138" s="240" t="str">
        <f t="shared" si="30"/>
        <v>1</v>
      </c>
      <c r="AG138" s="240" t="str">
        <f t="shared" si="42"/>
        <v>12</v>
      </c>
      <c r="AH138" s="240" t="str">
        <f t="shared" si="43"/>
        <v>01</v>
      </c>
      <c r="AI138" s="240" t="str">
        <f t="shared" si="44"/>
        <v>041</v>
      </c>
      <c r="AJ138" s="240" t="str">
        <f t="shared" si="45"/>
        <v>01</v>
      </c>
      <c r="AK138" s="240" t="str">
        <f t="shared" si="46"/>
        <v>0000</v>
      </c>
      <c r="AL138" s="240" t="str">
        <f t="shared" si="47"/>
        <v>120</v>
      </c>
    </row>
    <row r="139" spans="1:39" s="7" customFormat="1" ht="33.75" x14ac:dyDescent="0.2">
      <c r="A139" s="120" t="s">
        <v>648</v>
      </c>
      <c r="B139" s="119" t="s">
        <v>60</v>
      </c>
      <c r="C139" s="121" t="s">
        <v>223</v>
      </c>
      <c r="D139" s="122" t="s">
        <v>382</v>
      </c>
      <c r="E139" s="122" t="s">
        <v>222</v>
      </c>
      <c r="F139" s="122" t="s">
        <v>386</v>
      </c>
      <c r="G139" s="122" t="s">
        <v>425</v>
      </c>
      <c r="H139" s="122" t="s">
        <v>386</v>
      </c>
      <c r="I139" s="122" t="s">
        <v>635</v>
      </c>
      <c r="J139" s="123" t="s">
        <v>283</v>
      </c>
      <c r="K139" s="135">
        <v>0</v>
      </c>
      <c r="L139" s="259">
        <v>-51833818.090000004</v>
      </c>
      <c r="M139" s="245" t="s">
        <v>649</v>
      </c>
      <c r="N139" s="101">
        <f t="shared" si="28"/>
        <v>0</v>
      </c>
      <c r="O139" s="101">
        <f t="shared" si="29"/>
        <v>0</v>
      </c>
      <c r="P139" s="239">
        <f t="shared" si="31"/>
        <v>0</v>
      </c>
      <c r="Q139" s="239">
        <f t="shared" si="32"/>
        <v>0</v>
      </c>
      <c r="R139" s="239">
        <f t="shared" si="33"/>
        <v>0</v>
      </c>
      <c r="S139" s="239">
        <f t="shared" si="34"/>
        <v>0</v>
      </c>
      <c r="T139" s="239">
        <f t="shared" si="35"/>
        <v>0</v>
      </c>
      <c r="U139" s="239">
        <f t="shared" si="36"/>
        <v>0</v>
      </c>
      <c r="V139" s="239">
        <f t="shared" si="37"/>
        <v>0</v>
      </c>
      <c r="W139" s="239">
        <f t="shared" si="38"/>
        <v>0</v>
      </c>
      <c r="X139" s="152"/>
      <c r="Y139" s="230" t="s">
        <v>809</v>
      </c>
      <c r="Z139" s="231">
        <v>0</v>
      </c>
      <c r="AA139" s="231">
        <v>-51833818.090000004</v>
      </c>
      <c r="AB139" s="232">
        <v>0</v>
      </c>
      <c r="AC139" s="152"/>
      <c r="AD139" s="152"/>
      <c r="AE139" s="240" t="str">
        <f t="shared" si="41"/>
        <v>048</v>
      </c>
      <c r="AF139" s="240" t="str">
        <f t="shared" si="30"/>
        <v>1</v>
      </c>
      <c r="AG139" s="240" t="str">
        <f t="shared" si="42"/>
        <v>12</v>
      </c>
      <c r="AH139" s="240" t="str">
        <f t="shared" si="43"/>
        <v>01</v>
      </c>
      <c r="AI139" s="240" t="str">
        <f t="shared" si="44"/>
        <v>041</v>
      </c>
      <c r="AJ139" s="240" t="str">
        <f t="shared" si="45"/>
        <v>01</v>
      </c>
      <c r="AK139" s="240" t="str">
        <f t="shared" si="46"/>
        <v>6000</v>
      </c>
      <c r="AL139" s="240" t="str">
        <f t="shared" si="47"/>
        <v>120</v>
      </c>
    </row>
    <row r="140" spans="1:39" s="7" customFormat="1" ht="22.5" x14ac:dyDescent="0.2">
      <c r="A140" s="120" t="s">
        <v>426</v>
      </c>
      <c r="B140" s="119" t="s">
        <v>60</v>
      </c>
      <c r="C140" s="276" t="s">
        <v>223</v>
      </c>
      <c r="D140" s="277" t="s">
        <v>382</v>
      </c>
      <c r="E140" s="277" t="s">
        <v>222</v>
      </c>
      <c r="F140" s="277" t="s">
        <v>386</v>
      </c>
      <c r="G140" s="277" t="s">
        <v>84</v>
      </c>
      <c r="H140" s="277" t="s">
        <v>386</v>
      </c>
      <c r="I140" s="277" t="s">
        <v>384</v>
      </c>
      <c r="J140" s="278" t="s">
        <v>283</v>
      </c>
      <c r="K140" s="244">
        <v>386492.7</v>
      </c>
      <c r="L140" s="136">
        <f>L141</f>
        <v>72521186.379999995</v>
      </c>
      <c r="M140" s="245" t="str">
        <f t="shared" si="2"/>
        <v>-</v>
      </c>
      <c r="N140" s="101">
        <f t="shared" si="28"/>
        <v>0</v>
      </c>
      <c r="O140" s="101">
        <f t="shared" si="29"/>
        <v>0</v>
      </c>
      <c r="P140" s="239">
        <f t="shared" si="31"/>
        <v>0</v>
      </c>
      <c r="Q140" s="239">
        <f t="shared" si="32"/>
        <v>0</v>
      </c>
      <c r="R140" s="239">
        <f t="shared" si="33"/>
        <v>0</v>
      </c>
      <c r="S140" s="239">
        <f t="shared" si="34"/>
        <v>0</v>
      </c>
      <c r="T140" s="239">
        <f t="shared" si="35"/>
        <v>0</v>
      </c>
      <c r="U140" s="239">
        <f t="shared" si="36"/>
        <v>0</v>
      </c>
      <c r="V140" s="239">
        <f t="shared" si="37"/>
        <v>0</v>
      </c>
      <c r="W140" s="239">
        <f t="shared" si="38"/>
        <v>0</v>
      </c>
      <c r="X140" s="152"/>
      <c r="Y140" s="230" t="s">
        <v>810</v>
      </c>
      <c r="Z140" s="231">
        <v>386492.7</v>
      </c>
      <c r="AA140" s="231">
        <v>72521186.379999995</v>
      </c>
      <c r="AB140" s="232">
        <v>0</v>
      </c>
      <c r="AC140" s="152"/>
      <c r="AD140" s="152"/>
      <c r="AE140" s="240" t="str">
        <f t="shared" si="41"/>
        <v>048</v>
      </c>
      <c r="AF140" s="240" t="str">
        <f t="shared" si="30"/>
        <v>1</v>
      </c>
      <c r="AG140" s="240" t="str">
        <f t="shared" si="42"/>
        <v>12</v>
      </c>
      <c r="AH140" s="240" t="str">
        <f t="shared" si="43"/>
        <v>01</v>
      </c>
      <c r="AI140" s="240" t="str">
        <f t="shared" si="44"/>
        <v>070</v>
      </c>
      <c r="AJ140" s="240" t="str">
        <f t="shared" si="45"/>
        <v>01</v>
      </c>
      <c r="AK140" s="240" t="str">
        <f t="shared" si="46"/>
        <v>0000</v>
      </c>
      <c r="AL140" s="240" t="str">
        <f t="shared" si="47"/>
        <v>120</v>
      </c>
    </row>
    <row r="141" spans="1:39" s="7" customFormat="1" ht="45" x14ac:dyDescent="0.2">
      <c r="A141" s="120" t="s">
        <v>1068</v>
      </c>
      <c r="B141" s="119" t="s">
        <v>60</v>
      </c>
      <c r="C141" s="276" t="s">
        <v>223</v>
      </c>
      <c r="D141" s="277" t="s">
        <v>382</v>
      </c>
      <c r="E141" s="277" t="s">
        <v>222</v>
      </c>
      <c r="F141" s="277" t="s">
        <v>386</v>
      </c>
      <c r="G141" s="277" t="s">
        <v>84</v>
      </c>
      <c r="H141" s="277" t="s">
        <v>386</v>
      </c>
      <c r="I141" s="277" t="s">
        <v>635</v>
      </c>
      <c r="J141" s="278" t="s">
        <v>283</v>
      </c>
      <c r="K141" s="135">
        <v>0</v>
      </c>
      <c r="L141" s="258">
        <v>72521186.379999995</v>
      </c>
      <c r="M141" s="245" t="s">
        <v>649</v>
      </c>
      <c r="N141" s="101">
        <f t="shared" si="28"/>
        <v>0</v>
      </c>
      <c r="O141" s="101">
        <f t="shared" si="29"/>
        <v>0</v>
      </c>
      <c r="P141" s="239">
        <f t="shared" si="31"/>
        <v>0</v>
      </c>
      <c r="Q141" s="239">
        <f t="shared" si="32"/>
        <v>0</v>
      </c>
      <c r="R141" s="239">
        <f t="shared" si="33"/>
        <v>0</v>
      </c>
      <c r="S141" s="239">
        <f t="shared" si="34"/>
        <v>0</v>
      </c>
      <c r="T141" s="239">
        <f t="shared" si="35"/>
        <v>0</v>
      </c>
      <c r="U141" s="239">
        <f t="shared" si="36"/>
        <v>0</v>
      </c>
      <c r="V141" s="239">
        <f t="shared" si="37"/>
        <v>0</v>
      </c>
      <c r="W141" s="239">
        <f t="shared" si="38"/>
        <v>0</v>
      </c>
      <c r="X141" s="152"/>
      <c r="Y141" s="230" t="s">
        <v>998</v>
      </c>
      <c r="Z141" s="231">
        <v>0</v>
      </c>
      <c r="AA141" s="231">
        <v>72521186.379999995</v>
      </c>
      <c r="AB141" s="232">
        <v>0</v>
      </c>
      <c r="AC141" s="152"/>
      <c r="AD141" s="152"/>
      <c r="AE141" s="240" t="str">
        <f t="shared" si="41"/>
        <v>048</v>
      </c>
      <c r="AF141" s="240" t="str">
        <f t="shared" si="30"/>
        <v>1</v>
      </c>
      <c r="AG141" s="240" t="str">
        <f t="shared" si="42"/>
        <v>12</v>
      </c>
      <c r="AH141" s="240" t="str">
        <f t="shared" si="43"/>
        <v>01</v>
      </c>
      <c r="AI141" s="240" t="str">
        <f t="shared" si="44"/>
        <v>070</v>
      </c>
      <c r="AJ141" s="240" t="str">
        <f t="shared" si="45"/>
        <v>01</v>
      </c>
      <c r="AK141" s="240" t="str">
        <f t="shared" si="46"/>
        <v>6000</v>
      </c>
      <c r="AL141" s="240" t="str">
        <f t="shared" si="47"/>
        <v>120</v>
      </c>
    </row>
    <row r="142" spans="1:39" s="7" customFormat="1" x14ac:dyDescent="0.2">
      <c r="A142" s="132" t="s">
        <v>442</v>
      </c>
      <c r="B142" s="118" t="s">
        <v>60</v>
      </c>
      <c r="C142" s="279" t="s">
        <v>381</v>
      </c>
      <c r="D142" s="280" t="s">
        <v>382</v>
      </c>
      <c r="E142" s="280" t="s">
        <v>224</v>
      </c>
      <c r="F142" s="280" t="s">
        <v>383</v>
      </c>
      <c r="G142" s="280" t="s">
        <v>381</v>
      </c>
      <c r="H142" s="280" t="s">
        <v>383</v>
      </c>
      <c r="I142" s="280" t="s">
        <v>384</v>
      </c>
      <c r="J142" s="281" t="s">
        <v>381</v>
      </c>
      <c r="K142" s="243">
        <f>K143+K149</f>
        <v>23208004.43</v>
      </c>
      <c r="L142" s="243">
        <f>L143+L149</f>
        <v>14821593.620000001</v>
      </c>
      <c r="M142" s="151">
        <f t="shared" si="2"/>
        <v>8386410.8099999987</v>
      </c>
      <c r="N142" s="101">
        <f t="shared" si="28"/>
        <v>0</v>
      </c>
      <c r="O142" s="101">
        <f t="shared" si="29"/>
        <v>0</v>
      </c>
      <c r="P142" s="239">
        <f t="shared" si="31"/>
        <v>0</v>
      </c>
      <c r="Q142" s="239">
        <f t="shared" si="32"/>
        <v>0</v>
      </c>
      <c r="R142" s="239">
        <f t="shared" si="33"/>
        <v>0</v>
      </c>
      <c r="S142" s="239">
        <f t="shared" si="34"/>
        <v>0</v>
      </c>
      <c r="T142" s="239">
        <f t="shared" si="35"/>
        <v>0</v>
      </c>
      <c r="U142" s="239">
        <f t="shared" si="36"/>
        <v>0</v>
      </c>
      <c r="V142" s="239">
        <f t="shared" si="37"/>
        <v>0</v>
      </c>
      <c r="W142" s="239">
        <f t="shared" si="38"/>
        <v>0</v>
      </c>
      <c r="X142" s="152"/>
      <c r="Y142" s="230" t="s">
        <v>811</v>
      </c>
      <c r="Z142" s="231">
        <v>23208004.43</v>
      </c>
      <c r="AA142" s="231">
        <v>14821593.619999999</v>
      </c>
      <c r="AB142" s="232">
        <v>8386410.8099999996</v>
      </c>
      <c r="AC142" s="152"/>
      <c r="AD142" s="152"/>
      <c r="AE142" s="240" t="str">
        <f t="shared" si="41"/>
        <v>000</v>
      </c>
      <c r="AF142" s="240" t="str">
        <f t="shared" si="30"/>
        <v>1</v>
      </c>
      <c r="AG142" s="240" t="str">
        <f t="shared" si="42"/>
        <v>13</v>
      </c>
      <c r="AH142" s="240" t="str">
        <f t="shared" si="43"/>
        <v>00</v>
      </c>
      <c r="AI142" s="240" t="str">
        <f t="shared" si="44"/>
        <v>000</v>
      </c>
      <c r="AJ142" s="240" t="str">
        <f t="shared" si="45"/>
        <v>00</v>
      </c>
      <c r="AK142" s="240" t="str">
        <f t="shared" si="46"/>
        <v>0000</v>
      </c>
      <c r="AL142" s="240" t="str">
        <f t="shared" si="47"/>
        <v>000</v>
      </c>
    </row>
    <row r="143" spans="1:39" s="7" customFormat="1" x14ac:dyDescent="0.2">
      <c r="A143" s="132" t="s">
        <v>71</v>
      </c>
      <c r="B143" s="118" t="s">
        <v>60</v>
      </c>
      <c r="C143" s="279" t="s">
        <v>381</v>
      </c>
      <c r="D143" s="280" t="s">
        <v>382</v>
      </c>
      <c r="E143" s="280" t="s">
        <v>224</v>
      </c>
      <c r="F143" s="280" t="s">
        <v>386</v>
      </c>
      <c r="G143" s="280" t="s">
        <v>381</v>
      </c>
      <c r="H143" s="280" t="s">
        <v>383</v>
      </c>
      <c r="I143" s="280" t="s">
        <v>384</v>
      </c>
      <c r="J143" s="281" t="s">
        <v>225</v>
      </c>
      <c r="K143" s="243">
        <f>K144</f>
        <v>18740652.259999998</v>
      </c>
      <c r="L143" s="243">
        <f>L144</f>
        <v>10245457.49</v>
      </c>
      <c r="M143" s="151">
        <f t="shared" si="2"/>
        <v>8495194.7699999977</v>
      </c>
      <c r="N143" s="101">
        <f t="shared" si="28"/>
        <v>0</v>
      </c>
      <c r="O143" s="101">
        <f t="shared" si="29"/>
        <v>0</v>
      </c>
      <c r="P143" s="239">
        <f t="shared" si="31"/>
        <v>0</v>
      </c>
      <c r="Q143" s="239">
        <f t="shared" si="32"/>
        <v>0</v>
      </c>
      <c r="R143" s="239">
        <f t="shared" si="33"/>
        <v>0</v>
      </c>
      <c r="S143" s="239">
        <f t="shared" si="34"/>
        <v>0</v>
      </c>
      <c r="T143" s="239">
        <f t="shared" si="35"/>
        <v>0</v>
      </c>
      <c r="U143" s="239">
        <f t="shared" si="36"/>
        <v>0</v>
      </c>
      <c r="V143" s="239">
        <f t="shared" si="37"/>
        <v>0</v>
      </c>
      <c r="W143" s="239">
        <f t="shared" si="38"/>
        <v>0</v>
      </c>
      <c r="X143" s="152"/>
      <c r="Y143" s="230" t="s">
        <v>812</v>
      </c>
      <c r="Z143" s="231">
        <v>18740652.260000002</v>
      </c>
      <c r="AA143" s="231">
        <v>10245457.49</v>
      </c>
      <c r="AB143" s="232">
        <v>8495194.7699999996</v>
      </c>
      <c r="AC143" s="152"/>
      <c r="AD143" s="152"/>
      <c r="AE143" s="240" t="str">
        <f t="shared" si="41"/>
        <v>000</v>
      </c>
      <c r="AF143" s="240" t="str">
        <f t="shared" si="30"/>
        <v>1</v>
      </c>
      <c r="AG143" s="240" t="str">
        <f t="shared" si="42"/>
        <v>13</v>
      </c>
      <c r="AH143" s="240" t="str">
        <f t="shared" si="43"/>
        <v>01</v>
      </c>
      <c r="AI143" s="240" t="str">
        <f t="shared" si="44"/>
        <v>000</v>
      </c>
      <c r="AJ143" s="240" t="str">
        <f t="shared" si="45"/>
        <v>00</v>
      </c>
      <c r="AK143" s="240" t="str">
        <f t="shared" si="46"/>
        <v>0000</v>
      </c>
      <c r="AL143" s="240" t="str">
        <f t="shared" si="47"/>
        <v>130</v>
      </c>
    </row>
    <row r="144" spans="1:39" s="7" customFormat="1" x14ac:dyDescent="0.2">
      <c r="A144" s="132" t="s">
        <v>177</v>
      </c>
      <c r="B144" s="118" t="s">
        <v>60</v>
      </c>
      <c r="C144" s="126" t="s">
        <v>381</v>
      </c>
      <c r="D144" s="126" t="s">
        <v>382</v>
      </c>
      <c r="E144" s="126" t="s">
        <v>224</v>
      </c>
      <c r="F144" s="126" t="s">
        <v>386</v>
      </c>
      <c r="G144" s="126" t="s">
        <v>226</v>
      </c>
      <c r="H144" s="126" t="s">
        <v>383</v>
      </c>
      <c r="I144" s="126" t="s">
        <v>384</v>
      </c>
      <c r="J144" s="127" t="s">
        <v>225</v>
      </c>
      <c r="K144" s="243">
        <f>K145</f>
        <v>18740652.259999998</v>
      </c>
      <c r="L144" s="243">
        <f>L145</f>
        <v>10245457.49</v>
      </c>
      <c r="M144" s="151">
        <f t="shared" si="2"/>
        <v>8495194.7699999977</v>
      </c>
      <c r="N144" s="101">
        <f t="shared" si="28"/>
        <v>0</v>
      </c>
      <c r="O144" s="101">
        <f t="shared" si="29"/>
        <v>0</v>
      </c>
      <c r="P144" s="239">
        <f t="shared" si="31"/>
        <v>0</v>
      </c>
      <c r="Q144" s="239">
        <f t="shared" si="32"/>
        <v>0</v>
      </c>
      <c r="R144" s="239">
        <f t="shared" si="33"/>
        <v>0</v>
      </c>
      <c r="S144" s="239">
        <f t="shared" si="34"/>
        <v>0</v>
      </c>
      <c r="T144" s="239">
        <f t="shared" si="35"/>
        <v>0</v>
      </c>
      <c r="U144" s="239">
        <f t="shared" si="36"/>
        <v>0</v>
      </c>
      <c r="V144" s="239">
        <f t="shared" si="37"/>
        <v>0</v>
      </c>
      <c r="W144" s="239">
        <f t="shared" si="38"/>
        <v>0</v>
      </c>
      <c r="X144" s="152"/>
      <c r="Y144" s="230" t="s">
        <v>813</v>
      </c>
      <c r="Z144" s="231">
        <v>18740652.260000002</v>
      </c>
      <c r="AA144" s="231">
        <v>10245457.49</v>
      </c>
      <c r="AB144" s="232">
        <v>8495194.7699999996</v>
      </c>
      <c r="AC144" s="152"/>
      <c r="AD144" s="152"/>
      <c r="AE144" s="240" t="str">
        <f t="shared" si="41"/>
        <v>000</v>
      </c>
      <c r="AF144" s="240" t="str">
        <f t="shared" si="30"/>
        <v>1</v>
      </c>
      <c r="AG144" s="240" t="str">
        <f t="shared" si="42"/>
        <v>13</v>
      </c>
      <c r="AH144" s="240" t="str">
        <f t="shared" si="43"/>
        <v>01</v>
      </c>
      <c r="AI144" s="240" t="str">
        <f t="shared" si="44"/>
        <v>990</v>
      </c>
      <c r="AJ144" s="240" t="str">
        <f t="shared" si="45"/>
        <v>00</v>
      </c>
      <c r="AK144" s="240" t="str">
        <f t="shared" si="46"/>
        <v>0000</v>
      </c>
      <c r="AL144" s="240" t="str">
        <f t="shared" si="47"/>
        <v>130</v>
      </c>
    </row>
    <row r="145" spans="1:39" s="7" customFormat="1" ht="22.5" x14ac:dyDescent="0.2">
      <c r="A145" s="132" t="s">
        <v>242</v>
      </c>
      <c r="B145" s="119" t="s">
        <v>60</v>
      </c>
      <c r="C145" s="125" t="s">
        <v>381</v>
      </c>
      <c r="D145" s="241" t="s">
        <v>382</v>
      </c>
      <c r="E145" s="241" t="s">
        <v>224</v>
      </c>
      <c r="F145" s="241" t="s">
        <v>386</v>
      </c>
      <c r="G145" s="241" t="s">
        <v>227</v>
      </c>
      <c r="H145" s="241" t="s">
        <v>217</v>
      </c>
      <c r="I145" s="241" t="s">
        <v>384</v>
      </c>
      <c r="J145" s="242" t="s">
        <v>225</v>
      </c>
      <c r="K145" s="243">
        <f>SUM(K146:K148)</f>
        <v>18740652.259999998</v>
      </c>
      <c r="L145" s="243">
        <f>SUM(L146:L148)</f>
        <v>10245457.49</v>
      </c>
      <c r="M145" s="151">
        <f t="shared" si="2"/>
        <v>8495194.7699999977</v>
      </c>
      <c r="N145" s="101">
        <f t="shared" si="28"/>
        <v>0</v>
      </c>
      <c r="O145" s="101">
        <f t="shared" si="29"/>
        <v>0</v>
      </c>
      <c r="P145" s="239">
        <f t="shared" si="31"/>
        <v>0</v>
      </c>
      <c r="Q145" s="239">
        <f t="shared" si="32"/>
        <v>0</v>
      </c>
      <c r="R145" s="239">
        <f t="shared" si="33"/>
        <v>0</v>
      </c>
      <c r="S145" s="239">
        <f t="shared" si="34"/>
        <v>0</v>
      </c>
      <c r="T145" s="239">
        <f t="shared" si="35"/>
        <v>0</v>
      </c>
      <c r="U145" s="239">
        <f t="shared" si="36"/>
        <v>0</v>
      </c>
      <c r="V145" s="239">
        <f t="shared" si="37"/>
        <v>0</v>
      </c>
      <c r="W145" s="239">
        <f t="shared" si="38"/>
        <v>0</v>
      </c>
      <c r="X145" s="152"/>
      <c r="Y145" s="230" t="s">
        <v>814</v>
      </c>
      <c r="Z145" s="231">
        <v>18740652.260000002</v>
      </c>
      <c r="AA145" s="231">
        <v>10245457.49</v>
      </c>
      <c r="AB145" s="232">
        <v>8495194.7699999996</v>
      </c>
      <c r="AC145" s="152"/>
      <c r="AD145" s="152"/>
      <c r="AE145" s="240" t="str">
        <f t="shared" si="41"/>
        <v>000</v>
      </c>
      <c r="AF145" s="240" t="str">
        <f t="shared" si="30"/>
        <v>1</v>
      </c>
      <c r="AG145" s="240" t="str">
        <f t="shared" si="42"/>
        <v>13</v>
      </c>
      <c r="AH145" s="240" t="str">
        <f t="shared" si="43"/>
        <v>01</v>
      </c>
      <c r="AI145" s="240" t="str">
        <f t="shared" si="44"/>
        <v>995</v>
      </c>
      <c r="AJ145" s="240" t="str">
        <f t="shared" si="45"/>
        <v>05</v>
      </c>
      <c r="AK145" s="240" t="str">
        <f t="shared" si="46"/>
        <v>0000</v>
      </c>
      <c r="AL145" s="240" t="str">
        <f t="shared" si="47"/>
        <v>130</v>
      </c>
    </row>
    <row r="146" spans="1:39" s="7" customFormat="1" ht="22.5" x14ac:dyDescent="0.2">
      <c r="A146" s="120" t="s">
        <v>242</v>
      </c>
      <c r="B146" s="119" t="s">
        <v>60</v>
      </c>
      <c r="C146" s="121" t="s">
        <v>279</v>
      </c>
      <c r="D146" s="122" t="s">
        <v>382</v>
      </c>
      <c r="E146" s="122" t="s">
        <v>224</v>
      </c>
      <c r="F146" s="122" t="s">
        <v>386</v>
      </c>
      <c r="G146" s="122" t="s">
        <v>227</v>
      </c>
      <c r="H146" s="122" t="s">
        <v>217</v>
      </c>
      <c r="I146" s="122" t="s">
        <v>384</v>
      </c>
      <c r="J146" s="123" t="s">
        <v>225</v>
      </c>
      <c r="K146" s="244">
        <v>2479700</v>
      </c>
      <c r="L146" s="150">
        <v>1283550.1599999999</v>
      </c>
      <c r="M146" s="245">
        <f t="shared" si="2"/>
        <v>1196149.8400000001</v>
      </c>
      <c r="N146" s="101">
        <f t="shared" si="28"/>
        <v>0</v>
      </c>
      <c r="O146" s="101">
        <f t="shared" si="29"/>
        <v>0</v>
      </c>
      <c r="P146" s="239">
        <f t="shared" si="31"/>
        <v>0</v>
      </c>
      <c r="Q146" s="239">
        <f t="shared" si="32"/>
        <v>0</v>
      </c>
      <c r="R146" s="239">
        <f t="shared" si="33"/>
        <v>0</v>
      </c>
      <c r="S146" s="239">
        <f t="shared" si="34"/>
        <v>0</v>
      </c>
      <c r="T146" s="239">
        <f t="shared" si="35"/>
        <v>0</v>
      </c>
      <c r="U146" s="239">
        <f t="shared" si="36"/>
        <v>0</v>
      </c>
      <c r="V146" s="239">
        <f t="shared" si="37"/>
        <v>0</v>
      </c>
      <c r="W146" s="239">
        <f t="shared" si="38"/>
        <v>0</v>
      </c>
      <c r="X146" s="152"/>
      <c r="Y146" s="230" t="s">
        <v>815</v>
      </c>
      <c r="Z146" s="231">
        <v>2479700</v>
      </c>
      <c r="AA146" s="231">
        <v>1283550.1599999999</v>
      </c>
      <c r="AB146" s="232">
        <v>1196149.8400000001</v>
      </c>
      <c r="AC146" s="152"/>
      <c r="AD146" s="152"/>
      <c r="AE146" s="240" t="str">
        <f t="shared" si="41"/>
        <v>201</v>
      </c>
      <c r="AF146" s="240" t="str">
        <f t="shared" si="30"/>
        <v>1</v>
      </c>
      <c r="AG146" s="240" t="str">
        <f t="shared" si="42"/>
        <v>13</v>
      </c>
      <c r="AH146" s="240" t="str">
        <f t="shared" si="43"/>
        <v>01</v>
      </c>
      <c r="AI146" s="240" t="str">
        <f t="shared" si="44"/>
        <v>995</v>
      </c>
      <c r="AJ146" s="240" t="str">
        <f t="shared" si="45"/>
        <v>05</v>
      </c>
      <c r="AK146" s="240" t="str">
        <f t="shared" si="46"/>
        <v>0000</v>
      </c>
      <c r="AL146" s="240" t="str">
        <f t="shared" si="47"/>
        <v>130</v>
      </c>
    </row>
    <row r="147" spans="1:39" s="7" customFormat="1" ht="22.5" x14ac:dyDescent="0.2">
      <c r="A147" s="120" t="s">
        <v>242</v>
      </c>
      <c r="B147" s="119" t="s">
        <v>60</v>
      </c>
      <c r="C147" s="121" t="s">
        <v>32</v>
      </c>
      <c r="D147" s="122" t="s">
        <v>382</v>
      </c>
      <c r="E147" s="122" t="s">
        <v>224</v>
      </c>
      <c r="F147" s="122" t="s">
        <v>386</v>
      </c>
      <c r="G147" s="122" t="s">
        <v>227</v>
      </c>
      <c r="H147" s="122" t="s">
        <v>217</v>
      </c>
      <c r="I147" s="122" t="s">
        <v>384</v>
      </c>
      <c r="J147" s="123" t="s">
        <v>225</v>
      </c>
      <c r="K147" s="244">
        <v>6000</v>
      </c>
      <c r="L147" s="150">
        <v>0</v>
      </c>
      <c r="M147" s="245">
        <f t="shared" si="2"/>
        <v>6000</v>
      </c>
      <c r="N147" s="101">
        <f t="shared" si="28"/>
        <v>0</v>
      </c>
      <c r="O147" s="101">
        <f t="shared" si="29"/>
        <v>0</v>
      </c>
      <c r="P147" s="239">
        <f t="shared" si="31"/>
        <v>0</v>
      </c>
      <c r="Q147" s="239">
        <f t="shared" si="32"/>
        <v>0</v>
      </c>
      <c r="R147" s="239">
        <f t="shared" si="33"/>
        <v>0</v>
      </c>
      <c r="S147" s="239">
        <f t="shared" si="34"/>
        <v>0</v>
      </c>
      <c r="T147" s="239">
        <f t="shared" si="35"/>
        <v>0</v>
      </c>
      <c r="U147" s="239">
        <f t="shared" si="36"/>
        <v>0</v>
      </c>
      <c r="V147" s="239">
        <f t="shared" si="37"/>
        <v>0</v>
      </c>
      <c r="W147" s="239">
        <f t="shared" si="38"/>
        <v>0</v>
      </c>
      <c r="X147" s="152"/>
      <c r="Y147" s="230" t="s">
        <v>816</v>
      </c>
      <c r="Z147" s="231">
        <v>6000</v>
      </c>
      <c r="AA147" s="231">
        <v>0</v>
      </c>
      <c r="AB147" s="232">
        <v>6000</v>
      </c>
      <c r="AC147" s="152"/>
      <c r="AD147" s="152"/>
      <c r="AE147" s="240" t="str">
        <f t="shared" si="41"/>
        <v>233</v>
      </c>
      <c r="AF147" s="240" t="str">
        <f t="shared" si="30"/>
        <v>1</v>
      </c>
      <c r="AG147" s="240" t="str">
        <f t="shared" si="42"/>
        <v>13</v>
      </c>
      <c r="AH147" s="240" t="str">
        <f t="shared" si="43"/>
        <v>01</v>
      </c>
      <c r="AI147" s="240" t="str">
        <f t="shared" si="44"/>
        <v>995</v>
      </c>
      <c r="AJ147" s="240" t="str">
        <f t="shared" si="45"/>
        <v>05</v>
      </c>
      <c r="AK147" s="240" t="str">
        <f t="shared" si="46"/>
        <v>0000</v>
      </c>
      <c r="AL147" s="240" t="str">
        <f t="shared" si="47"/>
        <v>130</v>
      </c>
    </row>
    <row r="148" spans="1:39" s="7" customFormat="1" ht="22.5" x14ac:dyDescent="0.2">
      <c r="A148" s="120" t="s">
        <v>242</v>
      </c>
      <c r="B148" s="118" t="s">
        <v>60</v>
      </c>
      <c r="C148" s="121" t="s">
        <v>228</v>
      </c>
      <c r="D148" s="122" t="s">
        <v>382</v>
      </c>
      <c r="E148" s="122" t="s">
        <v>224</v>
      </c>
      <c r="F148" s="122" t="s">
        <v>386</v>
      </c>
      <c r="G148" s="122" t="s">
        <v>227</v>
      </c>
      <c r="H148" s="122" t="s">
        <v>217</v>
      </c>
      <c r="I148" s="122" t="s">
        <v>384</v>
      </c>
      <c r="J148" s="123" t="s">
        <v>225</v>
      </c>
      <c r="K148" s="244">
        <v>16254952.26</v>
      </c>
      <c r="L148" s="150">
        <v>8961907.3300000001</v>
      </c>
      <c r="M148" s="245">
        <f t="shared" si="2"/>
        <v>7293044.9299999997</v>
      </c>
      <c r="N148" s="101">
        <f t="shared" si="28"/>
        <v>0</v>
      </c>
      <c r="O148" s="101">
        <f t="shared" si="29"/>
        <v>0</v>
      </c>
      <c r="P148" s="239">
        <f t="shared" si="31"/>
        <v>0</v>
      </c>
      <c r="Q148" s="239">
        <f t="shared" si="32"/>
        <v>0</v>
      </c>
      <c r="R148" s="239">
        <f t="shared" si="33"/>
        <v>0</v>
      </c>
      <c r="S148" s="239">
        <f t="shared" si="34"/>
        <v>0</v>
      </c>
      <c r="T148" s="239">
        <f t="shared" si="35"/>
        <v>0</v>
      </c>
      <c r="U148" s="239">
        <f t="shared" si="36"/>
        <v>0</v>
      </c>
      <c r="V148" s="239">
        <f t="shared" si="37"/>
        <v>0</v>
      </c>
      <c r="W148" s="239">
        <f t="shared" si="38"/>
        <v>0</v>
      </c>
      <c r="X148" s="152"/>
      <c r="Y148" s="230" t="s">
        <v>817</v>
      </c>
      <c r="Z148" s="231">
        <v>16254952.26</v>
      </c>
      <c r="AA148" s="231">
        <v>8961907.3300000001</v>
      </c>
      <c r="AB148" s="232">
        <v>7293044.9299999997</v>
      </c>
      <c r="AC148" s="152"/>
      <c r="AD148" s="152"/>
      <c r="AE148" s="240" t="str">
        <f t="shared" si="41"/>
        <v>274</v>
      </c>
      <c r="AF148" s="240" t="str">
        <f t="shared" si="30"/>
        <v>1</v>
      </c>
      <c r="AG148" s="240" t="str">
        <f t="shared" si="42"/>
        <v>13</v>
      </c>
      <c r="AH148" s="240" t="str">
        <f t="shared" si="43"/>
        <v>01</v>
      </c>
      <c r="AI148" s="240" t="str">
        <f t="shared" si="44"/>
        <v>995</v>
      </c>
      <c r="AJ148" s="240" t="str">
        <f t="shared" si="45"/>
        <v>05</v>
      </c>
      <c r="AK148" s="240" t="str">
        <f t="shared" si="46"/>
        <v>0000</v>
      </c>
      <c r="AL148" s="240" t="str">
        <f t="shared" si="47"/>
        <v>130</v>
      </c>
    </row>
    <row r="149" spans="1:39" s="7" customFormat="1" x14ac:dyDescent="0.2">
      <c r="A149" s="132" t="s">
        <v>243</v>
      </c>
      <c r="B149" s="118" t="s">
        <v>60</v>
      </c>
      <c r="C149" s="125" t="s">
        <v>381</v>
      </c>
      <c r="D149" s="241" t="s">
        <v>382</v>
      </c>
      <c r="E149" s="241" t="s">
        <v>224</v>
      </c>
      <c r="F149" s="241" t="s">
        <v>389</v>
      </c>
      <c r="G149" s="241" t="s">
        <v>381</v>
      </c>
      <c r="H149" s="241" t="s">
        <v>383</v>
      </c>
      <c r="I149" s="241" t="s">
        <v>384</v>
      </c>
      <c r="J149" s="242" t="s">
        <v>225</v>
      </c>
      <c r="K149" s="243">
        <f>K150</f>
        <v>4467352.17</v>
      </c>
      <c r="L149" s="243">
        <f>L150</f>
        <v>4576136.13</v>
      </c>
      <c r="M149" s="151" t="str">
        <f t="shared" si="2"/>
        <v>-</v>
      </c>
      <c r="N149" s="101">
        <f t="shared" si="28"/>
        <v>0</v>
      </c>
      <c r="O149" s="101">
        <f t="shared" si="29"/>
        <v>0</v>
      </c>
      <c r="P149" s="239">
        <f t="shared" si="31"/>
        <v>0</v>
      </c>
      <c r="Q149" s="239">
        <f t="shared" si="32"/>
        <v>0</v>
      </c>
      <c r="R149" s="239">
        <f t="shared" si="33"/>
        <v>0</v>
      </c>
      <c r="S149" s="239">
        <f t="shared" si="34"/>
        <v>0</v>
      </c>
      <c r="T149" s="239">
        <f t="shared" si="35"/>
        <v>0</v>
      </c>
      <c r="U149" s="239">
        <f t="shared" si="36"/>
        <v>0</v>
      </c>
      <c r="V149" s="239">
        <f t="shared" si="37"/>
        <v>0</v>
      </c>
      <c r="W149" s="239">
        <f t="shared" si="38"/>
        <v>0</v>
      </c>
      <c r="X149" s="152"/>
      <c r="Y149" s="230" t="s">
        <v>818</v>
      </c>
      <c r="Z149" s="231">
        <v>4467352.17</v>
      </c>
      <c r="AA149" s="231">
        <v>4576136.13</v>
      </c>
      <c r="AB149" s="232">
        <v>0</v>
      </c>
      <c r="AC149" s="152"/>
      <c r="AD149" s="152"/>
      <c r="AE149" s="240" t="str">
        <f t="shared" si="41"/>
        <v>000</v>
      </c>
      <c r="AF149" s="240" t="str">
        <f t="shared" si="30"/>
        <v>1</v>
      </c>
      <c r="AG149" s="240" t="str">
        <f t="shared" si="42"/>
        <v>13</v>
      </c>
      <c r="AH149" s="240" t="str">
        <f t="shared" si="43"/>
        <v>02</v>
      </c>
      <c r="AI149" s="240" t="str">
        <f t="shared" si="44"/>
        <v>000</v>
      </c>
      <c r="AJ149" s="240" t="str">
        <f t="shared" si="45"/>
        <v>00</v>
      </c>
      <c r="AK149" s="240" t="str">
        <f t="shared" si="46"/>
        <v>0000</v>
      </c>
      <c r="AL149" s="240" t="str">
        <f t="shared" si="47"/>
        <v>130</v>
      </c>
    </row>
    <row r="150" spans="1:39" s="7" customFormat="1" x14ac:dyDescent="0.2">
      <c r="A150" s="132" t="s">
        <v>244</v>
      </c>
      <c r="B150" s="118" t="s">
        <v>60</v>
      </c>
      <c r="C150" s="125" t="s">
        <v>381</v>
      </c>
      <c r="D150" s="241" t="s">
        <v>382</v>
      </c>
      <c r="E150" s="241" t="s">
        <v>224</v>
      </c>
      <c r="F150" s="241" t="s">
        <v>389</v>
      </c>
      <c r="G150" s="241" t="s">
        <v>226</v>
      </c>
      <c r="H150" s="241" t="s">
        <v>383</v>
      </c>
      <c r="I150" s="241" t="s">
        <v>384</v>
      </c>
      <c r="J150" s="242" t="s">
        <v>225</v>
      </c>
      <c r="K150" s="243">
        <f>K151</f>
        <v>4467352.17</v>
      </c>
      <c r="L150" s="243">
        <f>L151</f>
        <v>4576136.13</v>
      </c>
      <c r="M150" s="151" t="str">
        <f t="shared" si="2"/>
        <v>-</v>
      </c>
      <c r="N150" s="101">
        <f t="shared" si="28"/>
        <v>0</v>
      </c>
      <c r="O150" s="101">
        <f t="shared" si="29"/>
        <v>0</v>
      </c>
      <c r="P150" s="239">
        <f t="shared" si="31"/>
        <v>0</v>
      </c>
      <c r="Q150" s="239">
        <f t="shared" si="32"/>
        <v>0</v>
      </c>
      <c r="R150" s="239">
        <f t="shared" si="33"/>
        <v>0</v>
      </c>
      <c r="S150" s="239">
        <f t="shared" si="34"/>
        <v>0</v>
      </c>
      <c r="T150" s="239">
        <f t="shared" si="35"/>
        <v>0</v>
      </c>
      <c r="U150" s="239">
        <f t="shared" si="36"/>
        <v>0</v>
      </c>
      <c r="V150" s="239">
        <f t="shared" si="37"/>
        <v>0</v>
      </c>
      <c r="W150" s="239">
        <f t="shared" si="38"/>
        <v>0</v>
      </c>
      <c r="X150" s="152"/>
      <c r="Y150" s="230" t="s">
        <v>819</v>
      </c>
      <c r="Z150" s="231">
        <v>4467352.17</v>
      </c>
      <c r="AA150" s="231">
        <v>4576136.13</v>
      </c>
      <c r="AB150" s="232">
        <v>0</v>
      </c>
      <c r="AC150" s="152"/>
      <c r="AD150" s="152"/>
      <c r="AE150" s="240" t="str">
        <f t="shared" si="41"/>
        <v>000</v>
      </c>
      <c r="AF150" s="240" t="str">
        <f t="shared" si="30"/>
        <v>1</v>
      </c>
      <c r="AG150" s="240" t="str">
        <f t="shared" si="42"/>
        <v>13</v>
      </c>
      <c r="AH150" s="240" t="str">
        <f t="shared" si="43"/>
        <v>02</v>
      </c>
      <c r="AI150" s="240" t="str">
        <f t="shared" si="44"/>
        <v>990</v>
      </c>
      <c r="AJ150" s="240" t="str">
        <f t="shared" si="45"/>
        <v>00</v>
      </c>
      <c r="AK150" s="240" t="str">
        <f t="shared" si="46"/>
        <v>0000</v>
      </c>
      <c r="AL150" s="240" t="str">
        <f t="shared" si="47"/>
        <v>130</v>
      </c>
    </row>
    <row r="151" spans="1:39" s="7" customFormat="1" x14ac:dyDescent="0.2">
      <c r="A151" s="132" t="s">
        <v>245</v>
      </c>
      <c r="B151" s="118" t="s">
        <v>60</v>
      </c>
      <c r="C151" s="125" t="s">
        <v>381</v>
      </c>
      <c r="D151" s="241" t="s">
        <v>382</v>
      </c>
      <c r="E151" s="241" t="s">
        <v>224</v>
      </c>
      <c r="F151" s="241" t="s">
        <v>389</v>
      </c>
      <c r="G151" s="241" t="s">
        <v>227</v>
      </c>
      <c r="H151" s="241" t="s">
        <v>217</v>
      </c>
      <c r="I151" s="241" t="s">
        <v>384</v>
      </c>
      <c r="J151" s="242" t="s">
        <v>225</v>
      </c>
      <c r="K151" s="243">
        <f>K152+K158</f>
        <v>4467352.17</v>
      </c>
      <c r="L151" s="243">
        <f>L152+L158</f>
        <v>4576136.13</v>
      </c>
      <c r="M151" s="151" t="str">
        <f t="shared" si="2"/>
        <v>-</v>
      </c>
      <c r="N151" s="101">
        <f t="shared" si="28"/>
        <v>0</v>
      </c>
      <c r="O151" s="101">
        <f t="shared" si="29"/>
        <v>0</v>
      </c>
      <c r="P151" s="239">
        <f t="shared" si="31"/>
        <v>0</v>
      </c>
      <c r="Q151" s="239">
        <f t="shared" si="32"/>
        <v>0</v>
      </c>
      <c r="R151" s="239">
        <f t="shared" si="33"/>
        <v>0</v>
      </c>
      <c r="S151" s="239">
        <f t="shared" si="34"/>
        <v>0</v>
      </c>
      <c r="T151" s="239">
        <f t="shared" si="35"/>
        <v>0</v>
      </c>
      <c r="U151" s="239">
        <f t="shared" si="36"/>
        <v>0</v>
      </c>
      <c r="V151" s="239">
        <f t="shared" si="37"/>
        <v>0</v>
      </c>
      <c r="W151" s="239">
        <f t="shared" si="38"/>
        <v>0</v>
      </c>
      <c r="X151" s="152"/>
      <c r="Y151" s="230" t="s">
        <v>820</v>
      </c>
      <c r="Z151" s="231">
        <v>4467352.17</v>
      </c>
      <c r="AA151" s="231">
        <v>4576136.13</v>
      </c>
      <c r="AB151" s="232">
        <v>0</v>
      </c>
      <c r="AC151" s="152"/>
      <c r="AD151" s="152"/>
      <c r="AE151" s="240" t="str">
        <f t="shared" si="41"/>
        <v>000</v>
      </c>
      <c r="AF151" s="240" t="str">
        <f t="shared" si="30"/>
        <v>1</v>
      </c>
      <c r="AG151" s="240" t="str">
        <f t="shared" si="42"/>
        <v>13</v>
      </c>
      <c r="AH151" s="240" t="str">
        <f t="shared" si="43"/>
        <v>02</v>
      </c>
      <c r="AI151" s="240" t="str">
        <f t="shared" si="44"/>
        <v>995</v>
      </c>
      <c r="AJ151" s="240" t="str">
        <f t="shared" si="45"/>
        <v>05</v>
      </c>
      <c r="AK151" s="240" t="str">
        <f t="shared" si="46"/>
        <v>0000</v>
      </c>
      <c r="AL151" s="240" t="str">
        <f t="shared" si="47"/>
        <v>130</v>
      </c>
    </row>
    <row r="152" spans="1:39" s="7" customFormat="1" ht="33.75" x14ac:dyDescent="0.2">
      <c r="A152" s="132" t="s">
        <v>486</v>
      </c>
      <c r="B152" s="119" t="s">
        <v>60</v>
      </c>
      <c r="C152" s="125" t="s">
        <v>381</v>
      </c>
      <c r="D152" s="241" t="s">
        <v>382</v>
      </c>
      <c r="E152" s="241" t="s">
        <v>224</v>
      </c>
      <c r="F152" s="241" t="s">
        <v>389</v>
      </c>
      <c r="G152" s="241" t="s">
        <v>227</v>
      </c>
      <c r="H152" s="241" t="s">
        <v>217</v>
      </c>
      <c r="I152" s="241" t="s">
        <v>235</v>
      </c>
      <c r="J152" s="242" t="s">
        <v>225</v>
      </c>
      <c r="K152" s="243">
        <f>SUM(K153:K157)</f>
        <v>1781507.92</v>
      </c>
      <c r="L152" s="243">
        <f>SUM(L153:L157)</f>
        <v>2874890.42</v>
      </c>
      <c r="M152" s="151" t="str">
        <f t="shared" si="2"/>
        <v>-</v>
      </c>
      <c r="N152" s="101">
        <f t="shared" ref="N152:N215" si="50">K152-Z152</f>
        <v>0</v>
      </c>
      <c r="O152" s="101">
        <f t="shared" ref="O152:O215" si="51">L152-AA152</f>
        <v>0</v>
      </c>
      <c r="P152" s="239">
        <f t="shared" si="31"/>
        <v>0</v>
      </c>
      <c r="Q152" s="239">
        <f t="shared" si="32"/>
        <v>0</v>
      </c>
      <c r="R152" s="239">
        <f t="shared" si="33"/>
        <v>0</v>
      </c>
      <c r="S152" s="239">
        <f t="shared" si="34"/>
        <v>0</v>
      </c>
      <c r="T152" s="239">
        <f t="shared" si="35"/>
        <v>0</v>
      </c>
      <c r="U152" s="239">
        <f t="shared" si="36"/>
        <v>0</v>
      </c>
      <c r="V152" s="239">
        <f t="shared" si="37"/>
        <v>0</v>
      </c>
      <c r="W152" s="239">
        <f t="shared" si="38"/>
        <v>0</v>
      </c>
      <c r="X152" s="152"/>
      <c r="Y152" s="230" t="s">
        <v>821</v>
      </c>
      <c r="Z152" s="231">
        <v>1781507.92</v>
      </c>
      <c r="AA152" s="231">
        <v>2874890.42</v>
      </c>
      <c r="AB152" s="232">
        <v>0</v>
      </c>
      <c r="AC152" s="152"/>
      <c r="AD152" s="152"/>
      <c r="AE152" s="240" t="str">
        <f t="shared" si="41"/>
        <v>000</v>
      </c>
      <c r="AF152" s="240" t="str">
        <f t="shared" ref="AF152:AF215" si="52">MID($Y152,5,1)</f>
        <v>1</v>
      </c>
      <c r="AG152" s="240" t="str">
        <f t="shared" si="42"/>
        <v>13</v>
      </c>
      <c r="AH152" s="240" t="str">
        <f t="shared" si="43"/>
        <v>02</v>
      </c>
      <c r="AI152" s="240" t="str">
        <f t="shared" si="44"/>
        <v>995</v>
      </c>
      <c r="AJ152" s="240" t="str">
        <f t="shared" si="45"/>
        <v>05</v>
      </c>
      <c r="AK152" s="240" t="str">
        <f t="shared" si="46"/>
        <v>0100</v>
      </c>
      <c r="AL152" s="240" t="str">
        <f t="shared" si="47"/>
        <v>130</v>
      </c>
    </row>
    <row r="153" spans="1:39" s="7" customFormat="1" ht="33.75" x14ac:dyDescent="0.2">
      <c r="A153" s="120" t="s">
        <v>486</v>
      </c>
      <c r="B153" s="119" t="s">
        <v>60</v>
      </c>
      <c r="C153" s="121" t="s">
        <v>279</v>
      </c>
      <c r="D153" s="122" t="s">
        <v>382</v>
      </c>
      <c r="E153" s="122" t="s">
        <v>224</v>
      </c>
      <c r="F153" s="122" t="s">
        <v>389</v>
      </c>
      <c r="G153" s="122" t="s">
        <v>227</v>
      </c>
      <c r="H153" s="122" t="s">
        <v>217</v>
      </c>
      <c r="I153" s="122" t="s">
        <v>235</v>
      </c>
      <c r="J153" s="123" t="s">
        <v>225</v>
      </c>
      <c r="K153" s="244">
        <v>1642200</v>
      </c>
      <c r="L153" s="150">
        <v>660940.02</v>
      </c>
      <c r="M153" s="245">
        <f t="shared" si="2"/>
        <v>981259.98</v>
      </c>
      <c r="N153" s="101">
        <f t="shared" si="50"/>
        <v>0</v>
      </c>
      <c r="O153" s="101">
        <f t="shared" si="51"/>
        <v>0</v>
      </c>
      <c r="P153" s="239">
        <f t="shared" si="31"/>
        <v>0</v>
      </c>
      <c r="Q153" s="239">
        <f t="shared" si="32"/>
        <v>0</v>
      </c>
      <c r="R153" s="239">
        <f t="shared" si="33"/>
        <v>0</v>
      </c>
      <c r="S153" s="239">
        <f t="shared" si="34"/>
        <v>0</v>
      </c>
      <c r="T153" s="239">
        <f t="shared" si="35"/>
        <v>0</v>
      </c>
      <c r="U153" s="239">
        <f t="shared" si="36"/>
        <v>0</v>
      </c>
      <c r="V153" s="239">
        <f t="shared" si="37"/>
        <v>0</v>
      </c>
      <c r="W153" s="239">
        <f t="shared" si="38"/>
        <v>0</v>
      </c>
      <c r="X153" s="152"/>
      <c r="Y153" s="230" t="s">
        <v>822</v>
      </c>
      <c r="Z153" s="231">
        <v>1642200</v>
      </c>
      <c r="AA153" s="231">
        <v>660940.02</v>
      </c>
      <c r="AB153" s="232">
        <v>981259.98</v>
      </c>
      <c r="AC153" s="152"/>
      <c r="AD153" s="152"/>
      <c r="AE153" s="240" t="str">
        <f t="shared" si="41"/>
        <v>201</v>
      </c>
      <c r="AF153" s="240" t="str">
        <f t="shared" si="52"/>
        <v>1</v>
      </c>
      <c r="AG153" s="240" t="str">
        <f t="shared" si="42"/>
        <v>13</v>
      </c>
      <c r="AH153" s="240" t="str">
        <f t="shared" si="43"/>
        <v>02</v>
      </c>
      <c r="AI153" s="240" t="str">
        <f t="shared" si="44"/>
        <v>995</v>
      </c>
      <c r="AJ153" s="240" t="str">
        <f t="shared" si="45"/>
        <v>05</v>
      </c>
      <c r="AK153" s="240" t="str">
        <f t="shared" si="46"/>
        <v>0100</v>
      </c>
      <c r="AL153" s="240" t="str">
        <f t="shared" si="47"/>
        <v>130</v>
      </c>
    </row>
    <row r="154" spans="1:39" s="7" customFormat="1" ht="33.75" x14ac:dyDescent="0.2">
      <c r="A154" s="120" t="s">
        <v>486</v>
      </c>
      <c r="B154" s="119" t="s">
        <v>60</v>
      </c>
      <c r="C154" s="121" t="s">
        <v>229</v>
      </c>
      <c r="D154" s="122" t="s">
        <v>382</v>
      </c>
      <c r="E154" s="122" t="s">
        <v>224</v>
      </c>
      <c r="F154" s="122" t="s">
        <v>389</v>
      </c>
      <c r="G154" s="122" t="s">
        <v>227</v>
      </c>
      <c r="H154" s="122" t="s">
        <v>217</v>
      </c>
      <c r="I154" s="122" t="s">
        <v>235</v>
      </c>
      <c r="J154" s="123" t="s">
        <v>225</v>
      </c>
      <c r="K154" s="244">
        <v>17000</v>
      </c>
      <c r="L154" s="150">
        <v>0</v>
      </c>
      <c r="M154" s="245">
        <f t="shared" si="2"/>
        <v>17000</v>
      </c>
      <c r="N154" s="101">
        <f t="shared" si="50"/>
        <v>0</v>
      </c>
      <c r="O154" s="101">
        <f t="shared" si="51"/>
        <v>0</v>
      </c>
      <c r="P154" s="239">
        <f t="shared" ref="P154:P217" si="53">C154-AE154</f>
        <v>0</v>
      </c>
      <c r="Q154" s="239">
        <f t="shared" ref="Q154:Q217" si="54">D154-AF154</f>
        <v>0</v>
      </c>
      <c r="R154" s="239">
        <f t="shared" ref="R154:R217" si="55">E154-AG154</f>
        <v>0</v>
      </c>
      <c r="S154" s="239">
        <f t="shared" ref="S154:S217" si="56">F154-AH154</f>
        <v>0</v>
      </c>
      <c r="T154" s="239">
        <f t="shared" ref="T154:T217" si="57">G154-AI154</f>
        <v>0</v>
      </c>
      <c r="U154" s="239">
        <f t="shared" ref="U154:U217" si="58">H154-AJ154</f>
        <v>0</v>
      </c>
      <c r="V154" s="239">
        <f t="shared" ref="V154:V217" si="59">I154-AK154</f>
        <v>0</v>
      </c>
      <c r="W154" s="239">
        <f t="shared" ref="W154:W217" si="60">J154-AL154</f>
        <v>0</v>
      </c>
      <c r="X154" s="152"/>
      <c r="Y154" s="230" t="s">
        <v>1018</v>
      </c>
      <c r="Z154" s="231">
        <v>17000</v>
      </c>
      <c r="AA154" s="231">
        <v>0</v>
      </c>
      <c r="AB154" s="232">
        <v>17000</v>
      </c>
      <c r="AC154" s="152"/>
      <c r="AD154" s="152"/>
      <c r="AE154" s="240" t="str">
        <f t="shared" si="41"/>
        <v>220</v>
      </c>
      <c r="AF154" s="240" t="str">
        <f t="shared" si="52"/>
        <v>1</v>
      </c>
      <c r="AG154" s="240" t="str">
        <f t="shared" si="42"/>
        <v>13</v>
      </c>
      <c r="AH154" s="240" t="str">
        <f t="shared" si="43"/>
        <v>02</v>
      </c>
      <c r="AI154" s="240" t="str">
        <f t="shared" si="44"/>
        <v>995</v>
      </c>
      <c r="AJ154" s="240" t="str">
        <f t="shared" si="45"/>
        <v>05</v>
      </c>
      <c r="AK154" s="240" t="str">
        <f t="shared" si="46"/>
        <v>0100</v>
      </c>
      <c r="AL154" s="240" t="str">
        <f t="shared" si="47"/>
        <v>130</v>
      </c>
    </row>
    <row r="155" spans="1:39" s="7" customFormat="1" ht="33.75" x14ac:dyDescent="0.2">
      <c r="A155" s="120" t="s">
        <v>486</v>
      </c>
      <c r="B155" s="119" t="s">
        <v>60</v>
      </c>
      <c r="C155" s="121" t="s">
        <v>32</v>
      </c>
      <c r="D155" s="122" t="s">
        <v>382</v>
      </c>
      <c r="E155" s="122" t="s">
        <v>224</v>
      </c>
      <c r="F155" s="122" t="s">
        <v>389</v>
      </c>
      <c r="G155" s="122" t="s">
        <v>227</v>
      </c>
      <c r="H155" s="122" t="s">
        <v>217</v>
      </c>
      <c r="I155" s="122" t="s">
        <v>235</v>
      </c>
      <c r="J155" s="123" t="s">
        <v>225</v>
      </c>
      <c r="K155" s="244"/>
      <c r="L155" s="150">
        <v>1972963.85</v>
      </c>
      <c r="M155" s="245" t="str">
        <f t="shared" si="2"/>
        <v>-</v>
      </c>
      <c r="N155" s="101">
        <f t="shared" si="50"/>
        <v>0</v>
      </c>
      <c r="O155" s="101">
        <f t="shared" si="51"/>
        <v>0</v>
      </c>
      <c r="P155" s="239">
        <f t="shared" si="53"/>
        <v>0</v>
      </c>
      <c r="Q155" s="239">
        <f t="shared" si="54"/>
        <v>0</v>
      </c>
      <c r="R155" s="239">
        <f t="shared" si="55"/>
        <v>0</v>
      </c>
      <c r="S155" s="239">
        <f t="shared" si="56"/>
        <v>0</v>
      </c>
      <c r="T155" s="239">
        <f t="shared" si="57"/>
        <v>0</v>
      </c>
      <c r="U155" s="239">
        <f t="shared" si="58"/>
        <v>0</v>
      </c>
      <c r="V155" s="239">
        <f t="shared" si="59"/>
        <v>0</v>
      </c>
      <c r="W155" s="239">
        <f t="shared" si="60"/>
        <v>0</v>
      </c>
      <c r="X155" s="152"/>
      <c r="Y155" s="230" t="s">
        <v>1144</v>
      </c>
      <c r="Z155" s="231">
        <v>0</v>
      </c>
      <c r="AA155" s="231">
        <v>1972963.85</v>
      </c>
      <c r="AB155" s="232">
        <v>0</v>
      </c>
      <c r="AC155" s="152"/>
      <c r="AD155" s="152"/>
      <c r="AE155" s="240" t="str">
        <f t="shared" si="41"/>
        <v>233</v>
      </c>
      <c r="AF155" s="240" t="str">
        <f t="shared" si="52"/>
        <v>1</v>
      </c>
      <c r="AG155" s="240" t="str">
        <f t="shared" si="42"/>
        <v>13</v>
      </c>
      <c r="AH155" s="240" t="str">
        <f t="shared" si="43"/>
        <v>02</v>
      </c>
      <c r="AI155" s="240" t="str">
        <f t="shared" si="44"/>
        <v>995</v>
      </c>
      <c r="AJ155" s="240" t="str">
        <f t="shared" si="45"/>
        <v>05</v>
      </c>
      <c r="AK155" s="240" t="str">
        <f t="shared" si="46"/>
        <v>0100</v>
      </c>
      <c r="AL155" s="240" t="str">
        <f t="shared" si="47"/>
        <v>130</v>
      </c>
    </row>
    <row r="156" spans="1:39" s="7" customFormat="1" ht="33.75" x14ac:dyDescent="0.2">
      <c r="A156" s="120" t="s">
        <v>486</v>
      </c>
      <c r="B156" s="119" t="s">
        <v>60</v>
      </c>
      <c r="C156" s="121" t="s">
        <v>228</v>
      </c>
      <c r="D156" s="122" t="s">
        <v>382</v>
      </c>
      <c r="E156" s="122" t="s">
        <v>224</v>
      </c>
      <c r="F156" s="122" t="s">
        <v>389</v>
      </c>
      <c r="G156" s="122" t="s">
        <v>227</v>
      </c>
      <c r="H156" s="122" t="s">
        <v>217</v>
      </c>
      <c r="I156" s="122" t="s">
        <v>235</v>
      </c>
      <c r="J156" s="123" t="s">
        <v>225</v>
      </c>
      <c r="K156" s="244">
        <v>96784.42</v>
      </c>
      <c r="L156" s="150">
        <v>240986.55</v>
      </c>
      <c r="M156" s="245" t="str">
        <f t="shared" si="2"/>
        <v>-</v>
      </c>
      <c r="N156" s="101">
        <f t="shared" si="50"/>
        <v>0</v>
      </c>
      <c r="O156" s="101">
        <f t="shared" si="51"/>
        <v>0</v>
      </c>
      <c r="P156" s="239">
        <f t="shared" si="53"/>
        <v>0</v>
      </c>
      <c r="Q156" s="239">
        <f t="shared" si="54"/>
        <v>0</v>
      </c>
      <c r="R156" s="239">
        <f t="shared" si="55"/>
        <v>0</v>
      </c>
      <c r="S156" s="239">
        <f t="shared" si="56"/>
        <v>0</v>
      </c>
      <c r="T156" s="239">
        <f t="shared" si="57"/>
        <v>0</v>
      </c>
      <c r="U156" s="239">
        <f t="shared" si="58"/>
        <v>0</v>
      </c>
      <c r="V156" s="239">
        <f t="shared" si="59"/>
        <v>0</v>
      </c>
      <c r="W156" s="239">
        <f t="shared" si="60"/>
        <v>0</v>
      </c>
      <c r="X156" s="152"/>
      <c r="Y156" s="230" t="s">
        <v>823</v>
      </c>
      <c r="Z156" s="231">
        <v>96784.42</v>
      </c>
      <c r="AA156" s="231">
        <v>240986.55</v>
      </c>
      <c r="AB156" s="232">
        <v>0</v>
      </c>
      <c r="AC156" s="152"/>
      <c r="AD156" s="152"/>
      <c r="AE156" s="240" t="str">
        <f t="shared" si="41"/>
        <v>274</v>
      </c>
      <c r="AF156" s="240" t="str">
        <f t="shared" si="52"/>
        <v>1</v>
      </c>
      <c r="AG156" s="240" t="str">
        <f t="shared" si="42"/>
        <v>13</v>
      </c>
      <c r="AH156" s="240" t="str">
        <f t="shared" si="43"/>
        <v>02</v>
      </c>
      <c r="AI156" s="240" t="str">
        <f t="shared" si="44"/>
        <v>995</v>
      </c>
      <c r="AJ156" s="240" t="str">
        <f t="shared" si="45"/>
        <v>05</v>
      </c>
      <c r="AK156" s="240" t="str">
        <f t="shared" si="46"/>
        <v>0100</v>
      </c>
      <c r="AL156" s="240" t="str">
        <f t="shared" si="47"/>
        <v>130</v>
      </c>
    </row>
    <row r="157" spans="1:39" s="8" customFormat="1" ht="34.5" x14ac:dyDescent="0.25">
      <c r="A157" s="120" t="s">
        <v>486</v>
      </c>
      <c r="B157" s="118" t="s">
        <v>60</v>
      </c>
      <c r="C157" s="121" t="s">
        <v>230</v>
      </c>
      <c r="D157" s="122" t="s">
        <v>382</v>
      </c>
      <c r="E157" s="122" t="s">
        <v>224</v>
      </c>
      <c r="F157" s="122" t="s">
        <v>389</v>
      </c>
      <c r="G157" s="122" t="s">
        <v>227</v>
      </c>
      <c r="H157" s="122" t="s">
        <v>217</v>
      </c>
      <c r="I157" s="122" t="s">
        <v>235</v>
      </c>
      <c r="J157" s="123" t="s">
        <v>225</v>
      </c>
      <c r="K157" s="244">
        <v>25523.5</v>
      </c>
      <c r="L157" s="244">
        <v>0</v>
      </c>
      <c r="M157" s="245">
        <f t="shared" si="2"/>
        <v>25523.5</v>
      </c>
      <c r="N157" s="101">
        <f t="shared" si="50"/>
        <v>0</v>
      </c>
      <c r="O157" s="101">
        <f t="shared" si="51"/>
        <v>0</v>
      </c>
      <c r="P157" s="239">
        <f t="shared" si="53"/>
        <v>0</v>
      </c>
      <c r="Q157" s="239">
        <f t="shared" si="54"/>
        <v>0</v>
      </c>
      <c r="R157" s="239">
        <f t="shared" si="55"/>
        <v>0</v>
      </c>
      <c r="S157" s="239">
        <f t="shared" si="56"/>
        <v>0</v>
      </c>
      <c r="T157" s="239">
        <f t="shared" si="57"/>
        <v>0</v>
      </c>
      <c r="U157" s="239">
        <f t="shared" si="58"/>
        <v>0</v>
      </c>
      <c r="V157" s="239">
        <f t="shared" si="59"/>
        <v>0</v>
      </c>
      <c r="W157" s="239">
        <f t="shared" si="60"/>
        <v>0</v>
      </c>
      <c r="X157" s="152"/>
      <c r="Y157" s="230" t="s">
        <v>824</v>
      </c>
      <c r="Z157" s="231">
        <v>25523.5</v>
      </c>
      <c r="AA157" s="231">
        <v>0</v>
      </c>
      <c r="AB157" s="232">
        <v>25523.5</v>
      </c>
      <c r="AC157" s="152"/>
      <c r="AD157" s="152"/>
      <c r="AE157" s="240" t="str">
        <f t="shared" si="41"/>
        <v>278</v>
      </c>
      <c r="AF157" s="240" t="str">
        <f t="shared" si="52"/>
        <v>1</v>
      </c>
      <c r="AG157" s="240" t="str">
        <f t="shared" si="42"/>
        <v>13</v>
      </c>
      <c r="AH157" s="240" t="str">
        <f t="shared" si="43"/>
        <v>02</v>
      </c>
      <c r="AI157" s="240" t="str">
        <f t="shared" si="44"/>
        <v>995</v>
      </c>
      <c r="AJ157" s="240" t="str">
        <f t="shared" si="45"/>
        <v>05</v>
      </c>
      <c r="AK157" s="240" t="str">
        <f t="shared" si="46"/>
        <v>0100</v>
      </c>
      <c r="AL157" s="240" t="str">
        <f t="shared" si="47"/>
        <v>130</v>
      </c>
      <c r="AM157" s="7"/>
    </row>
    <row r="158" spans="1:39" s="8" customFormat="1" ht="23.25" x14ac:dyDescent="0.25">
      <c r="A158" s="120" t="s">
        <v>487</v>
      </c>
      <c r="B158" s="119" t="s">
        <v>60</v>
      </c>
      <c r="C158" s="125" t="s">
        <v>381</v>
      </c>
      <c r="D158" s="241" t="s">
        <v>382</v>
      </c>
      <c r="E158" s="241" t="s">
        <v>224</v>
      </c>
      <c r="F158" s="241" t="s">
        <v>389</v>
      </c>
      <c r="G158" s="241" t="s">
        <v>227</v>
      </c>
      <c r="H158" s="241" t="s">
        <v>217</v>
      </c>
      <c r="I158" s="241" t="s">
        <v>236</v>
      </c>
      <c r="J158" s="242" t="s">
        <v>225</v>
      </c>
      <c r="K158" s="243">
        <f>SUM(K159:K166)</f>
        <v>2685844.2499999995</v>
      </c>
      <c r="L158" s="243">
        <f>SUM(L159:L166)</f>
        <v>1701245.7100000002</v>
      </c>
      <c r="M158" s="151">
        <f>IF(K158-L158&gt;0,K158-L158,"-")</f>
        <v>984598.53999999934</v>
      </c>
      <c r="N158" s="101">
        <f t="shared" si="50"/>
        <v>0</v>
      </c>
      <c r="O158" s="101">
        <f t="shared" si="51"/>
        <v>0</v>
      </c>
      <c r="P158" s="239">
        <f t="shared" si="53"/>
        <v>0</v>
      </c>
      <c r="Q158" s="239">
        <f t="shared" si="54"/>
        <v>0</v>
      </c>
      <c r="R158" s="239">
        <f t="shared" si="55"/>
        <v>0</v>
      </c>
      <c r="S158" s="239">
        <f t="shared" si="56"/>
        <v>0</v>
      </c>
      <c r="T158" s="239">
        <f t="shared" si="57"/>
        <v>0</v>
      </c>
      <c r="U158" s="239">
        <f t="shared" si="58"/>
        <v>0</v>
      </c>
      <c r="V158" s="239">
        <f t="shared" si="59"/>
        <v>0</v>
      </c>
      <c r="W158" s="239">
        <f t="shared" si="60"/>
        <v>0</v>
      </c>
      <c r="X158" s="152"/>
      <c r="Y158" s="230" t="s">
        <v>825</v>
      </c>
      <c r="Z158" s="231">
        <v>2685844.25</v>
      </c>
      <c r="AA158" s="231">
        <v>1701245.71</v>
      </c>
      <c r="AB158" s="232">
        <v>984598.54</v>
      </c>
      <c r="AC158" s="152"/>
      <c r="AD158" s="152"/>
      <c r="AE158" s="240" t="str">
        <f t="shared" si="41"/>
        <v>000</v>
      </c>
      <c r="AF158" s="240" t="str">
        <f t="shared" si="52"/>
        <v>1</v>
      </c>
      <c r="AG158" s="240" t="str">
        <f t="shared" si="42"/>
        <v>13</v>
      </c>
      <c r="AH158" s="240" t="str">
        <f t="shared" si="43"/>
        <v>02</v>
      </c>
      <c r="AI158" s="240" t="str">
        <f t="shared" si="44"/>
        <v>995</v>
      </c>
      <c r="AJ158" s="240" t="str">
        <f t="shared" si="45"/>
        <v>05</v>
      </c>
      <c r="AK158" s="240" t="str">
        <f t="shared" si="46"/>
        <v>0200</v>
      </c>
      <c r="AL158" s="240" t="str">
        <f t="shared" si="47"/>
        <v>130</v>
      </c>
    </row>
    <row r="159" spans="1:39" s="8" customFormat="1" ht="23.25" x14ac:dyDescent="0.25">
      <c r="A159" s="120" t="s">
        <v>487</v>
      </c>
      <c r="B159" s="119" t="s">
        <v>60</v>
      </c>
      <c r="C159" s="121" t="s">
        <v>279</v>
      </c>
      <c r="D159" s="122" t="s">
        <v>382</v>
      </c>
      <c r="E159" s="122" t="s">
        <v>224</v>
      </c>
      <c r="F159" s="122" t="s">
        <v>389</v>
      </c>
      <c r="G159" s="122" t="s">
        <v>227</v>
      </c>
      <c r="H159" s="122" t="s">
        <v>217</v>
      </c>
      <c r="I159" s="122" t="s">
        <v>236</v>
      </c>
      <c r="J159" s="123" t="s">
        <v>225</v>
      </c>
      <c r="K159" s="244">
        <v>2111900</v>
      </c>
      <c r="L159" s="150">
        <v>833797.06</v>
      </c>
      <c r="M159" s="245">
        <f t="shared" si="2"/>
        <v>1278102.94</v>
      </c>
      <c r="N159" s="101">
        <f t="shared" si="50"/>
        <v>0</v>
      </c>
      <c r="O159" s="101">
        <f t="shared" si="51"/>
        <v>0</v>
      </c>
      <c r="P159" s="239">
        <f t="shared" si="53"/>
        <v>0</v>
      </c>
      <c r="Q159" s="239">
        <f t="shared" si="54"/>
        <v>0</v>
      </c>
      <c r="R159" s="239">
        <f t="shared" si="55"/>
        <v>0</v>
      </c>
      <c r="S159" s="239">
        <f t="shared" si="56"/>
        <v>0</v>
      </c>
      <c r="T159" s="239">
        <f t="shared" si="57"/>
        <v>0</v>
      </c>
      <c r="U159" s="239">
        <f t="shared" si="58"/>
        <v>0</v>
      </c>
      <c r="V159" s="239">
        <f t="shared" si="59"/>
        <v>0</v>
      </c>
      <c r="W159" s="239">
        <f t="shared" si="60"/>
        <v>0</v>
      </c>
      <c r="X159" s="152"/>
      <c r="Y159" s="230" t="s">
        <v>826</v>
      </c>
      <c r="Z159" s="231">
        <v>2111900</v>
      </c>
      <c r="AA159" s="231">
        <v>833797.06</v>
      </c>
      <c r="AB159" s="232">
        <v>1278102.94</v>
      </c>
      <c r="AC159" s="152"/>
      <c r="AD159" s="152"/>
      <c r="AE159" s="240" t="str">
        <f t="shared" si="41"/>
        <v>201</v>
      </c>
      <c r="AF159" s="240" t="str">
        <f t="shared" si="52"/>
        <v>1</v>
      </c>
      <c r="AG159" s="240" t="str">
        <f t="shared" si="42"/>
        <v>13</v>
      </c>
      <c r="AH159" s="240" t="str">
        <f t="shared" si="43"/>
        <v>02</v>
      </c>
      <c r="AI159" s="240" t="str">
        <f t="shared" si="44"/>
        <v>995</v>
      </c>
      <c r="AJ159" s="240" t="str">
        <f t="shared" si="45"/>
        <v>05</v>
      </c>
      <c r="AK159" s="240" t="str">
        <f t="shared" si="46"/>
        <v>0200</v>
      </c>
      <c r="AL159" s="240" t="str">
        <f t="shared" si="47"/>
        <v>130</v>
      </c>
    </row>
    <row r="160" spans="1:39" s="8" customFormat="1" ht="23.25" x14ac:dyDescent="0.25">
      <c r="A160" s="120" t="s">
        <v>487</v>
      </c>
      <c r="B160" s="119" t="s">
        <v>60</v>
      </c>
      <c r="C160" s="121" t="s">
        <v>181</v>
      </c>
      <c r="D160" s="122" t="s">
        <v>382</v>
      </c>
      <c r="E160" s="122" t="s">
        <v>224</v>
      </c>
      <c r="F160" s="122" t="s">
        <v>389</v>
      </c>
      <c r="G160" s="122" t="s">
        <v>227</v>
      </c>
      <c r="H160" s="122" t="s">
        <v>217</v>
      </c>
      <c r="I160" s="122" t="s">
        <v>236</v>
      </c>
      <c r="J160" s="123" t="s">
        <v>225</v>
      </c>
      <c r="K160" s="244">
        <v>18000</v>
      </c>
      <c r="L160" s="150">
        <v>8421.48</v>
      </c>
      <c r="M160" s="245">
        <f t="shared" si="2"/>
        <v>9578.52</v>
      </c>
      <c r="N160" s="101">
        <f t="shared" si="50"/>
        <v>0</v>
      </c>
      <c r="O160" s="101">
        <f t="shared" si="51"/>
        <v>0</v>
      </c>
      <c r="P160" s="239">
        <f t="shared" si="53"/>
        <v>0</v>
      </c>
      <c r="Q160" s="239">
        <f t="shared" si="54"/>
        <v>0</v>
      </c>
      <c r="R160" s="239">
        <f t="shared" si="55"/>
        <v>0</v>
      </c>
      <c r="S160" s="239">
        <f t="shared" si="56"/>
        <v>0</v>
      </c>
      <c r="T160" s="239">
        <f t="shared" si="57"/>
        <v>0</v>
      </c>
      <c r="U160" s="239">
        <f t="shared" si="58"/>
        <v>0</v>
      </c>
      <c r="V160" s="239">
        <f t="shared" si="59"/>
        <v>0</v>
      </c>
      <c r="W160" s="239">
        <f t="shared" si="60"/>
        <v>0</v>
      </c>
      <c r="X160" s="152"/>
      <c r="Y160" s="230" t="s">
        <v>827</v>
      </c>
      <c r="Z160" s="231">
        <v>18000</v>
      </c>
      <c r="AA160" s="231">
        <v>8421.48</v>
      </c>
      <c r="AB160" s="232">
        <v>9578.52</v>
      </c>
      <c r="AC160" s="152"/>
      <c r="AD160" s="152"/>
      <c r="AE160" s="240" t="str">
        <f t="shared" ref="AE160:AE223" si="61">MID(Y160,1,3)</f>
        <v>230</v>
      </c>
      <c r="AF160" s="240" t="str">
        <f t="shared" si="52"/>
        <v>1</v>
      </c>
      <c r="AG160" s="240" t="str">
        <f t="shared" si="42"/>
        <v>13</v>
      </c>
      <c r="AH160" s="240" t="str">
        <f t="shared" si="43"/>
        <v>02</v>
      </c>
      <c r="AI160" s="240" t="str">
        <f t="shared" si="44"/>
        <v>995</v>
      </c>
      <c r="AJ160" s="240" t="str">
        <f t="shared" si="45"/>
        <v>05</v>
      </c>
      <c r="AK160" s="240" t="str">
        <f t="shared" si="46"/>
        <v>0200</v>
      </c>
      <c r="AL160" s="240" t="str">
        <f t="shared" si="47"/>
        <v>130</v>
      </c>
    </row>
    <row r="161" spans="1:39" s="8" customFormat="1" ht="23.25" x14ac:dyDescent="0.25">
      <c r="A161" s="120" t="s">
        <v>487</v>
      </c>
      <c r="B161" s="119" t="s">
        <v>60</v>
      </c>
      <c r="C161" s="121" t="s">
        <v>269</v>
      </c>
      <c r="D161" s="122" t="s">
        <v>382</v>
      </c>
      <c r="E161" s="122" t="s">
        <v>224</v>
      </c>
      <c r="F161" s="122" t="s">
        <v>389</v>
      </c>
      <c r="G161" s="122" t="s">
        <v>227</v>
      </c>
      <c r="H161" s="122" t="s">
        <v>217</v>
      </c>
      <c r="I161" s="122" t="s">
        <v>236</v>
      </c>
      <c r="J161" s="123" t="s">
        <v>225</v>
      </c>
      <c r="K161" s="244">
        <v>7100</v>
      </c>
      <c r="L161" s="150">
        <v>0</v>
      </c>
      <c r="M161" s="245">
        <f t="shared" si="2"/>
        <v>7100</v>
      </c>
      <c r="N161" s="101">
        <f t="shared" si="50"/>
        <v>0</v>
      </c>
      <c r="O161" s="101">
        <f t="shared" si="51"/>
        <v>0</v>
      </c>
      <c r="P161" s="239">
        <f t="shared" si="53"/>
        <v>0</v>
      </c>
      <c r="Q161" s="239">
        <f t="shared" si="54"/>
        <v>0</v>
      </c>
      <c r="R161" s="239">
        <f t="shared" si="55"/>
        <v>0</v>
      </c>
      <c r="S161" s="239">
        <f t="shared" si="56"/>
        <v>0</v>
      </c>
      <c r="T161" s="239">
        <f t="shared" si="57"/>
        <v>0</v>
      </c>
      <c r="U161" s="239">
        <f t="shared" si="58"/>
        <v>0</v>
      </c>
      <c r="V161" s="239">
        <f t="shared" si="59"/>
        <v>0</v>
      </c>
      <c r="W161" s="239">
        <f t="shared" si="60"/>
        <v>0</v>
      </c>
      <c r="X161" s="152"/>
      <c r="Y161" s="230" t="s">
        <v>828</v>
      </c>
      <c r="Z161" s="231">
        <v>7100</v>
      </c>
      <c r="AA161" s="231">
        <v>0</v>
      </c>
      <c r="AB161" s="232">
        <v>7100</v>
      </c>
      <c r="AC161" s="152"/>
      <c r="AD161" s="152"/>
      <c r="AE161" s="240" t="str">
        <f t="shared" si="61"/>
        <v>231</v>
      </c>
      <c r="AF161" s="240" t="str">
        <f t="shared" si="52"/>
        <v>1</v>
      </c>
      <c r="AG161" s="240" t="str">
        <f t="shared" si="42"/>
        <v>13</v>
      </c>
      <c r="AH161" s="240" t="str">
        <f t="shared" si="43"/>
        <v>02</v>
      </c>
      <c r="AI161" s="240" t="str">
        <f t="shared" si="44"/>
        <v>995</v>
      </c>
      <c r="AJ161" s="240" t="str">
        <f t="shared" si="45"/>
        <v>05</v>
      </c>
      <c r="AK161" s="240" t="str">
        <f t="shared" si="46"/>
        <v>0200</v>
      </c>
      <c r="AL161" s="240" t="str">
        <f t="shared" si="47"/>
        <v>130</v>
      </c>
    </row>
    <row r="162" spans="1:39" s="8" customFormat="1" ht="23.25" x14ac:dyDescent="0.25">
      <c r="A162" s="120" t="s">
        <v>487</v>
      </c>
      <c r="B162" s="119" t="s">
        <v>60</v>
      </c>
      <c r="C162" s="121" t="s">
        <v>33</v>
      </c>
      <c r="D162" s="122" t="s">
        <v>382</v>
      </c>
      <c r="E162" s="122" t="s">
        <v>224</v>
      </c>
      <c r="F162" s="122" t="s">
        <v>389</v>
      </c>
      <c r="G162" s="122" t="s">
        <v>227</v>
      </c>
      <c r="H162" s="122" t="s">
        <v>217</v>
      </c>
      <c r="I162" s="122" t="s">
        <v>236</v>
      </c>
      <c r="J162" s="123" t="s">
        <v>225</v>
      </c>
      <c r="K162" s="244">
        <v>47000</v>
      </c>
      <c r="L162" s="150">
        <v>371252.52</v>
      </c>
      <c r="M162" s="245" t="str">
        <f t="shared" si="2"/>
        <v>-</v>
      </c>
      <c r="N162" s="101">
        <f t="shared" si="50"/>
        <v>0</v>
      </c>
      <c r="O162" s="101">
        <f t="shared" si="51"/>
        <v>0</v>
      </c>
      <c r="P162" s="239">
        <f t="shared" si="53"/>
        <v>0</v>
      </c>
      <c r="Q162" s="239">
        <f t="shared" si="54"/>
        <v>0</v>
      </c>
      <c r="R162" s="239">
        <f t="shared" si="55"/>
        <v>0</v>
      </c>
      <c r="S162" s="239">
        <f t="shared" si="56"/>
        <v>0</v>
      </c>
      <c r="T162" s="239">
        <f t="shared" si="57"/>
        <v>0</v>
      </c>
      <c r="U162" s="239">
        <f t="shared" si="58"/>
        <v>0</v>
      </c>
      <c r="V162" s="239">
        <f t="shared" si="59"/>
        <v>0</v>
      </c>
      <c r="W162" s="239">
        <f t="shared" si="60"/>
        <v>0</v>
      </c>
      <c r="X162" s="152"/>
      <c r="Y162" s="230" t="s">
        <v>829</v>
      </c>
      <c r="Z162" s="231">
        <v>47000</v>
      </c>
      <c r="AA162" s="231">
        <v>371252.52</v>
      </c>
      <c r="AB162" s="232">
        <v>0</v>
      </c>
      <c r="AC162" s="152"/>
      <c r="AD162" s="152"/>
      <c r="AE162" s="240" t="str">
        <f t="shared" si="61"/>
        <v>240</v>
      </c>
      <c r="AF162" s="240" t="str">
        <f t="shared" si="52"/>
        <v>1</v>
      </c>
      <c r="AG162" s="240" t="str">
        <f t="shared" si="42"/>
        <v>13</v>
      </c>
      <c r="AH162" s="240" t="str">
        <f t="shared" si="43"/>
        <v>02</v>
      </c>
      <c r="AI162" s="240" t="str">
        <f t="shared" si="44"/>
        <v>995</v>
      </c>
      <c r="AJ162" s="240" t="str">
        <f t="shared" si="45"/>
        <v>05</v>
      </c>
      <c r="AK162" s="240" t="str">
        <f t="shared" si="46"/>
        <v>0200</v>
      </c>
      <c r="AL162" s="240" t="str">
        <f t="shared" si="47"/>
        <v>130</v>
      </c>
    </row>
    <row r="163" spans="1:39" s="8" customFormat="1" ht="23.25" x14ac:dyDescent="0.25">
      <c r="A163" s="120" t="s">
        <v>487</v>
      </c>
      <c r="B163" s="119" t="s">
        <v>60</v>
      </c>
      <c r="C163" s="121" t="s">
        <v>284</v>
      </c>
      <c r="D163" s="122" t="s">
        <v>382</v>
      </c>
      <c r="E163" s="122" t="s">
        <v>224</v>
      </c>
      <c r="F163" s="122" t="s">
        <v>389</v>
      </c>
      <c r="G163" s="122" t="s">
        <v>227</v>
      </c>
      <c r="H163" s="122" t="s">
        <v>217</v>
      </c>
      <c r="I163" s="122" t="s">
        <v>236</v>
      </c>
      <c r="J163" s="123" t="s">
        <v>225</v>
      </c>
      <c r="K163" s="244">
        <v>18590.03</v>
      </c>
      <c r="L163" s="244">
        <v>0</v>
      </c>
      <c r="M163" s="245">
        <f t="shared" si="2"/>
        <v>18590.03</v>
      </c>
      <c r="N163" s="101">
        <f t="shared" si="50"/>
        <v>0</v>
      </c>
      <c r="O163" s="101">
        <f t="shared" si="51"/>
        <v>0</v>
      </c>
      <c r="P163" s="239">
        <f t="shared" si="53"/>
        <v>0</v>
      </c>
      <c r="Q163" s="239">
        <f t="shared" si="54"/>
        <v>0</v>
      </c>
      <c r="R163" s="239">
        <f t="shared" si="55"/>
        <v>0</v>
      </c>
      <c r="S163" s="239">
        <f t="shared" si="56"/>
        <v>0</v>
      </c>
      <c r="T163" s="239">
        <f t="shared" si="57"/>
        <v>0</v>
      </c>
      <c r="U163" s="239">
        <f t="shared" si="58"/>
        <v>0</v>
      </c>
      <c r="V163" s="239">
        <f t="shared" si="59"/>
        <v>0</v>
      </c>
      <c r="W163" s="239">
        <f t="shared" si="60"/>
        <v>0</v>
      </c>
      <c r="X163" s="152"/>
      <c r="Y163" s="230" t="s">
        <v>830</v>
      </c>
      <c r="Z163" s="231">
        <v>18590.03</v>
      </c>
      <c r="AA163" s="231">
        <v>0</v>
      </c>
      <c r="AB163" s="232">
        <v>18590.03</v>
      </c>
      <c r="AC163" s="152"/>
      <c r="AD163" s="152"/>
      <c r="AE163" s="240" t="str">
        <f t="shared" si="61"/>
        <v>267</v>
      </c>
      <c r="AF163" s="240" t="str">
        <f t="shared" si="52"/>
        <v>1</v>
      </c>
      <c r="AG163" s="240" t="str">
        <f t="shared" ref="AG163:AG226" si="62">MID($Y163,6,2)</f>
        <v>13</v>
      </c>
      <c r="AH163" s="240" t="str">
        <f t="shared" ref="AH163:AH226" si="63">MID($Y163,8,2)</f>
        <v>02</v>
      </c>
      <c r="AI163" s="240" t="str">
        <f t="shared" ref="AI163:AI226" si="64">MID($Y163,10,3)</f>
        <v>995</v>
      </c>
      <c r="AJ163" s="240" t="str">
        <f t="shared" ref="AJ163:AJ226" si="65">MID($Y163,13,2)</f>
        <v>05</v>
      </c>
      <c r="AK163" s="240" t="str">
        <f t="shared" ref="AK163:AK226" si="66">MID($Y163,15,4)</f>
        <v>0200</v>
      </c>
      <c r="AL163" s="240" t="str">
        <f t="shared" ref="AL163:AL226" si="67">MID($Y163,19,3)</f>
        <v>130</v>
      </c>
    </row>
    <row r="164" spans="1:39" s="8" customFormat="1" ht="23.25" x14ac:dyDescent="0.25">
      <c r="A164" s="120" t="s">
        <v>487</v>
      </c>
      <c r="B164" s="119" t="s">
        <v>60</v>
      </c>
      <c r="C164" s="121" t="s">
        <v>228</v>
      </c>
      <c r="D164" s="122" t="s">
        <v>382</v>
      </c>
      <c r="E164" s="122" t="s">
        <v>224</v>
      </c>
      <c r="F164" s="122" t="s">
        <v>389</v>
      </c>
      <c r="G164" s="122" t="s">
        <v>227</v>
      </c>
      <c r="H164" s="122" t="s">
        <v>217</v>
      </c>
      <c r="I164" s="122" t="s">
        <v>236</v>
      </c>
      <c r="J164" s="123" t="s">
        <v>225</v>
      </c>
      <c r="K164" s="244">
        <v>395561.88</v>
      </c>
      <c r="L164" s="150">
        <v>487691.84</v>
      </c>
      <c r="M164" s="245" t="str">
        <f t="shared" si="2"/>
        <v>-</v>
      </c>
      <c r="N164" s="101">
        <f t="shared" si="50"/>
        <v>0</v>
      </c>
      <c r="O164" s="101">
        <f t="shared" si="51"/>
        <v>0</v>
      </c>
      <c r="P164" s="239">
        <f t="shared" si="53"/>
        <v>0</v>
      </c>
      <c r="Q164" s="239">
        <f t="shared" si="54"/>
        <v>0</v>
      </c>
      <c r="R164" s="239">
        <f t="shared" si="55"/>
        <v>0</v>
      </c>
      <c r="S164" s="239">
        <f t="shared" si="56"/>
        <v>0</v>
      </c>
      <c r="T164" s="239">
        <f t="shared" si="57"/>
        <v>0</v>
      </c>
      <c r="U164" s="239">
        <f t="shared" si="58"/>
        <v>0</v>
      </c>
      <c r="V164" s="239">
        <f t="shared" si="59"/>
        <v>0</v>
      </c>
      <c r="W164" s="239">
        <f t="shared" si="60"/>
        <v>0</v>
      </c>
      <c r="X164" s="152"/>
      <c r="Y164" s="230" t="s">
        <v>831</v>
      </c>
      <c r="Z164" s="231">
        <v>395561.88</v>
      </c>
      <c r="AA164" s="231">
        <v>487691.84</v>
      </c>
      <c r="AB164" s="232">
        <v>0</v>
      </c>
      <c r="AC164" s="152"/>
      <c r="AD164" s="152"/>
      <c r="AE164" s="240" t="str">
        <f t="shared" si="61"/>
        <v>274</v>
      </c>
      <c r="AF164" s="240" t="str">
        <f t="shared" si="52"/>
        <v>1</v>
      </c>
      <c r="AG164" s="240" t="str">
        <f t="shared" si="62"/>
        <v>13</v>
      </c>
      <c r="AH164" s="240" t="str">
        <f t="shared" si="63"/>
        <v>02</v>
      </c>
      <c r="AI164" s="240" t="str">
        <f t="shared" si="64"/>
        <v>995</v>
      </c>
      <c r="AJ164" s="240" t="str">
        <f t="shared" si="65"/>
        <v>05</v>
      </c>
      <c r="AK164" s="240" t="str">
        <f t="shared" si="66"/>
        <v>0200</v>
      </c>
      <c r="AL164" s="240" t="str">
        <f t="shared" si="67"/>
        <v>130</v>
      </c>
    </row>
    <row r="165" spans="1:39" s="8" customFormat="1" ht="23.25" x14ac:dyDescent="0.25">
      <c r="A165" s="120" t="s">
        <v>487</v>
      </c>
      <c r="B165" s="119" t="s">
        <v>60</v>
      </c>
      <c r="C165" s="121" t="s">
        <v>230</v>
      </c>
      <c r="D165" s="122" t="s">
        <v>382</v>
      </c>
      <c r="E165" s="122" t="s">
        <v>224</v>
      </c>
      <c r="F165" s="122" t="s">
        <v>389</v>
      </c>
      <c r="G165" s="122" t="s">
        <v>227</v>
      </c>
      <c r="H165" s="122" t="s">
        <v>217</v>
      </c>
      <c r="I165" s="122" t="s">
        <v>236</v>
      </c>
      <c r="J165" s="123" t="s">
        <v>225</v>
      </c>
      <c r="K165" s="244">
        <v>28374.07</v>
      </c>
      <c r="L165" s="244">
        <v>0</v>
      </c>
      <c r="M165" s="245">
        <f t="shared" si="2"/>
        <v>28374.07</v>
      </c>
      <c r="N165" s="101">
        <f t="shared" si="50"/>
        <v>0</v>
      </c>
      <c r="O165" s="101">
        <f t="shared" si="51"/>
        <v>0</v>
      </c>
      <c r="P165" s="239">
        <f t="shared" si="53"/>
        <v>0</v>
      </c>
      <c r="Q165" s="239">
        <f t="shared" si="54"/>
        <v>0</v>
      </c>
      <c r="R165" s="239">
        <f t="shared" si="55"/>
        <v>0</v>
      </c>
      <c r="S165" s="239">
        <f t="shared" si="56"/>
        <v>0</v>
      </c>
      <c r="T165" s="239">
        <f t="shared" si="57"/>
        <v>0</v>
      </c>
      <c r="U165" s="239">
        <f t="shared" si="58"/>
        <v>0</v>
      </c>
      <c r="V165" s="239">
        <f t="shared" si="59"/>
        <v>0</v>
      </c>
      <c r="W165" s="239">
        <f t="shared" si="60"/>
        <v>0</v>
      </c>
      <c r="X165" s="152"/>
      <c r="Y165" s="230" t="s">
        <v>832</v>
      </c>
      <c r="Z165" s="231">
        <v>28374.07</v>
      </c>
      <c r="AA165" s="231">
        <v>0</v>
      </c>
      <c r="AB165" s="232">
        <v>28374.07</v>
      </c>
      <c r="AC165" s="152"/>
      <c r="AD165" s="152"/>
      <c r="AE165" s="240" t="str">
        <f t="shared" si="61"/>
        <v>278</v>
      </c>
      <c r="AF165" s="240" t="str">
        <f t="shared" si="52"/>
        <v>1</v>
      </c>
      <c r="AG165" s="240" t="str">
        <f t="shared" si="62"/>
        <v>13</v>
      </c>
      <c r="AH165" s="240" t="str">
        <f t="shared" si="63"/>
        <v>02</v>
      </c>
      <c r="AI165" s="240" t="str">
        <f t="shared" si="64"/>
        <v>995</v>
      </c>
      <c r="AJ165" s="240" t="str">
        <f t="shared" si="65"/>
        <v>05</v>
      </c>
      <c r="AK165" s="240" t="str">
        <f t="shared" si="66"/>
        <v>0200</v>
      </c>
      <c r="AL165" s="240" t="str">
        <f t="shared" si="67"/>
        <v>130</v>
      </c>
    </row>
    <row r="166" spans="1:39" s="7" customFormat="1" ht="23.25" x14ac:dyDescent="0.25">
      <c r="A166" s="120" t="s">
        <v>487</v>
      </c>
      <c r="B166" s="118" t="s">
        <v>60</v>
      </c>
      <c r="C166" s="121" t="s">
        <v>79</v>
      </c>
      <c r="D166" s="122" t="s">
        <v>382</v>
      </c>
      <c r="E166" s="122" t="s">
        <v>224</v>
      </c>
      <c r="F166" s="122" t="s">
        <v>389</v>
      </c>
      <c r="G166" s="122" t="s">
        <v>227</v>
      </c>
      <c r="H166" s="122" t="s">
        <v>217</v>
      </c>
      <c r="I166" s="122" t="s">
        <v>236</v>
      </c>
      <c r="J166" s="123" t="s">
        <v>225</v>
      </c>
      <c r="K166" s="244">
        <v>59318.27</v>
      </c>
      <c r="L166" s="247">
        <v>82.81</v>
      </c>
      <c r="M166" s="245">
        <f t="shared" ref="M166" si="68">IF(K166-L166&gt;0,K166-L166,"-")</f>
        <v>59235.46</v>
      </c>
      <c r="N166" s="101">
        <f t="shared" si="50"/>
        <v>0</v>
      </c>
      <c r="O166" s="101">
        <f t="shared" si="51"/>
        <v>0</v>
      </c>
      <c r="P166" s="239">
        <f t="shared" si="53"/>
        <v>0</v>
      </c>
      <c r="Q166" s="239">
        <f t="shared" si="54"/>
        <v>0</v>
      </c>
      <c r="R166" s="239">
        <f t="shared" si="55"/>
        <v>0</v>
      </c>
      <c r="S166" s="239">
        <f t="shared" si="56"/>
        <v>0</v>
      </c>
      <c r="T166" s="239">
        <f t="shared" si="57"/>
        <v>0</v>
      </c>
      <c r="U166" s="239">
        <f t="shared" si="58"/>
        <v>0</v>
      </c>
      <c r="V166" s="239">
        <f t="shared" si="59"/>
        <v>0</v>
      </c>
      <c r="W166" s="239">
        <f t="shared" si="60"/>
        <v>0</v>
      </c>
      <c r="X166" s="152"/>
      <c r="Y166" s="230" t="s">
        <v>833</v>
      </c>
      <c r="Z166" s="231">
        <v>59318.27</v>
      </c>
      <c r="AA166" s="231">
        <v>82.81</v>
      </c>
      <c r="AB166" s="232">
        <v>59235.46</v>
      </c>
      <c r="AC166" s="152"/>
      <c r="AD166" s="152"/>
      <c r="AE166" s="240" t="str">
        <f t="shared" si="61"/>
        <v>295</v>
      </c>
      <c r="AF166" s="240" t="str">
        <f t="shared" si="52"/>
        <v>1</v>
      </c>
      <c r="AG166" s="240" t="str">
        <f t="shared" si="62"/>
        <v>13</v>
      </c>
      <c r="AH166" s="240" t="str">
        <f t="shared" si="63"/>
        <v>02</v>
      </c>
      <c r="AI166" s="240" t="str">
        <f t="shared" si="64"/>
        <v>995</v>
      </c>
      <c r="AJ166" s="240" t="str">
        <f t="shared" si="65"/>
        <v>05</v>
      </c>
      <c r="AK166" s="240" t="str">
        <f t="shared" si="66"/>
        <v>0200</v>
      </c>
      <c r="AL166" s="240" t="str">
        <f t="shared" si="67"/>
        <v>130</v>
      </c>
      <c r="AM166" s="8"/>
    </row>
    <row r="167" spans="1:39" s="7" customFormat="1" x14ac:dyDescent="0.2">
      <c r="A167" s="132" t="s">
        <v>246</v>
      </c>
      <c r="B167" s="118" t="s">
        <v>60</v>
      </c>
      <c r="C167" s="125" t="s">
        <v>381</v>
      </c>
      <c r="D167" s="241" t="s">
        <v>382</v>
      </c>
      <c r="E167" s="241" t="s">
        <v>34</v>
      </c>
      <c r="F167" s="241" t="s">
        <v>383</v>
      </c>
      <c r="G167" s="241" t="s">
        <v>381</v>
      </c>
      <c r="H167" s="241" t="s">
        <v>383</v>
      </c>
      <c r="I167" s="241" t="s">
        <v>384</v>
      </c>
      <c r="J167" s="242" t="s">
        <v>381</v>
      </c>
      <c r="K167" s="243">
        <f>K173+K168</f>
        <v>373918.56</v>
      </c>
      <c r="L167" s="243">
        <f>L173+L168</f>
        <v>11422339.379999999</v>
      </c>
      <c r="M167" s="151" t="str">
        <f t="shared" ref="M167:M262" si="69">IF(K167-L167&gt;0,K167-L167,"-")</f>
        <v>-</v>
      </c>
      <c r="N167" s="101">
        <f t="shared" si="50"/>
        <v>0</v>
      </c>
      <c r="O167" s="101">
        <f t="shared" si="51"/>
        <v>0</v>
      </c>
      <c r="P167" s="239">
        <f t="shared" si="53"/>
        <v>0</v>
      </c>
      <c r="Q167" s="239">
        <f t="shared" si="54"/>
        <v>0</v>
      </c>
      <c r="R167" s="239">
        <f t="shared" si="55"/>
        <v>0</v>
      </c>
      <c r="S167" s="239">
        <f t="shared" si="56"/>
        <v>0</v>
      </c>
      <c r="T167" s="239">
        <f t="shared" si="57"/>
        <v>0</v>
      </c>
      <c r="U167" s="239">
        <f t="shared" si="58"/>
        <v>0</v>
      </c>
      <c r="V167" s="239">
        <f t="shared" si="59"/>
        <v>0</v>
      </c>
      <c r="W167" s="239">
        <f t="shared" si="60"/>
        <v>0</v>
      </c>
      <c r="X167" s="152"/>
      <c r="Y167" s="230" t="s">
        <v>834</v>
      </c>
      <c r="Z167" s="231">
        <v>373918.56</v>
      </c>
      <c r="AA167" s="231">
        <v>11422339.380000001</v>
      </c>
      <c r="AB167" s="232">
        <v>0</v>
      </c>
      <c r="AC167" s="152"/>
      <c r="AD167" s="152"/>
      <c r="AE167" s="240" t="str">
        <f t="shared" si="61"/>
        <v>000</v>
      </c>
      <c r="AF167" s="240" t="str">
        <f t="shared" si="52"/>
        <v>1</v>
      </c>
      <c r="AG167" s="240" t="str">
        <f t="shared" si="62"/>
        <v>14</v>
      </c>
      <c r="AH167" s="240" t="str">
        <f t="shared" si="63"/>
        <v>00</v>
      </c>
      <c r="AI167" s="240" t="str">
        <f t="shared" si="64"/>
        <v>000</v>
      </c>
      <c r="AJ167" s="240" t="str">
        <f t="shared" si="65"/>
        <v>00</v>
      </c>
      <c r="AK167" s="240" t="str">
        <f t="shared" si="66"/>
        <v>0000</v>
      </c>
      <c r="AL167" s="240" t="str">
        <f t="shared" si="67"/>
        <v>000</v>
      </c>
    </row>
    <row r="168" spans="1:39" s="7" customFormat="1" ht="48.75" customHeight="1" x14ac:dyDescent="0.2">
      <c r="A168" s="282" t="s">
        <v>1102</v>
      </c>
      <c r="B168" s="118" t="s">
        <v>60</v>
      </c>
      <c r="C168" s="125" t="s">
        <v>381</v>
      </c>
      <c r="D168" s="241" t="s">
        <v>382</v>
      </c>
      <c r="E168" s="241" t="s">
        <v>34</v>
      </c>
      <c r="F168" s="241" t="s">
        <v>389</v>
      </c>
      <c r="G168" s="241" t="s">
        <v>381</v>
      </c>
      <c r="H168" s="241" t="s">
        <v>383</v>
      </c>
      <c r="I168" s="241" t="s">
        <v>384</v>
      </c>
      <c r="J168" s="242" t="s">
        <v>381</v>
      </c>
      <c r="K168" s="243">
        <f t="shared" ref="K168:L169" si="70">K169</f>
        <v>0</v>
      </c>
      <c r="L168" s="243">
        <f t="shared" si="70"/>
        <v>10554979.76</v>
      </c>
      <c r="M168" s="151" t="str">
        <f t="shared" si="69"/>
        <v>-</v>
      </c>
      <c r="N168" s="101">
        <f t="shared" si="50"/>
        <v>0</v>
      </c>
      <c r="O168" s="101">
        <f t="shared" si="51"/>
        <v>0</v>
      </c>
      <c r="P168" s="239">
        <f t="shared" si="53"/>
        <v>0</v>
      </c>
      <c r="Q168" s="239">
        <f t="shared" si="54"/>
        <v>0</v>
      </c>
      <c r="R168" s="239">
        <f t="shared" si="55"/>
        <v>0</v>
      </c>
      <c r="S168" s="239">
        <f t="shared" si="56"/>
        <v>0</v>
      </c>
      <c r="T168" s="239">
        <f t="shared" si="57"/>
        <v>0</v>
      </c>
      <c r="U168" s="239">
        <f t="shared" si="58"/>
        <v>0</v>
      </c>
      <c r="V168" s="239">
        <f t="shared" si="59"/>
        <v>0</v>
      </c>
      <c r="W168" s="239">
        <f t="shared" si="60"/>
        <v>0</v>
      </c>
      <c r="X168" s="152"/>
      <c r="Y168" s="230" t="s">
        <v>1077</v>
      </c>
      <c r="Z168" s="231">
        <v>0</v>
      </c>
      <c r="AA168" s="231">
        <v>10554979.76</v>
      </c>
      <c r="AB168" s="232">
        <v>0</v>
      </c>
      <c r="AC168" s="152"/>
      <c r="AD168" s="152"/>
      <c r="AE168" s="240" t="str">
        <f t="shared" si="61"/>
        <v>000</v>
      </c>
      <c r="AF168" s="240" t="str">
        <f t="shared" si="52"/>
        <v>1</v>
      </c>
      <c r="AG168" s="240" t="str">
        <f t="shared" si="62"/>
        <v>14</v>
      </c>
      <c r="AH168" s="240" t="str">
        <f t="shared" si="63"/>
        <v>02</v>
      </c>
      <c r="AI168" s="240" t="str">
        <f t="shared" si="64"/>
        <v>000</v>
      </c>
      <c r="AJ168" s="240" t="str">
        <f t="shared" si="65"/>
        <v>00</v>
      </c>
      <c r="AK168" s="240" t="str">
        <f t="shared" si="66"/>
        <v>0000</v>
      </c>
      <c r="AL168" s="240" t="str">
        <f t="shared" si="67"/>
        <v>000</v>
      </c>
    </row>
    <row r="169" spans="1:39" s="7" customFormat="1" ht="56.25" x14ac:dyDescent="0.2">
      <c r="A169" s="282" t="s">
        <v>1103</v>
      </c>
      <c r="B169" s="118" t="s">
        <v>60</v>
      </c>
      <c r="C169" s="125" t="s">
        <v>381</v>
      </c>
      <c r="D169" s="241" t="s">
        <v>382</v>
      </c>
      <c r="E169" s="241" t="s">
        <v>34</v>
      </c>
      <c r="F169" s="241" t="s">
        <v>389</v>
      </c>
      <c r="G169" s="241" t="s">
        <v>281</v>
      </c>
      <c r="H169" s="241" t="s">
        <v>217</v>
      </c>
      <c r="I169" s="241" t="s">
        <v>384</v>
      </c>
      <c r="J169" s="242" t="s">
        <v>1101</v>
      </c>
      <c r="K169" s="243">
        <f t="shared" si="70"/>
        <v>0</v>
      </c>
      <c r="L169" s="243">
        <f t="shared" si="70"/>
        <v>10554979.76</v>
      </c>
      <c r="M169" s="151" t="str">
        <f t="shared" si="69"/>
        <v>-</v>
      </c>
      <c r="N169" s="101">
        <f t="shared" si="50"/>
        <v>0</v>
      </c>
      <c r="O169" s="101">
        <f t="shared" si="51"/>
        <v>0</v>
      </c>
      <c r="P169" s="239">
        <f t="shared" si="53"/>
        <v>0</v>
      </c>
      <c r="Q169" s="239">
        <f t="shared" si="54"/>
        <v>0</v>
      </c>
      <c r="R169" s="239">
        <f t="shared" si="55"/>
        <v>0</v>
      </c>
      <c r="S169" s="239">
        <f t="shared" si="56"/>
        <v>0</v>
      </c>
      <c r="T169" s="239">
        <f t="shared" si="57"/>
        <v>0</v>
      </c>
      <c r="U169" s="239">
        <f t="shared" si="58"/>
        <v>0</v>
      </c>
      <c r="V169" s="239">
        <f t="shared" si="59"/>
        <v>0</v>
      </c>
      <c r="W169" s="239">
        <f t="shared" si="60"/>
        <v>0</v>
      </c>
      <c r="X169" s="152"/>
      <c r="Y169" s="230" t="s">
        <v>1078</v>
      </c>
      <c r="Z169" s="231">
        <v>0</v>
      </c>
      <c r="AA169" s="231">
        <v>10554979.76</v>
      </c>
      <c r="AB169" s="232">
        <v>0</v>
      </c>
      <c r="AC169" s="152"/>
      <c r="AD169" s="152"/>
      <c r="AE169" s="240" t="str">
        <f t="shared" si="61"/>
        <v>000</v>
      </c>
      <c r="AF169" s="240" t="str">
        <f t="shared" si="52"/>
        <v>1</v>
      </c>
      <c r="AG169" s="240" t="str">
        <f t="shared" si="62"/>
        <v>14</v>
      </c>
      <c r="AH169" s="240" t="str">
        <f t="shared" si="63"/>
        <v>02</v>
      </c>
      <c r="AI169" s="240" t="str">
        <f t="shared" si="64"/>
        <v>050</v>
      </c>
      <c r="AJ169" s="240" t="str">
        <f t="shared" si="65"/>
        <v>05</v>
      </c>
      <c r="AK169" s="240" t="str">
        <f t="shared" si="66"/>
        <v>0000</v>
      </c>
      <c r="AL169" s="240" t="str">
        <f t="shared" si="67"/>
        <v>410</v>
      </c>
    </row>
    <row r="170" spans="1:39" s="7" customFormat="1" ht="56.25" x14ac:dyDescent="0.2">
      <c r="A170" s="282" t="s">
        <v>1104</v>
      </c>
      <c r="B170" s="118" t="s">
        <v>60</v>
      </c>
      <c r="C170" s="125" t="s">
        <v>284</v>
      </c>
      <c r="D170" s="241" t="s">
        <v>382</v>
      </c>
      <c r="E170" s="241" t="s">
        <v>34</v>
      </c>
      <c r="F170" s="241" t="s">
        <v>389</v>
      </c>
      <c r="G170" s="241" t="s">
        <v>360</v>
      </c>
      <c r="H170" s="241" t="s">
        <v>217</v>
      </c>
      <c r="I170" s="241" t="s">
        <v>384</v>
      </c>
      <c r="J170" s="242" t="s">
        <v>1101</v>
      </c>
      <c r="K170" s="243">
        <f>K171+K172</f>
        <v>0</v>
      </c>
      <c r="L170" s="243">
        <f>L171+L172</f>
        <v>10554979.76</v>
      </c>
      <c r="M170" s="151" t="str">
        <f t="shared" si="69"/>
        <v>-</v>
      </c>
      <c r="N170" s="101">
        <f t="shared" si="50"/>
        <v>0</v>
      </c>
      <c r="O170" s="101">
        <f t="shared" si="51"/>
        <v>0</v>
      </c>
      <c r="P170" s="239">
        <f t="shared" si="53"/>
        <v>0</v>
      </c>
      <c r="Q170" s="239">
        <f t="shared" si="54"/>
        <v>0</v>
      </c>
      <c r="R170" s="239">
        <f t="shared" si="55"/>
        <v>0</v>
      </c>
      <c r="S170" s="239">
        <f t="shared" si="56"/>
        <v>0</v>
      </c>
      <c r="T170" s="239">
        <f t="shared" si="57"/>
        <v>0</v>
      </c>
      <c r="U170" s="239">
        <f t="shared" si="58"/>
        <v>0</v>
      </c>
      <c r="V170" s="239">
        <f t="shared" si="59"/>
        <v>0</v>
      </c>
      <c r="W170" s="239">
        <f t="shared" si="60"/>
        <v>0</v>
      </c>
      <c r="X170" s="152"/>
      <c r="Y170" s="230" t="s">
        <v>1079</v>
      </c>
      <c r="Z170" s="231">
        <v>0</v>
      </c>
      <c r="AA170" s="231">
        <v>10554979.76</v>
      </c>
      <c r="AB170" s="232">
        <v>0</v>
      </c>
      <c r="AC170" s="152"/>
      <c r="AD170" s="152"/>
      <c r="AE170" s="240" t="str">
        <f t="shared" si="61"/>
        <v>267</v>
      </c>
      <c r="AF170" s="240" t="str">
        <f t="shared" si="52"/>
        <v>1</v>
      </c>
      <c r="AG170" s="240" t="str">
        <f t="shared" si="62"/>
        <v>14</v>
      </c>
      <c r="AH170" s="240" t="str">
        <f t="shared" si="63"/>
        <v>02</v>
      </c>
      <c r="AI170" s="240" t="str">
        <f t="shared" si="64"/>
        <v>053</v>
      </c>
      <c r="AJ170" s="240" t="str">
        <f t="shared" si="65"/>
        <v>05</v>
      </c>
      <c r="AK170" s="240" t="str">
        <f t="shared" si="66"/>
        <v>0000</v>
      </c>
      <c r="AL170" s="240" t="str">
        <f t="shared" si="67"/>
        <v>410</v>
      </c>
    </row>
    <row r="171" spans="1:39" s="8" customFormat="1" ht="72.75" customHeight="1" x14ac:dyDescent="0.25">
      <c r="A171" s="149" t="s">
        <v>1105</v>
      </c>
      <c r="B171" s="119" t="s">
        <v>60</v>
      </c>
      <c r="C171" s="121" t="s">
        <v>284</v>
      </c>
      <c r="D171" s="122" t="s">
        <v>382</v>
      </c>
      <c r="E171" s="122" t="s">
        <v>34</v>
      </c>
      <c r="F171" s="122" t="s">
        <v>389</v>
      </c>
      <c r="G171" s="122" t="s">
        <v>360</v>
      </c>
      <c r="H171" s="122" t="s">
        <v>217</v>
      </c>
      <c r="I171" s="122" t="s">
        <v>235</v>
      </c>
      <c r="J171" s="123" t="s">
        <v>1101</v>
      </c>
      <c r="K171" s="135">
        <v>0</v>
      </c>
      <c r="L171" s="150">
        <v>3067125</v>
      </c>
      <c r="M171" s="151" t="str">
        <f t="shared" si="69"/>
        <v>-</v>
      </c>
      <c r="N171" s="101">
        <f t="shared" si="50"/>
        <v>0</v>
      </c>
      <c r="O171" s="101">
        <f t="shared" si="51"/>
        <v>0</v>
      </c>
      <c r="P171" s="239">
        <f t="shared" si="53"/>
        <v>0</v>
      </c>
      <c r="Q171" s="239">
        <f t="shared" si="54"/>
        <v>0</v>
      </c>
      <c r="R171" s="239">
        <f t="shared" si="55"/>
        <v>0</v>
      </c>
      <c r="S171" s="239">
        <f t="shared" si="56"/>
        <v>0</v>
      </c>
      <c r="T171" s="239">
        <f t="shared" si="57"/>
        <v>0</v>
      </c>
      <c r="U171" s="239">
        <f t="shared" si="58"/>
        <v>0</v>
      </c>
      <c r="V171" s="239">
        <f t="shared" si="59"/>
        <v>0</v>
      </c>
      <c r="W171" s="239">
        <f t="shared" si="60"/>
        <v>0</v>
      </c>
      <c r="X171" s="152"/>
      <c r="Y171" s="230" t="s">
        <v>1192</v>
      </c>
      <c r="Z171" s="231">
        <v>0</v>
      </c>
      <c r="AA171" s="231">
        <v>3067125</v>
      </c>
      <c r="AB171" s="232">
        <v>0</v>
      </c>
      <c r="AC171" s="152"/>
      <c r="AD171" s="152"/>
      <c r="AE171" s="240" t="str">
        <f t="shared" si="61"/>
        <v>267</v>
      </c>
      <c r="AF171" s="240" t="str">
        <f t="shared" si="52"/>
        <v>1</v>
      </c>
      <c r="AG171" s="240" t="str">
        <f t="shared" si="62"/>
        <v>14</v>
      </c>
      <c r="AH171" s="240" t="str">
        <f t="shared" si="63"/>
        <v>02</v>
      </c>
      <c r="AI171" s="240" t="str">
        <f t="shared" si="64"/>
        <v>053</v>
      </c>
      <c r="AJ171" s="240" t="str">
        <f t="shared" si="65"/>
        <v>05</v>
      </c>
      <c r="AK171" s="240" t="str">
        <f t="shared" si="66"/>
        <v>0100</v>
      </c>
      <c r="AL171" s="240" t="str">
        <f t="shared" si="67"/>
        <v>410</v>
      </c>
      <c r="AM171" s="7"/>
    </row>
    <row r="172" spans="1:39" s="8" customFormat="1" ht="67.5" x14ac:dyDescent="0.25">
      <c r="A172" s="149" t="s">
        <v>1105</v>
      </c>
      <c r="B172" s="119" t="s">
        <v>60</v>
      </c>
      <c r="C172" s="121" t="s">
        <v>284</v>
      </c>
      <c r="D172" s="122" t="s">
        <v>382</v>
      </c>
      <c r="E172" s="122" t="s">
        <v>34</v>
      </c>
      <c r="F172" s="122" t="s">
        <v>389</v>
      </c>
      <c r="G172" s="122" t="s">
        <v>360</v>
      </c>
      <c r="H172" s="122" t="s">
        <v>217</v>
      </c>
      <c r="I172" s="122" t="s">
        <v>236</v>
      </c>
      <c r="J172" s="123" t="s">
        <v>1101</v>
      </c>
      <c r="K172" s="135">
        <v>0</v>
      </c>
      <c r="L172" s="150">
        <v>7487854.7599999998</v>
      </c>
      <c r="M172" s="151" t="str">
        <f t="shared" si="69"/>
        <v>-</v>
      </c>
      <c r="N172" s="101">
        <f t="shared" si="50"/>
        <v>0</v>
      </c>
      <c r="O172" s="101">
        <f t="shared" si="51"/>
        <v>0</v>
      </c>
      <c r="P172" s="239">
        <f t="shared" si="53"/>
        <v>0</v>
      </c>
      <c r="Q172" s="239">
        <f t="shared" si="54"/>
        <v>0</v>
      </c>
      <c r="R172" s="239">
        <f t="shared" si="55"/>
        <v>0</v>
      </c>
      <c r="S172" s="239">
        <f t="shared" si="56"/>
        <v>0</v>
      </c>
      <c r="T172" s="239">
        <f t="shared" si="57"/>
        <v>0</v>
      </c>
      <c r="U172" s="239">
        <f t="shared" si="58"/>
        <v>0</v>
      </c>
      <c r="V172" s="239">
        <f t="shared" si="59"/>
        <v>0</v>
      </c>
      <c r="W172" s="239">
        <f t="shared" si="60"/>
        <v>0</v>
      </c>
      <c r="X172" s="152"/>
      <c r="Y172" s="230" t="s">
        <v>1080</v>
      </c>
      <c r="Z172" s="231">
        <v>0</v>
      </c>
      <c r="AA172" s="231">
        <v>7487854.7599999998</v>
      </c>
      <c r="AB172" s="232">
        <v>0</v>
      </c>
      <c r="AC172" s="152"/>
      <c r="AD172" s="152"/>
      <c r="AE172" s="240" t="str">
        <f t="shared" si="61"/>
        <v>267</v>
      </c>
      <c r="AF172" s="240" t="str">
        <f t="shared" si="52"/>
        <v>1</v>
      </c>
      <c r="AG172" s="240" t="str">
        <f t="shared" si="62"/>
        <v>14</v>
      </c>
      <c r="AH172" s="240" t="str">
        <f t="shared" si="63"/>
        <v>02</v>
      </c>
      <c r="AI172" s="240" t="str">
        <f t="shared" si="64"/>
        <v>053</v>
      </c>
      <c r="AJ172" s="240" t="str">
        <f t="shared" si="65"/>
        <v>05</v>
      </c>
      <c r="AK172" s="240" t="str">
        <f t="shared" si="66"/>
        <v>0200</v>
      </c>
      <c r="AL172" s="240" t="str">
        <f t="shared" si="67"/>
        <v>410</v>
      </c>
    </row>
    <row r="173" spans="1:39" s="7" customFormat="1" ht="23.25" x14ac:dyDescent="0.25">
      <c r="A173" s="132" t="s">
        <v>316</v>
      </c>
      <c r="B173" s="119" t="s">
        <v>60</v>
      </c>
      <c r="C173" s="125" t="s">
        <v>381</v>
      </c>
      <c r="D173" s="241" t="s">
        <v>382</v>
      </c>
      <c r="E173" s="241" t="s">
        <v>34</v>
      </c>
      <c r="F173" s="241" t="s">
        <v>35</v>
      </c>
      <c r="G173" s="241" t="s">
        <v>381</v>
      </c>
      <c r="H173" s="241" t="s">
        <v>383</v>
      </c>
      <c r="I173" s="241" t="s">
        <v>384</v>
      </c>
      <c r="J173" s="242" t="s">
        <v>36</v>
      </c>
      <c r="K173" s="243">
        <f>K174</f>
        <v>373918.56</v>
      </c>
      <c r="L173" s="243">
        <f>L174</f>
        <v>867359.62</v>
      </c>
      <c r="M173" s="151" t="str">
        <f t="shared" si="69"/>
        <v>-</v>
      </c>
      <c r="N173" s="101">
        <f t="shared" si="50"/>
        <v>0</v>
      </c>
      <c r="O173" s="101">
        <f t="shared" si="51"/>
        <v>0</v>
      </c>
      <c r="P173" s="239">
        <f t="shared" si="53"/>
        <v>0</v>
      </c>
      <c r="Q173" s="239">
        <f t="shared" si="54"/>
        <v>0</v>
      </c>
      <c r="R173" s="239">
        <f t="shared" si="55"/>
        <v>0</v>
      </c>
      <c r="S173" s="239">
        <f t="shared" si="56"/>
        <v>0</v>
      </c>
      <c r="T173" s="239">
        <f t="shared" si="57"/>
        <v>0</v>
      </c>
      <c r="U173" s="239">
        <f t="shared" si="58"/>
        <v>0</v>
      </c>
      <c r="V173" s="239">
        <f t="shared" si="59"/>
        <v>0</v>
      </c>
      <c r="W173" s="239">
        <f t="shared" si="60"/>
        <v>0</v>
      </c>
      <c r="X173" s="152"/>
      <c r="Y173" s="230" t="s">
        <v>835</v>
      </c>
      <c r="Z173" s="231">
        <v>373918.56</v>
      </c>
      <c r="AA173" s="231">
        <v>867359.62</v>
      </c>
      <c r="AB173" s="232">
        <v>0</v>
      </c>
      <c r="AC173" s="152"/>
      <c r="AD173" s="152"/>
      <c r="AE173" s="240" t="str">
        <f t="shared" si="61"/>
        <v>000</v>
      </c>
      <c r="AF173" s="240" t="str">
        <f t="shared" si="52"/>
        <v>1</v>
      </c>
      <c r="AG173" s="240" t="str">
        <f t="shared" si="62"/>
        <v>14</v>
      </c>
      <c r="AH173" s="240" t="str">
        <f t="shared" si="63"/>
        <v>06</v>
      </c>
      <c r="AI173" s="240" t="str">
        <f t="shared" si="64"/>
        <v>000</v>
      </c>
      <c r="AJ173" s="240" t="str">
        <f t="shared" si="65"/>
        <v>00</v>
      </c>
      <c r="AK173" s="240" t="str">
        <f t="shared" si="66"/>
        <v>0000</v>
      </c>
      <c r="AL173" s="240" t="str">
        <f t="shared" si="67"/>
        <v>430</v>
      </c>
      <c r="AM173" s="8"/>
    </row>
    <row r="174" spans="1:39" s="7" customFormat="1" ht="22.5" x14ac:dyDescent="0.2">
      <c r="A174" s="120" t="s">
        <v>247</v>
      </c>
      <c r="B174" s="119" t="s">
        <v>60</v>
      </c>
      <c r="C174" s="121" t="s">
        <v>381</v>
      </c>
      <c r="D174" s="122" t="s">
        <v>382</v>
      </c>
      <c r="E174" s="122" t="s">
        <v>34</v>
      </c>
      <c r="F174" s="122" t="s">
        <v>35</v>
      </c>
      <c r="G174" s="122" t="s">
        <v>60</v>
      </c>
      <c r="H174" s="122" t="s">
        <v>383</v>
      </c>
      <c r="I174" s="122" t="s">
        <v>384</v>
      </c>
      <c r="J174" s="123" t="s">
        <v>36</v>
      </c>
      <c r="K174" s="135">
        <f>K175+K177</f>
        <v>373918.56</v>
      </c>
      <c r="L174" s="135">
        <f>L175+L177</f>
        <v>867359.62</v>
      </c>
      <c r="M174" s="245" t="str">
        <f t="shared" si="69"/>
        <v>-</v>
      </c>
      <c r="N174" s="101">
        <f t="shared" si="50"/>
        <v>0</v>
      </c>
      <c r="O174" s="101">
        <f t="shared" si="51"/>
        <v>0</v>
      </c>
      <c r="P174" s="239">
        <f t="shared" si="53"/>
        <v>0</v>
      </c>
      <c r="Q174" s="239">
        <f t="shared" si="54"/>
        <v>0</v>
      </c>
      <c r="R174" s="239">
        <f t="shared" si="55"/>
        <v>0</v>
      </c>
      <c r="S174" s="239">
        <f t="shared" si="56"/>
        <v>0</v>
      </c>
      <c r="T174" s="239">
        <f t="shared" si="57"/>
        <v>0</v>
      </c>
      <c r="U174" s="239">
        <f t="shared" si="58"/>
        <v>0</v>
      </c>
      <c r="V174" s="239">
        <f t="shared" si="59"/>
        <v>0</v>
      </c>
      <c r="W174" s="239">
        <f t="shared" si="60"/>
        <v>0</v>
      </c>
      <c r="X174" s="152"/>
      <c r="Y174" s="230" t="s">
        <v>836</v>
      </c>
      <c r="Z174" s="231">
        <v>373918.56</v>
      </c>
      <c r="AA174" s="231">
        <v>867359.62</v>
      </c>
      <c r="AB174" s="232">
        <v>0</v>
      </c>
      <c r="AC174" s="152"/>
      <c r="AD174" s="152"/>
      <c r="AE174" s="240" t="str">
        <f t="shared" si="61"/>
        <v>000</v>
      </c>
      <c r="AF174" s="240" t="str">
        <f t="shared" si="52"/>
        <v>1</v>
      </c>
      <c r="AG174" s="240" t="str">
        <f t="shared" si="62"/>
        <v>14</v>
      </c>
      <c r="AH174" s="240" t="str">
        <f t="shared" si="63"/>
        <v>06</v>
      </c>
      <c r="AI174" s="240" t="str">
        <f t="shared" si="64"/>
        <v>010</v>
      </c>
      <c r="AJ174" s="240" t="str">
        <f t="shared" si="65"/>
        <v>00</v>
      </c>
      <c r="AK174" s="240" t="str">
        <f t="shared" si="66"/>
        <v>0000</v>
      </c>
      <c r="AL174" s="240" t="str">
        <f t="shared" si="67"/>
        <v>430</v>
      </c>
    </row>
    <row r="175" spans="1:39" s="7" customFormat="1" ht="33.75" x14ac:dyDescent="0.2">
      <c r="A175" s="120" t="s">
        <v>427</v>
      </c>
      <c r="B175" s="119" t="s">
        <v>60</v>
      </c>
      <c r="C175" s="121" t="s">
        <v>381</v>
      </c>
      <c r="D175" s="122" t="s">
        <v>382</v>
      </c>
      <c r="E175" s="122" t="s">
        <v>34</v>
      </c>
      <c r="F175" s="122" t="s">
        <v>35</v>
      </c>
      <c r="G175" s="122" t="s">
        <v>233</v>
      </c>
      <c r="H175" s="122" t="s">
        <v>217</v>
      </c>
      <c r="I175" s="122" t="s">
        <v>384</v>
      </c>
      <c r="J175" s="123" t="s">
        <v>36</v>
      </c>
      <c r="K175" s="135">
        <f>K176</f>
        <v>11100.45</v>
      </c>
      <c r="L175" s="135">
        <f>L176</f>
        <v>17528.8</v>
      </c>
      <c r="M175" s="245" t="str">
        <f t="shared" si="69"/>
        <v>-</v>
      </c>
      <c r="N175" s="101">
        <f t="shared" si="50"/>
        <v>0</v>
      </c>
      <c r="O175" s="101">
        <f t="shared" si="51"/>
        <v>0</v>
      </c>
      <c r="P175" s="239">
        <f t="shared" si="53"/>
        <v>0</v>
      </c>
      <c r="Q175" s="239">
        <f t="shared" si="54"/>
        <v>0</v>
      </c>
      <c r="R175" s="239">
        <f t="shared" si="55"/>
        <v>0</v>
      </c>
      <c r="S175" s="239">
        <f t="shared" si="56"/>
        <v>0</v>
      </c>
      <c r="T175" s="239">
        <f t="shared" si="57"/>
        <v>0</v>
      </c>
      <c r="U175" s="239">
        <f t="shared" si="58"/>
        <v>0</v>
      </c>
      <c r="V175" s="239">
        <f t="shared" si="59"/>
        <v>0</v>
      </c>
      <c r="W175" s="239">
        <f t="shared" si="60"/>
        <v>0</v>
      </c>
      <c r="X175" s="152"/>
      <c r="Y175" s="230" t="s">
        <v>837</v>
      </c>
      <c r="Z175" s="231">
        <v>11100.45</v>
      </c>
      <c r="AA175" s="231">
        <v>17528.8</v>
      </c>
      <c r="AB175" s="232">
        <v>0</v>
      </c>
      <c r="AC175" s="152"/>
      <c r="AD175" s="152"/>
      <c r="AE175" s="240" t="str">
        <f t="shared" si="61"/>
        <v>000</v>
      </c>
      <c r="AF175" s="240" t="str">
        <f t="shared" si="52"/>
        <v>1</v>
      </c>
      <c r="AG175" s="240" t="str">
        <f t="shared" si="62"/>
        <v>14</v>
      </c>
      <c r="AH175" s="240" t="str">
        <f t="shared" si="63"/>
        <v>06</v>
      </c>
      <c r="AI175" s="240" t="str">
        <f t="shared" si="64"/>
        <v>013</v>
      </c>
      <c r="AJ175" s="240" t="str">
        <f t="shared" si="65"/>
        <v>05</v>
      </c>
      <c r="AK175" s="240" t="str">
        <f t="shared" si="66"/>
        <v>0000</v>
      </c>
      <c r="AL175" s="240" t="str">
        <f t="shared" si="67"/>
        <v>430</v>
      </c>
    </row>
    <row r="176" spans="1:39" s="7" customFormat="1" ht="33.75" x14ac:dyDescent="0.2">
      <c r="A176" s="120" t="s">
        <v>427</v>
      </c>
      <c r="B176" s="119" t="s">
        <v>60</v>
      </c>
      <c r="C176" s="121" t="s">
        <v>284</v>
      </c>
      <c r="D176" s="122" t="s">
        <v>382</v>
      </c>
      <c r="E176" s="122" t="s">
        <v>34</v>
      </c>
      <c r="F176" s="122" t="s">
        <v>35</v>
      </c>
      <c r="G176" s="122" t="s">
        <v>233</v>
      </c>
      <c r="H176" s="122" t="s">
        <v>217</v>
      </c>
      <c r="I176" s="122" t="s">
        <v>384</v>
      </c>
      <c r="J176" s="123" t="s">
        <v>36</v>
      </c>
      <c r="K176" s="244">
        <v>11100.45</v>
      </c>
      <c r="L176" s="244">
        <v>17528.8</v>
      </c>
      <c r="M176" s="245" t="str">
        <f t="shared" si="69"/>
        <v>-</v>
      </c>
      <c r="N176" s="101">
        <f t="shared" si="50"/>
        <v>0</v>
      </c>
      <c r="O176" s="101">
        <f t="shared" si="51"/>
        <v>0</v>
      </c>
      <c r="P176" s="239">
        <f t="shared" si="53"/>
        <v>0</v>
      </c>
      <c r="Q176" s="239">
        <f t="shared" si="54"/>
        <v>0</v>
      </c>
      <c r="R176" s="239">
        <f t="shared" si="55"/>
        <v>0</v>
      </c>
      <c r="S176" s="239">
        <f t="shared" si="56"/>
        <v>0</v>
      </c>
      <c r="T176" s="239">
        <f t="shared" si="57"/>
        <v>0</v>
      </c>
      <c r="U176" s="239">
        <f t="shared" si="58"/>
        <v>0</v>
      </c>
      <c r="V176" s="239">
        <f t="shared" si="59"/>
        <v>0</v>
      </c>
      <c r="W176" s="239">
        <f t="shared" si="60"/>
        <v>0</v>
      </c>
      <c r="X176" s="152"/>
      <c r="Y176" s="230" t="s">
        <v>838</v>
      </c>
      <c r="Z176" s="231">
        <v>11100.45</v>
      </c>
      <c r="AA176" s="231">
        <v>17528.8</v>
      </c>
      <c r="AB176" s="232">
        <v>0</v>
      </c>
      <c r="AC176" s="152"/>
      <c r="AD176" s="152"/>
      <c r="AE176" s="240" t="str">
        <f t="shared" si="61"/>
        <v>267</v>
      </c>
      <c r="AF176" s="240" t="str">
        <f t="shared" si="52"/>
        <v>1</v>
      </c>
      <c r="AG176" s="240" t="str">
        <f t="shared" si="62"/>
        <v>14</v>
      </c>
      <c r="AH176" s="240" t="str">
        <f t="shared" si="63"/>
        <v>06</v>
      </c>
      <c r="AI176" s="240" t="str">
        <f t="shared" si="64"/>
        <v>013</v>
      </c>
      <c r="AJ176" s="240" t="str">
        <f t="shared" si="65"/>
        <v>05</v>
      </c>
      <c r="AK176" s="240" t="str">
        <f t="shared" si="66"/>
        <v>0000</v>
      </c>
      <c r="AL176" s="240" t="str">
        <f t="shared" si="67"/>
        <v>430</v>
      </c>
    </row>
    <row r="177" spans="1:40" s="7" customFormat="1" ht="23.25" x14ac:dyDescent="0.25">
      <c r="A177" s="120" t="s">
        <v>404</v>
      </c>
      <c r="B177" s="118" t="s">
        <v>60</v>
      </c>
      <c r="C177" s="121" t="s">
        <v>381</v>
      </c>
      <c r="D177" s="122" t="s">
        <v>382</v>
      </c>
      <c r="E177" s="122" t="s">
        <v>34</v>
      </c>
      <c r="F177" s="122" t="s">
        <v>35</v>
      </c>
      <c r="G177" s="122" t="s">
        <v>233</v>
      </c>
      <c r="H177" s="122" t="s">
        <v>224</v>
      </c>
      <c r="I177" s="122" t="s">
        <v>384</v>
      </c>
      <c r="J177" s="123" t="s">
        <v>36</v>
      </c>
      <c r="K177" s="135">
        <f>K178</f>
        <v>362818.11</v>
      </c>
      <c r="L177" s="135">
        <f>L178</f>
        <v>849830.82</v>
      </c>
      <c r="M177" s="245" t="str">
        <f t="shared" si="69"/>
        <v>-</v>
      </c>
      <c r="N177" s="101">
        <f t="shared" si="50"/>
        <v>0</v>
      </c>
      <c r="O177" s="101">
        <f t="shared" si="51"/>
        <v>0</v>
      </c>
      <c r="P177" s="239">
        <f t="shared" si="53"/>
        <v>0</v>
      </c>
      <c r="Q177" s="239">
        <f t="shared" si="54"/>
        <v>0</v>
      </c>
      <c r="R177" s="239">
        <f t="shared" si="55"/>
        <v>0</v>
      </c>
      <c r="S177" s="239">
        <f t="shared" si="56"/>
        <v>0</v>
      </c>
      <c r="T177" s="239">
        <f t="shared" si="57"/>
        <v>0</v>
      </c>
      <c r="U177" s="239">
        <f t="shared" si="58"/>
        <v>0</v>
      </c>
      <c r="V177" s="239">
        <f t="shared" si="59"/>
        <v>0</v>
      </c>
      <c r="W177" s="239">
        <f t="shared" si="60"/>
        <v>0</v>
      </c>
      <c r="X177" s="152"/>
      <c r="Y177" s="230" t="s">
        <v>1209</v>
      </c>
      <c r="Z177" s="231">
        <v>362818.11</v>
      </c>
      <c r="AA177" s="231">
        <v>849830.82</v>
      </c>
      <c r="AB177" s="232">
        <v>0</v>
      </c>
      <c r="AC177" s="152"/>
      <c r="AD177" s="152"/>
      <c r="AE177" s="240" t="str">
        <f t="shared" si="61"/>
        <v>000</v>
      </c>
      <c r="AF177" s="240" t="str">
        <f t="shared" si="52"/>
        <v>1</v>
      </c>
      <c r="AG177" s="240" t="str">
        <f t="shared" si="62"/>
        <v>14</v>
      </c>
      <c r="AH177" s="240" t="str">
        <f t="shared" si="63"/>
        <v>06</v>
      </c>
      <c r="AI177" s="240" t="str">
        <f t="shared" si="64"/>
        <v>013</v>
      </c>
      <c r="AJ177" s="240" t="str">
        <f t="shared" si="65"/>
        <v>13</v>
      </c>
      <c r="AK177" s="240" t="str">
        <f t="shared" si="66"/>
        <v>0000</v>
      </c>
      <c r="AL177" s="240" t="str">
        <f t="shared" si="67"/>
        <v>430</v>
      </c>
      <c r="AN177" s="8"/>
    </row>
    <row r="178" spans="1:40" s="8" customFormat="1" ht="23.25" x14ac:dyDescent="0.25">
      <c r="A178" s="120" t="s">
        <v>404</v>
      </c>
      <c r="B178" s="118" t="s">
        <v>60</v>
      </c>
      <c r="C178" s="121" t="s">
        <v>256</v>
      </c>
      <c r="D178" s="122" t="s">
        <v>382</v>
      </c>
      <c r="E178" s="122" t="s">
        <v>34</v>
      </c>
      <c r="F178" s="122" t="s">
        <v>35</v>
      </c>
      <c r="G178" s="122" t="s">
        <v>233</v>
      </c>
      <c r="H178" s="122" t="s">
        <v>224</v>
      </c>
      <c r="I178" s="122" t="s">
        <v>384</v>
      </c>
      <c r="J178" s="123" t="s">
        <v>36</v>
      </c>
      <c r="K178" s="244">
        <v>362818.11</v>
      </c>
      <c r="L178" s="150">
        <v>849830.82</v>
      </c>
      <c r="M178" s="245" t="str">
        <f t="shared" si="69"/>
        <v>-</v>
      </c>
      <c r="N178" s="101">
        <f t="shared" si="50"/>
        <v>0</v>
      </c>
      <c r="O178" s="101">
        <f t="shared" si="51"/>
        <v>0</v>
      </c>
      <c r="P178" s="239">
        <f t="shared" si="53"/>
        <v>0</v>
      </c>
      <c r="Q178" s="239">
        <f t="shared" si="54"/>
        <v>0</v>
      </c>
      <c r="R178" s="239">
        <f t="shared" si="55"/>
        <v>0</v>
      </c>
      <c r="S178" s="239">
        <f t="shared" si="56"/>
        <v>0</v>
      </c>
      <c r="T178" s="239">
        <f t="shared" si="57"/>
        <v>0</v>
      </c>
      <c r="U178" s="239">
        <f t="shared" si="58"/>
        <v>0</v>
      </c>
      <c r="V178" s="239">
        <f t="shared" si="59"/>
        <v>0</v>
      </c>
      <c r="W178" s="239">
        <f t="shared" si="60"/>
        <v>0</v>
      </c>
      <c r="X178" s="152"/>
      <c r="Y178" s="230" t="s">
        <v>839</v>
      </c>
      <c r="Z178" s="231">
        <v>362818.11</v>
      </c>
      <c r="AA178" s="231">
        <v>849830.82</v>
      </c>
      <c r="AB178" s="232">
        <v>0</v>
      </c>
      <c r="AC178" s="152"/>
      <c r="AD178" s="152"/>
      <c r="AE178" s="240" t="str">
        <f t="shared" si="61"/>
        <v>411</v>
      </c>
      <c r="AF178" s="240" t="str">
        <f t="shared" si="52"/>
        <v>1</v>
      </c>
      <c r="AG178" s="240" t="str">
        <f t="shared" si="62"/>
        <v>14</v>
      </c>
      <c r="AH178" s="240" t="str">
        <f t="shared" si="63"/>
        <v>06</v>
      </c>
      <c r="AI178" s="240" t="str">
        <f t="shared" si="64"/>
        <v>013</v>
      </c>
      <c r="AJ178" s="240" t="str">
        <f t="shared" si="65"/>
        <v>13</v>
      </c>
      <c r="AK178" s="240" t="str">
        <f t="shared" si="66"/>
        <v>0000</v>
      </c>
      <c r="AL178" s="240" t="str">
        <f t="shared" si="67"/>
        <v>430</v>
      </c>
    </row>
    <row r="179" spans="1:40" s="8" customFormat="1" ht="15.75" x14ac:dyDescent="0.25">
      <c r="A179" s="132" t="s">
        <v>286</v>
      </c>
      <c r="B179" s="119" t="s">
        <v>60</v>
      </c>
      <c r="C179" s="125" t="s">
        <v>381</v>
      </c>
      <c r="D179" s="241" t="s">
        <v>382</v>
      </c>
      <c r="E179" s="241" t="s">
        <v>102</v>
      </c>
      <c r="F179" s="241" t="s">
        <v>383</v>
      </c>
      <c r="G179" s="241" t="s">
        <v>381</v>
      </c>
      <c r="H179" s="241" t="s">
        <v>383</v>
      </c>
      <c r="I179" s="241" t="s">
        <v>384</v>
      </c>
      <c r="J179" s="242" t="s">
        <v>381</v>
      </c>
      <c r="K179" s="243">
        <f>K180+K216+K226+K239</f>
        <v>4380190.8100000005</v>
      </c>
      <c r="L179" s="243">
        <f>L180+L216+L226+L239</f>
        <v>103209385.75</v>
      </c>
      <c r="M179" s="151" t="str">
        <f t="shared" si="69"/>
        <v>-</v>
      </c>
      <c r="N179" s="101">
        <f t="shared" si="50"/>
        <v>0</v>
      </c>
      <c r="O179" s="101">
        <f t="shared" si="51"/>
        <v>0</v>
      </c>
      <c r="P179" s="239">
        <f t="shared" si="53"/>
        <v>0</v>
      </c>
      <c r="Q179" s="239">
        <f t="shared" si="54"/>
        <v>0</v>
      </c>
      <c r="R179" s="239">
        <f t="shared" si="55"/>
        <v>0</v>
      </c>
      <c r="S179" s="239">
        <f t="shared" si="56"/>
        <v>0</v>
      </c>
      <c r="T179" s="239">
        <f t="shared" si="57"/>
        <v>0</v>
      </c>
      <c r="U179" s="239">
        <f t="shared" si="58"/>
        <v>0</v>
      </c>
      <c r="V179" s="239">
        <f t="shared" si="59"/>
        <v>0</v>
      </c>
      <c r="W179" s="239">
        <f t="shared" si="60"/>
        <v>0</v>
      </c>
      <c r="X179" s="152"/>
      <c r="Y179" s="230" t="s">
        <v>840</v>
      </c>
      <c r="Z179" s="231">
        <v>4380190.8099999996</v>
      </c>
      <c r="AA179" s="231">
        <v>103209385.75</v>
      </c>
      <c r="AB179" s="232">
        <v>0</v>
      </c>
      <c r="AC179" s="152"/>
      <c r="AD179" s="152"/>
      <c r="AE179" s="240" t="str">
        <f t="shared" si="61"/>
        <v>000</v>
      </c>
      <c r="AF179" s="240" t="str">
        <f t="shared" si="52"/>
        <v>1</v>
      </c>
      <c r="AG179" s="240" t="str">
        <f t="shared" si="62"/>
        <v>16</v>
      </c>
      <c r="AH179" s="240" t="str">
        <f t="shared" si="63"/>
        <v>00</v>
      </c>
      <c r="AI179" s="240" t="str">
        <f t="shared" si="64"/>
        <v>000</v>
      </c>
      <c r="AJ179" s="240" t="str">
        <f t="shared" si="65"/>
        <v>00</v>
      </c>
      <c r="AK179" s="240" t="str">
        <f t="shared" si="66"/>
        <v>0000</v>
      </c>
      <c r="AL179" s="240" t="str">
        <f t="shared" si="67"/>
        <v>000</v>
      </c>
    </row>
    <row r="180" spans="1:40" s="8" customFormat="1" ht="23.25" x14ac:dyDescent="0.25">
      <c r="A180" s="132" t="s">
        <v>488</v>
      </c>
      <c r="B180" s="119" t="s">
        <v>60</v>
      </c>
      <c r="C180" s="125" t="s">
        <v>381</v>
      </c>
      <c r="D180" s="241" t="s">
        <v>382</v>
      </c>
      <c r="E180" s="241" t="s">
        <v>102</v>
      </c>
      <c r="F180" s="241" t="s">
        <v>386</v>
      </c>
      <c r="G180" s="241" t="s">
        <v>381</v>
      </c>
      <c r="H180" s="241" t="s">
        <v>386</v>
      </c>
      <c r="I180" s="241" t="s">
        <v>384</v>
      </c>
      <c r="J180" s="242" t="s">
        <v>103</v>
      </c>
      <c r="K180" s="283">
        <f>K181+K185+K189+K212+K192+K198+K201+K204+K207</f>
        <v>562610</v>
      </c>
      <c r="L180" s="283">
        <f>L181+L185+L189+L212+L192+L198+L195+L201+L204+L207</f>
        <v>130410.54000000001</v>
      </c>
      <c r="M180" s="151">
        <f t="shared" si="69"/>
        <v>432199.45999999996</v>
      </c>
      <c r="N180" s="101">
        <f t="shared" si="50"/>
        <v>0</v>
      </c>
      <c r="O180" s="101">
        <f t="shared" si="51"/>
        <v>0</v>
      </c>
      <c r="P180" s="239">
        <f t="shared" si="53"/>
        <v>0</v>
      </c>
      <c r="Q180" s="239">
        <f t="shared" si="54"/>
        <v>0</v>
      </c>
      <c r="R180" s="239">
        <f t="shared" si="55"/>
        <v>0</v>
      </c>
      <c r="S180" s="239">
        <f t="shared" si="56"/>
        <v>0</v>
      </c>
      <c r="T180" s="239">
        <f t="shared" si="57"/>
        <v>0</v>
      </c>
      <c r="U180" s="239">
        <f t="shared" si="58"/>
        <v>0</v>
      </c>
      <c r="V180" s="239">
        <f t="shared" si="59"/>
        <v>0</v>
      </c>
      <c r="W180" s="239">
        <f t="shared" si="60"/>
        <v>0</v>
      </c>
      <c r="X180" s="152"/>
      <c r="Y180" s="230" t="s">
        <v>841</v>
      </c>
      <c r="Z180" s="231">
        <v>562610</v>
      </c>
      <c r="AA180" s="231">
        <v>130410.54</v>
      </c>
      <c r="AB180" s="232">
        <v>432199.46</v>
      </c>
      <c r="AC180" s="152"/>
      <c r="AD180" s="152"/>
      <c r="AE180" s="240" t="str">
        <f t="shared" si="61"/>
        <v>000</v>
      </c>
      <c r="AF180" s="240" t="str">
        <f t="shared" si="52"/>
        <v>1</v>
      </c>
      <c r="AG180" s="240" t="str">
        <f t="shared" si="62"/>
        <v>16</v>
      </c>
      <c r="AH180" s="240" t="str">
        <f t="shared" si="63"/>
        <v>01</v>
      </c>
      <c r="AI180" s="240" t="str">
        <f t="shared" si="64"/>
        <v>000</v>
      </c>
      <c r="AJ180" s="240" t="str">
        <f t="shared" si="65"/>
        <v>01</v>
      </c>
      <c r="AK180" s="240" t="str">
        <f t="shared" si="66"/>
        <v>0000</v>
      </c>
      <c r="AL180" s="240" t="str">
        <f t="shared" si="67"/>
        <v>140</v>
      </c>
    </row>
    <row r="181" spans="1:40" s="8" customFormat="1" ht="34.5" x14ac:dyDescent="0.25">
      <c r="A181" s="120" t="s">
        <v>612</v>
      </c>
      <c r="B181" s="119" t="s">
        <v>60</v>
      </c>
      <c r="C181" s="121" t="s">
        <v>381</v>
      </c>
      <c r="D181" s="122" t="s">
        <v>382</v>
      </c>
      <c r="E181" s="122" t="s">
        <v>102</v>
      </c>
      <c r="F181" s="122" t="s">
        <v>386</v>
      </c>
      <c r="G181" s="122" t="s">
        <v>281</v>
      </c>
      <c r="H181" s="122" t="s">
        <v>386</v>
      </c>
      <c r="I181" s="122" t="s">
        <v>384</v>
      </c>
      <c r="J181" s="123" t="s">
        <v>103</v>
      </c>
      <c r="K181" s="284">
        <f>K182</f>
        <v>18160</v>
      </c>
      <c r="L181" s="284">
        <f>L182</f>
        <v>20501.3</v>
      </c>
      <c r="M181" s="245" t="str">
        <f t="shared" si="69"/>
        <v>-</v>
      </c>
      <c r="N181" s="101">
        <f t="shared" si="50"/>
        <v>0</v>
      </c>
      <c r="O181" s="101">
        <f t="shared" si="51"/>
        <v>0</v>
      </c>
      <c r="P181" s="239">
        <f t="shared" si="53"/>
        <v>0</v>
      </c>
      <c r="Q181" s="239">
        <f t="shared" si="54"/>
        <v>0</v>
      </c>
      <c r="R181" s="239">
        <f t="shared" si="55"/>
        <v>0</v>
      </c>
      <c r="S181" s="239">
        <f t="shared" si="56"/>
        <v>0</v>
      </c>
      <c r="T181" s="239">
        <f t="shared" si="57"/>
        <v>0</v>
      </c>
      <c r="U181" s="239">
        <f t="shared" si="58"/>
        <v>0</v>
      </c>
      <c r="V181" s="239">
        <f t="shared" si="59"/>
        <v>0</v>
      </c>
      <c r="W181" s="239">
        <f t="shared" si="60"/>
        <v>0</v>
      </c>
      <c r="X181" s="152"/>
      <c r="Y181" s="230" t="s">
        <v>842</v>
      </c>
      <c r="Z181" s="231">
        <v>18160</v>
      </c>
      <c r="AA181" s="231">
        <v>20501.3</v>
      </c>
      <c r="AB181" s="232">
        <v>0</v>
      </c>
      <c r="AC181" s="152"/>
      <c r="AD181" s="152"/>
      <c r="AE181" s="240" t="str">
        <f t="shared" si="61"/>
        <v>000</v>
      </c>
      <c r="AF181" s="240" t="str">
        <f t="shared" si="52"/>
        <v>1</v>
      </c>
      <c r="AG181" s="240" t="str">
        <f t="shared" si="62"/>
        <v>16</v>
      </c>
      <c r="AH181" s="240" t="str">
        <f t="shared" si="63"/>
        <v>01</v>
      </c>
      <c r="AI181" s="240" t="str">
        <f t="shared" si="64"/>
        <v>050</v>
      </c>
      <c r="AJ181" s="240" t="str">
        <f t="shared" si="65"/>
        <v>01</v>
      </c>
      <c r="AK181" s="240" t="str">
        <f t="shared" si="66"/>
        <v>0000</v>
      </c>
      <c r="AL181" s="240" t="str">
        <f t="shared" si="67"/>
        <v>140</v>
      </c>
    </row>
    <row r="182" spans="1:40" s="8" customFormat="1" ht="45.75" x14ac:dyDescent="0.25">
      <c r="A182" s="120" t="s">
        <v>613</v>
      </c>
      <c r="B182" s="119" t="s">
        <v>60</v>
      </c>
      <c r="C182" s="121" t="s">
        <v>381</v>
      </c>
      <c r="D182" s="122" t="s">
        <v>382</v>
      </c>
      <c r="E182" s="122" t="s">
        <v>102</v>
      </c>
      <c r="F182" s="122" t="s">
        <v>386</v>
      </c>
      <c r="G182" s="122" t="s">
        <v>360</v>
      </c>
      <c r="H182" s="122" t="s">
        <v>386</v>
      </c>
      <c r="I182" s="122" t="s">
        <v>384</v>
      </c>
      <c r="J182" s="123" t="s">
        <v>103</v>
      </c>
      <c r="K182" s="284">
        <f>K183+K184</f>
        <v>18160</v>
      </c>
      <c r="L182" s="284">
        <f>L183+L184</f>
        <v>20501.3</v>
      </c>
      <c r="M182" s="245" t="str">
        <f t="shared" si="69"/>
        <v>-</v>
      </c>
      <c r="N182" s="101">
        <f t="shared" si="50"/>
        <v>0</v>
      </c>
      <c r="O182" s="101">
        <f t="shared" si="51"/>
        <v>0</v>
      </c>
      <c r="P182" s="239">
        <f t="shared" si="53"/>
        <v>0</v>
      </c>
      <c r="Q182" s="239">
        <f t="shared" si="54"/>
        <v>0</v>
      </c>
      <c r="R182" s="239">
        <f t="shared" si="55"/>
        <v>0</v>
      </c>
      <c r="S182" s="239">
        <f t="shared" si="56"/>
        <v>0</v>
      </c>
      <c r="T182" s="239">
        <f t="shared" si="57"/>
        <v>0</v>
      </c>
      <c r="U182" s="239">
        <f t="shared" si="58"/>
        <v>0</v>
      </c>
      <c r="V182" s="239">
        <f t="shared" si="59"/>
        <v>0</v>
      </c>
      <c r="W182" s="239">
        <f t="shared" si="60"/>
        <v>0</v>
      </c>
      <c r="X182" s="152"/>
      <c r="Y182" s="230" t="s">
        <v>843</v>
      </c>
      <c r="Z182" s="231">
        <v>18160</v>
      </c>
      <c r="AA182" s="231">
        <v>20501.3</v>
      </c>
      <c r="AB182" s="232">
        <v>0</v>
      </c>
      <c r="AC182" s="152"/>
      <c r="AD182" s="152"/>
      <c r="AE182" s="240" t="str">
        <f t="shared" si="61"/>
        <v>000</v>
      </c>
      <c r="AF182" s="240" t="str">
        <f t="shared" si="52"/>
        <v>1</v>
      </c>
      <c r="AG182" s="240" t="str">
        <f t="shared" si="62"/>
        <v>16</v>
      </c>
      <c r="AH182" s="240" t="str">
        <f t="shared" si="63"/>
        <v>01</v>
      </c>
      <c r="AI182" s="240" t="str">
        <f t="shared" si="64"/>
        <v>053</v>
      </c>
      <c r="AJ182" s="240" t="str">
        <f t="shared" si="65"/>
        <v>01</v>
      </c>
      <c r="AK182" s="240" t="str">
        <f t="shared" si="66"/>
        <v>0000</v>
      </c>
      <c r="AL182" s="240" t="str">
        <f t="shared" si="67"/>
        <v>140</v>
      </c>
    </row>
    <row r="183" spans="1:40" s="8" customFormat="1" ht="45.75" x14ac:dyDescent="0.25">
      <c r="A183" s="120" t="s">
        <v>613</v>
      </c>
      <c r="B183" s="119" t="s">
        <v>60</v>
      </c>
      <c r="C183" s="121" t="s">
        <v>585</v>
      </c>
      <c r="D183" s="122" t="s">
        <v>382</v>
      </c>
      <c r="E183" s="122" t="s">
        <v>102</v>
      </c>
      <c r="F183" s="122" t="s">
        <v>386</v>
      </c>
      <c r="G183" s="122" t="s">
        <v>360</v>
      </c>
      <c r="H183" s="122" t="s">
        <v>386</v>
      </c>
      <c r="I183" s="122" t="s">
        <v>384</v>
      </c>
      <c r="J183" s="123" t="s">
        <v>103</v>
      </c>
      <c r="K183" s="150">
        <v>8160</v>
      </c>
      <c r="L183" s="150">
        <v>6001.3</v>
      </c>
      <c r="M183" s="245">
        <f t="shared" si="69"/>
        <v>2158.6999999999998</v>
      </c>
      <c r="N183" s="101">
        <f t="shared" si="50"/>
        <v>0</v>
      </c>
      <c r="O183" s="101">
        <f t="shared" si="51"/>
        <v>0</v>
      </c>
      <c r="P183" s="239">
        <f t="shared" si="53"/>
        <v>0</v>
      </c>
      <c r="Q183" s="239">
        <f t="shared" si="54"/>
        <v>0</v>
      </c>
      <c r="R183" s="239">
        <f t="shared" si="55"/>
        <v>0</v>
      </c>
      <c r="S183" s="239">
        <f t="shared" si="56"/>
        <v>0</v>
      </c>
      <c r="T183" s="239">
        <f t="shared" si="57"/>
        <v>0</v>
      </c>
      <c r="U183" s="239">
        <f t="shared" si="58"/>
        <v>0</v>
      </c>
      <c r="V183" s="239">
        <f t="shared" si="59"/>
        <v>0</v>
      </c>
      <c r="W183" s="239">
        <f t="shared" si="60"/>
        <v>0</v>
      </c>
      <c r="X183" s="152"/>
      <c r="Y183" s="230" t="s">
        <v>844</v>
      </c>
      <c r="Z183" s="231">
        <v>8160</v>
      </c>
      <c r="AA183" s="231">
        <v>6001.3</v>
      </c>
      <c r="AB183" s="232">
        <v>2158.6999999999998</v>
      </c>
      <c r="AC183" s="152"/>
      <c r="AD183" s="152"/>
      <c r="AE183" s="240" t="str">
        <f t="shared" si="61"/>
        <v>006</v>
      </c>
      <c r="AF183" s="240" t="str">
        <f t="shared" si="52"/>
        <v>1</v>
      </c>
      <c r="AG183" s="240" t="str">
        <f t="shared" si="62"/>
        <v>16</v>
      </c>
      <c r="AH183" s="240" t="str">
        <f t="shared" si="63"/>
        <v>01</v>
      </c>
      <c r="AI183" s="240" t="str">
        <f t="shared" si="64"/>
        <v>053</v>
      </c>
      <c r="AJ183" s="240" t="str">
        <f t="shared" si="65"/>
        <v>01</v>
      </c>
      <c r="AK183" s="240" t="str">
        <f t="shared" si="66"/>
        <v>0000</v>
      </c>
      <c r="AL183" s="240" t="str">
        <f t="shared" si="67"/>
        <v>140</v>
      </c>
    </row>
    <row r="184" spans="1:40" s="8" customFormat="1" ht="45.75" x14ac:dyDescent="0.25">
      <c r="A184" s="120" t="s">
        <v>613</v>
      </c>
      <c r="B184" s="119" t="s">
        <v>60</v>
      </c>
      <c r="C184" s="121" t="s">
        <v>552</v>
      </c>
      <c r="D184" s="122" t="s">
        <v>382</v>
      </c>
      <c r="E184" s="122" t="s">
        <v>102</v>
      </c>
      <c r="F184" s="122" t="s">
        <v>386</v>
      </c>
      <c r="G184" s="122" t="s">
        <v>360</v>
      </c>
      <c r="H184" s="122" t="s">
        <v>386</v>
      </c>
      <c r="I184" s="122" t="s">
        <v>384</v>
      </c>
      <c r="J184" s="123" t="s">
        <v>103</v>
      </c>
      <c r="K184" s="285">
        <v>10000</v>
      </c>
      <c r="L184" s="285">
        <v>14500</v>
      </c>
      <c r="M184" s="245" t="str">
        <f t="shared" si="69"/>
        <v>-</v>
      </c>
      <c r="N184" s="101">
        <f t="shared" si="50"/>
        <v>0</v>
      </c>
      <c r="O184" s="101">
        <f t="shared" si="51"/>
        <v>0</v>
      </c>
      <c r="P184" s="239">
        <f t="shared" si="53"/>
        <v>0</v>
      </c>
      <c r="Q184" s="239">
        <f t="shared" si="54"/>
        <v>0</v>
      </c>
      <c r="R184" s="239">
        <f t="shared" si="55"/>
        <v>0</v>
      </c>
      <c r="S184" s="239">
        <f t="shared" si="56"/>
        <v>0</v>
      </c>
      <c r="T184" s="239">
        <f t="shared" si="57"/>
        <v>0</v>
      </c>
      <c r="U184" s="239">
        <f t="shared" si="58"/>
        <v>0</v>
      </c>
      <c r="V184" s="239">
        <f t="shared" si="59"/>
        <v>0</v>
      </c>
      <c r="W184" s="239">
        <f t="shared" si="60"/>
        <v>0</v>
      </c>
      <c r="X184" s="152"/>
      <c r="Y184" s="230" t="s">
        <v>845</v>
      </c>
      <c r="Z184" s="231">
        <v>10000</v>
      </c>
      <c r="AA184" s="231">
        <v>14500</v>
      </c>
      <c r="AB184" s="232">
        <v>0</v>
      </c>
      <c r="AC184" s="152"/>
      <c r="AD184" s="152"/>
      <c r="AE184" s="240" t="str">
        <f t="shared" si="61"/>
        <v>439</v>
      </c>
      <c r="AF184" s="240" t="str">
        <f t="shared" si="52"/>
        <v>1</v>
      </c>
      <c r="AG184" s="240" t="str">
        <f t="shared" si="62"/>
        <v>16</v>
      </c>
      <c r="AH184" s="240" t="str">
        <f t="shared" si="63"/>
        <v>01</v>
      </c>
      <c r="AI184" s="240" t="str">
        <f t="shared" si="64"/>
        <v>053</v>
      </c>
      <c r="AJ184" s="240" t="str">
        <f t="shared" si="65"/>
        <v>01</v>
      </c>
      <c r="AK184" s="240" t="str">
        <f t="shared" si="66"/>
        <v>0000</v>
      </c>
      <c r="AL184" s="240" t="str">
        <f t="shared" si="67"/>
        <v>140</v>
      </c>
    </row>
    <row r="185" spans="1:40" s="8" customFormat="1" ht="45.75" x14ac:dyDescent="0.25">
      <c r="A185" s="120" t="s">
        <v>614</v>
      </c>
      <c r="B185" s="119" t="s">
        <v>60</v>
      </c>
      <c r="C185" s="121" t="s">
        <v>381</v>
      </c>
      <c r="D185" s="122" t="s">
        <v>382</v>
      </c>
      <c r="E185" s="122" t="s">
        <v>102</v>
      </c>
      <c r="F185" s="122" t="s">
        <v>386</v>
      </c>
      <c r="G185" s="122" t="s">
        <v>489</v>
      </c>
      <c r="H185" s="122" t="s">
        <v>386</v>
      </c>
      <c r="I185" s="122" t="s">
        <v>384</v>
      </c>
      <c r="J185" s="123" t="s">
        <v>103</v>
      </c>
      <c r="K185" s="284">
        <f>K186</f>
        <v>74700</v>
      </c>
      <c r="L185" s="284">
        <f>L186</f>
        <v>65233.61</v>
      </c>
      <c r="M185" s="245">
        <f t="shared" si="69"/>
        <v>9466.39</v>
      </c>
      <c r="N185" s="101">
        <f t="shared" si="50"/>
        <v>0</v>
      </c>
      <c r="O185" s="101">
        <f t="shared" si="51"/>
        <v>0</v>
      </c>
      <c r="P185" s="239">
        <f t="shared" si="53"/>
        <v>0</v>
      </c>
      <c r="Q185" s="239">
        <f t="shared" si="54"/>
        <v>0</v>
      </c>
      <c r="R185" s="239">
        <f t="shared" si="55"/>
        <v>0</v>
      </c>
      <c r="S185" s="239">
        <f t="shared" si="56"/>
        <v>0</v>
      </c>
      <c r="T185" s="239">
        <f t="shared" si="57"/>
        <v>0</v>
      </c>
      <c r="U185" s="239">
        <f t="shared" si="58"/>
        <v>0</v>
      </c>
      <c r="V185" s="239">
        <f t="shared" si="59"/>
        <v>0</v>
      </c>
      <c r="W185" s="239">
        <f t="shared" si="60"/>
        <v>0</v>
      </c>
      <c r="X185" s="152"/>
      <c r="Y185" s="230" t="s">
        <v>846</v>
      </c>
      <c r="Z185" s="231">
        <v>74700</v>
      </c>
      <c r="AA185" s="231">
        <v>65233.61</v>
      </c>
      <c r="AB185" s="232">
        <v>9466.39</v>
      </c>
      <c r="AC185" s="152"/>
      <c r="AD185" s="152"/>
      <c r="AE185" s="240" t="str">
        <f t="shared" si="61"/>
        <v>000</v>
      </c>
      <c r="AF185" s="240" t="str">
        <f t="shared" si="52"/>
        <v>1</v>
      </c>
      <c r="AG185" s="240" t="str">
        <f t="shared" si="62"/>
        <v>16</v>
      </c>
      <c r="AH185" s="240" t="str">
        <f t="shared" si="63"/>
        <v>01</v>
      </c>
      <c r="AI185" s="240" t="str">
        <f t="shared" si="64"/>
        <v>060</v>
      </c>
      <c r="AJ185" s="240" t="str">
        <f t="shared" si="65"/>
        <v>01</v>
      </c>
      <c r="AK185" s="240" t="str">
        <f t="shared" si="66"/>
        <v>0000</v>
      </c>
      <c r="AL185" s="240" t="str">
        <f t="shared" si="67"/>
        <v>140</v>
      </c>
    </row>
    <row r="186" spans="1:40" s="8" customFormat="1" ht="57" x14ac:dyDescent="0.25">
      <c r="A186" s="120" t="s">
        <v>615</v>
      </c>
      <c r="B186" s="119" t="s">
        <v>60</v>
      </c>
      <c r="C186" s="286" t="s">
        <v>381</v>
      </c>
      <c r="D186" s="128" t="s">
        <v>382</v>
      </c>
      <c r="E186" s="128" t="s">
        <v>102</v>
      </c>
      <c r="F186" s="128" t="s">
        <v>386</v>
      </c>
      <c r="G186" s="128" t="s">
        <v>490</v>
      </c>
      <c r="H186" s="129" t="s">
        <v>386</v>
      </c>
      <c r="I186" s="128" t="s">
        <v>384</v>
      </c>
      <c r="J186" s="130" t="s">
        <v>103</v>
      </c>
      <c r="K186" s="284">
        <f>K187+K188</f>
        <v>74700</v>
      </c>
      <c r="L186" s="284">
        <f>L187+L188</f>
        <v>65233.61</v>
      </c>
      <c r="M186" s="245">
        <f t="shared" si="69"/>
        <v>9466.39</v>
      </c>
      <c r="N186" s="101">
        <f t="shared" si="50"/>
        <v>0</v>
      </c>
      <c r="O186" s="101">
        <f t="shared" si="51"/>
        <v>0</v>
      </c>
      <c r="P186" s="239">
        <f t="shared" si="53"/>
        <v>0</v>
      </c>
      <c r="Q186" s="239">
        <f t="shared" si="54"/>
        <v>0</v>
      </c>
      <c r="R186" s="239">
        <f t="shared" si="55"/>
        <v>0</v>
      </c>
      <c r="S186" s="239">
        <f t="shared" si="56"/>
        <v>0</v>
      </c>
      <c r="T186" s="239">
        <f t="shared" si="57"/>
        <v>0</v>
      </c>
      <c r="U186" s="239">
        <f t="shared" si="58"/>
        <v>0</v>
      </c>
      <c r="V186" s="239">
        <f t="shared" si="59"/>
        <v>0</v>
      </c>
      <c r="W186" s="239">
        <f t="shared" si="60"/>
        <v>0</v>
      </c>
      <c r="X186" s="152"/>
      <c r="Y186" s="230" t="s">
        <v>847</v>
      </c>
      <c r="Z186" s="231">
        <v>74700</v>
      </c>
      <c r="AA186" s="231">
        <v>65233.61</v>
      </c>
      <c r="AB186" s="232">
        <v>9466.39</v>
      </c>
      <c r="AC186" s="152"/>
      <c r="AD186" s="152"/>
      <c r="AE186" s="240" t="str">
        <f t="shared" si="61"/>
        <v>000</v>
      </c>
      <c r="AF186" s="240" t="str">
        <f t="shared" si="52"/>
        <v>1</v>
      </c>
      <c r="AG186" s="240" t="str">
        <f t="shared" si="62"/>
        <v>16</v>
      </c>
      <c r="AH186" s="240" t="str">
        <f t="shared" si="63"/>
        <v>01</v>
      </c>
      <c r="AI186" s="240" t="str">
        <f t="shared" si="64"/>
        <v>063</v>
      </c>
      <c r="AJ186" s="240" t="str">
        <f t="shared" si="65"/>
        <v>01</v>
      </c>
      <c r="AK186" s="240" t="str">
        <f t="shared" si="66"/>
        <v>0000</v>
      </c>
      <c r="AL186" s="240" t="str">
        <f t="shared" si="67"/>
        <v>140</v>
      </c>
    </row>
    <row r="187" spans="1:40" s="8" customFormat="1" ht="57" x14ac:dyDescent="0.25">
      <c r="A187" s="120" t="s">
        <v>615</v>
      </c>
      <c r="B187" s="119" t="s">
        <v>60</v>
      </c>
      <c r="C187" s="286" t="s">
        <v>585</v>
      </c>
      <c r="D187" s="128" t="s">
        <v>382</v>
      </c>
      <c r="E187" s="128" t="s">
        <v>102</v>
      </c>
      <c r="F187" s="128" t="s">
        <v>386</v>
      </c>
      <c r="G187" s="128" t="s">
        <v>490</v>
      </c>
      <c r="H187" s="129" t="s">
        <v>386</v>
      </c>
      <c r="I187" s="128" t="s">
        <v>384</v>
      </c>
      <c r="J187" s="130" t="s">
        <v>103</v>
      </c>
      <c r="K187" s="150">
        <v>9600</v>
      </c>
      <c r="L187" s="150">
        <v>14951.87</v>
      </c>
      <c r="M187" s="245" t="str">
        <f t="shared" si="69"/>
        <v>-</v>
      </c>
      <c r="N187" s="101">
        <f t="shared" si="50"/>
        <v>0</v>
      </c>
      <c r="O187" s="101">
        <f t="shared" si="51"/>
        <v>0</v>
      </c>
      <c r="P187" s="239">
        <f t="shared" si="53"/>
        <v>0</v>
      </c>
      <c r="Q187" s="239">
        <f t="shared" si="54"/>
        <v>0</v>
      </c>
      <c r="R187" s="239">
        <f t="shared" si="55"/>
        <v>0</v>
      </c>
      <c r="S187" s="239">
        <f t="shared" si="56"/>
        <v>0</v>
      </c>
      <c r="T187" s="239">
        <f t="shared" si="57"/>
        <v>0</v>
      </c>
      <c r="U187" s="239">
        <f t="shared" si="58"/>
        <v>0</v>
      </c>
      <c r="V187" s="239">
        <f t="shared" si="59"/>
        <v>0</v>
      </c>
      <c r="W187" s="239">
        <f t="shared" si="60"/>
        <v>0</v>
      </c>
      <c r="X187" s="152"/>
      <c r="Y187" s="230" t="s">
        <v>848</v>
      </c>
      <c r="Z187" s="231">
        <v>9600</v>
      </c>
      <c r="AA187" s="231">
        <v>14951.87</v>
      </c>
      <c r="AB187" s="232">
        <v>0</v>
      </c>
      <c r="AC187" s="152"/>
      <c r="AD187" s="152"/>
      <c r="AE187" s="240" t="str">
        <f t="shared" si="61"/>
        <v>006</v>
      </c>
      <c r="AF187" s="240" t="str">
        <f t="shared" si="52"/>
        <v>1</v>
      </c>
      <c r="AG187" s="240" t="str">
        <f t="shared" si="62"/>
        <v>16</v>
      </c>
      <c r="AH187" s="240" t="str">
        <f t="shared" si="63"/>
        <v>01</v>
      </c>
      <c r="AI187" s="240" t="str">
        <f t="shared" si="64"/>
        <v>063</v>
      </c>
      <c r="AJ187" s="240" t="str">
        <f t="shared" si="65"/>
        <v>01</v>
      </c>
      <c r="AK187" s="240" t="str">
        <f t="shared" si="66"/>
        <v>0000</v>
      </c>
      <c r="AL187" s="240" t="str">
        <f t="shared" si="67"/>
        <v>140</v>
      </c>
    </row>
    <row r="188" spans="1:40" s="8" customFormat="1" ht="57" x14ac:dyDescent="0.25">
      <c r="A188" s="120" t="s">
        <v>615</v>
      </c>
      <c r="B188" s="119" t="s">
        <v>60</v>
      </c>
      <c r="C188" s="128" t="s">
        <v>552</v>
      </c>
      <c r="D188" s="128" t="s">
        <v>382</v>
      </c>
      <c r="E188" s="128" t="s">
        <v>102</v>
      </c>
      <c r="F188" s="128" t="s">
        <v>386</v>
      </c>
      <c r="G188" s="128" t="s">
        <v>490</v>
      </c>
      <c r="H188" s="129" t="s">
        <v>386</v>
      </c>
      <c r="I188" s="128" t="s">
        <v>384</v>
      </c>
      <c r="J188" s="130" t="s">
        <v>103</v>
      </c>
      <c r="K188" s="150">
        <v>65100</v>
      </c>
      <c r="L188" s="150">
        <v>50281.74</v>
      </c>
      <c r="M188" s="245">
        <f t="shared" si="69"/>
        <v>14818.260000000002</v>
      </c>
      <c r="N188" s="101">
        <f t="shared" si="50"/>
        <v>0</v>
      </c>
      <c r="O188" s="101">
        <f t="shared" si="51"/>
        <v>0</v>
      </c>
      <c r="P188" s="239">
        <f t="shared" si="53"/>
        <v>0</v>
      </c>
      <c r="Q188" s="239">
        <f t="shared" si="54"/>
        <v>0</v>
      </c>
      <c r="R188" s="239">
        <f t="shared" si="55"/>
        <v>0</v>
      </c>
      <c r="S188" s="239">
        <f t="shared" si="56"/>
        <v>0</v>
      </c>
      <c r="T188" s="239">
        <f t="shared" si="57"/>
        <v>0</v>
      </c>
      <c r="U188" s="239">
        <f t="shared" si="58"/>
        <v>0</v>
      </c>
      <c r="V188" s="239">
        <f t="shared" si="59"/>
        <v>0</v>
      </c>
      <c r="W188" s="239">
        <f t="shared" si="60"/>
        <v>0</v>
      </c>
      <c r="X188" s="152"/>
      <c r="Y188" s="230" t="s">
        <v>849</v>
      </c>
      <c r="Z188" s="231">
        <v>65100</v>
      </c>
      <c r="AA188" s="231">
        <v>50281.74</v>
      </c>
      <c r="AB188" s="232">
        <v>14818.26</v>
      </c>
      <c r="AC188" s="152"/>
      <c r="AD188" s="152"/>
      <c r="AE188" s="240" t="str">
        <f t="shared" si="61"/>
        <v>439</v>
      </c>
      <c r="AF188" s="240" t="str">
        <f t="shared" si="52"/>
        <v>1</v>
      </c>
      <c r="AG188" s="240" t="str">
        <f t="shared" si="62"/>
        <v>16</v>
      </c>
      <c r="AH188" s="240" t="str">
        <f t="shared" si="63"/>
        <v>01</v>
      </c>
      <c r="AI188" s="240" t="str">
        <f t="shared" si="64"/>
        <v>063</v>
      </c>
      <c r="AJ188" s="240" t="str">
        <f t="shared" si="65"/>
        <v>01</v>
      </c>
      <c r="AK188" s="240" t="str">
        <f t="shared" si="66"/>
        <v>0000</v>
      </c>
      <c r="AL188" s="240" t="str">
        <f t="shared" si="67"/>
        <v>140</v>
      </c>
    </row>
    <row r="189" spans="1:40" s="8" customFormat="1" ht="34.5" x14ac:dyDescent="0.25">
      <c r="A189" s="120" t="s">
        <v>616</v>
      </c>
      <c r="B189" s="119" t="s">
        <v>60</v>
      </c>
      <c r="C189" s="286" t="s">
        <v>381</v>
      </c>
      <c r="D189" s="128" t="s">
        <v>382</v>
      </c>
      <c r="E189" s="128" t="s">
        <v>102</v>
      </c>
      <c r="F189" s="128" t="s">
        <v>386</v>
      </c>
      <c r="G189" s="128" t="s">
        <v>84</v>
      </c>
      <c r="H189" s="129" t="s">
        <v>386</v>
      </c>
      <c r="I189" s="128" t="s">
        <v>384</v>
      </c>
      <c r="J189" s="130" t="s">
        <v>103</v>
      </c>
      <c r="K189" s="284">
        <f>K190</f>
        <v>1100</v>
      </c>
      <c r="L189" s="284">
        <f>L190</f>
        <v>5650</v>
      </c>
      <c r="M189" s="245" t="str">
        <f t="shared" si="69"/>
        <v>-</v>
      </c>
      <c r="N189" s="101">
        <f t="shared" si="50"/>
        <v>0</v>
      </c>
      <c r="O189" s="101">
        <f t="shared" si="51"/>
        <v>0</v>
      </c>
      <c r="P189" s="239">
        <f t="shared" si="53"/>
        <v>0</v>
      </c>
      <c r="Q189" s="239">
        <f t="shared" si="54"/>
        <v>0</v>
      </c>
      <c r="R189" s="239">
        <f t="shared" si="55"/>
        <v>0</v>
      </c>
      <c r="S189" s="239">
        <f t="shared" si="56"/>
        <v>0</v>
      </c>
      <c r="T189" s="239">
        <f t="shared" si="57"/>
        <v>0</v>
      </c>
      <c r="U189" s="239">
        <f t="shared" si="58"/>
        <v>0</v>
      </c>
      <c r="V189" s="239">
        <f t="shared" si="59"/>
        <v>0</v>
      </c>
      <c r="W189" s="239">
        <f t="shared" si="60"/>
        <v>0</v>
      </c>
      <c r="X189" s="152"/>
      <c r="Y189" s="230" t="s">
        <v>850</v>
      </c>
      <c r="Z189" s="231">
        <v>1100</v>
      </c>
      <c r="AA189" s="231">
        <v>5650</v>
      </c>
      <c r="AB189" s="232">
        <v>0</v>
      </c>
      <c r="AC189" s="152"/>
      <c r="AD189" s="152"/>
      <c r="AE189" s="240" t="str">
        <f t="shared" si="61"/>
        <v>000</v>
      </c>
      <c r="AF189" s="240" t="str">
        <f t="shared" si="52"/>
        <v>1</v>
      </c>
      <c r="AG189" s="240" t="str">
        <f t="shared" si="62"/>
        <v>16</v>
      </c>
      <c r="AH189" s="240" t="str">
        <f t="shared" si="63"/>
        <v>01</v>
      </c>
      <c r="AI189" s="240" t="str">
        <f t="shared" si="64"/>
        <v>070</v>
      </c>
      <c r="AJ189" s="240" t="str">
        <f t="shared" si="65"/>
        <v>01</v>
      </c>
      <c r="AK189" s="240" t="str">
        <f t="shared" si="66"/>
        <v>0000</v>
      </c>
      <c r="AL189" s="240" t="str">
        <f t="shared" si="67"/>
        <v>140</v>
      </c>
      <c r="AN189" s="7"/>
    </row>
    <row r="190" spans="1:40" s="7" customFormat="1" ht="45" x14ac:dyDescent="0.2">
      <c r="A190" s="120" t="s">
        <v>617</v>
      </c>
      <c r="B190" s="119" t="s">
        <v>60</v>
      </c>
      <c r="C190" s="286" t="s">
        <v>381</v>
      </c>
      <c r="D190" s="128" t="s">
        <v>382</v>
      </c>
      <c r="E190" s="128" t="s">
        <v>102</v>
      </c>
      <c r="F190" s="128" t="s">
        <v>386</v>
      </c>
      <c r="G190" s="128" t="s">
        <v>491</v>
      </c>
      <c r="H190" s="129" t="s">
        <v>386</v>
      </c>
      <c r="I190" s="128" t="s">
        <v>384</v>
      </c>
      <c r="J190" s="130" t="s">
        <v>103</v>
      </c>
      <c r="K190" s="284">
        <f>K191</f>
        <v>1100</v>
      </c>
      <c r="L190" s="284">
        <f>L191</f>
        <v>5650</v>
      </c>
      <c r="M190" s="245" t="str">
        <f t="shared" si="69"/>
        <v>-</v>
      </c>
      <c r="N190" s="101">
        <f t="shared" si="50"/>
        <v>0</v>
      </c>
      <c r="O190" s="101">
        <f t="shared" si="51"/>
        <v>0</v>
      </c>
      <c r="P190" s="239">
        <f t="shared" si="53"/>
        <v>0</v>
      </c>
      <c r="Q190" s="239">
        <f t="shared" si="54"/>
        <v>0</v>
      </c>
      <c r="R190" s="239">
        <f t="shared" si="55"/>
        <v>0</v>
      </c>
      <c r="S190" s="239">
        <f t="shared" si="56"/>
        <v>0</v>
      </c>
      <c r="T190" s="239">
        <f t="shared" si="57"/>
        <v>0</v>
      </c>
      <c r="U190" s="239">
        <f t="shared" si="58"/>
        <v>0</v>
      </c>
      <c r="V190" s="239">
        <f t="shared" si="59"/>
        <v>0</v>
      </c>
      <c r="W190" s="239">
        <f t="shared" si="60"/>
        <v>0</v>
      </c>
      <c r="X190" s="152"/>
      <c r="Y190" s="230" t="s">
        <v>851</v>
      </c>
      <c r="Z190" s="231">
        <v>1100</v>
      </c>
      <c r="AA190" s="231">
        <v>5650</v>
      </c>
      <c r="AB190" s="232">
        <v>0</v>
      </c>
      <c r="AC190" s="152"/>
      <c r="AD190" s="152"/>
      <c r="AE190" s="240" t="str">
        <f t="shared" si="61"/>
        <v>000</v>
      </c>
      <c r="AF190" s="240" t="str">
        <f t="shared" si="52"/>
        <v>1</v>
      </c>
      <c r="AG190" s="240" t="str">
        <f t="shared" si="62"/>
        <v>16</v>
      </c>
      <c r="AH190" s="240" t="str">
        <f t="shared" si="63"/>
        <v>01</v>
      </c>
      <c r="AI190" s="240" t="str">
        <f t="shared" si="64"/>
        <v>073</v>
      </c>
      <c r="AJ190" s="240" t="str">
        <f t="shared" si="65"/>
        <v>01</v>
      </c>
      <c r="AK190" s="240" t="str">
        <f t="shared" si="66"/>
        <v>0000</v>
      </c>
      <c r="AL190" s="240" t="str">
        <f t="shared" si="67"/>
        <v>140</v>
      </c>
    </row>
    <row r="191" spans="1:40" s="7" customFormat="1" ht="45" x14ac:dyDescent="0.2">
      <c r="A191" s="120" t="s">
        <v>617</v>
      </c>
      <c r="B191" s="119" t="s">
        <v>60</v>
      </c>
      <c r="C191" s="286" t="s">
        <v>552</v>
      </c>
      <c r="D191" s="128" t="s">
        <v>382</v>
      </c>
      <c r="E191" s="128" t="s">
        <v>102</v>
      </c>
      <c r="F191" s="128" t="s">
        <v>386</v>
      </c>
      <c r="G191" s="128" t="s">
        <v>491</v>
      </c>
      <c r="H191" s="129" t="s">
        <v>386</v>
      </c>
      <c r="I191" s="128" t="s">
        <v>384</v>
      </c>
      <c r="J191" s="130" t="s">
        <v>103</v>
      </c>
      <c r="K191" s="244">
        <v>1100</v>
      </c>
      <c r="L191" s="244">
        <v>5650</v>
      </c>
      <c r="M191" s="245" t="str">
        <f t="shared" si="69"/>
        <v>-</v>
      </c>
      <c r="N191" s="101">
        <f t="shared" si="50"/>
        <v>0</v>
      </c>
      <c r="O191" s="101">
        <f t="shared" si="51"/>
        <v>0</v>
      </c>
      <c r="P191" s="239">
        <f t="shared" si="53"/>
        <v>0</v>
      </c>
      <c r="Q191" s="239">
        <f t="shared" si="54"/>
        <v>0</v>
      </c>
      <c r="R191" s="239">
        <f t="shared" si="55"/>
        <v>0</v>
      </c>
      <c r="S191" s="239">
        <f t="shared" si="56"/>
        <v>0</v>
      </c>
      <c r="T191" s="239">
        <f t="shared" si="57"/>
        <v>0</v>
      </c>
      <c r="U191" s="239">
        <f t="shared" si="58"/>
        <v>0</v>
      </c>
      <c r="V191" s="239">
        <f t="shared" si="59"/>
        <v>0</v>
      </c>
      <c r="W191" s="239">
        <f t="shared" si="60"/>
        <v>0</v>
      </c>
      <c r="X191" s="152"/>
      <c r="Y191" s="230" t="s">
        <v>852</v>
      </c>
      <c r="Z191" s="231">
        <v>1100</v>
      </c>
      <c r="AA191" s="231">
        <v>5650</v>
      </c>
      <c r="AB191" s="232">
        <v>0</v>
      </c>
      <c r="AC191" s="152"/>
      <c r="AD191" s="152"/>
      <c r="AE191" s="240" t="str">
        <f t="shared" si="61"/>
        <v>439</v>
      </c>
      <c r="AF191" s="240" t="str">
        <f t="shared" si="52"/>
        <v>1</v>
      </c>
      <c r="AG191" s="240" t="str">
        <f t="shared" si="62"/>
        <v>16</v>
      </c>
      <c r="AH191" s="240" t="str">
        <f t="shared" si="63"/>
        <v>01</v>
      </c>
      <c r="AI191" s="240" t="str">
        <f t="shared" si="64"/>
        <v>073</v>
      </c>
      <c r="AJ191" s="240" t="str">
        <f t="shared" si="65"/>
        <v>01</v>
      </c>
      <c r="AK191" s="240" t="str">
        <f t="shared" si="66"/>
        <v>0000</v>
      </c>
      <c r="AL191" s="240" t="str">
        <f t="shared" si="67"/>
        <v>140</v>
      </c>
    </row>
    <row r="192" spans="1:40" s="7" customFormat="1" ht="33.75" x14ac:dyDescent="0.2">
      <c r="A192" s="120" t="s">
        <v>618</v>
      </c>
      <c r="B192" s="119" t="s">
        <v>60</v>
      </c>
      <c r="C192" s="286" t="s">
        <v>381</v>
      </c>
      <c r="D192" s="128" t="s">
        <v>382</v>
      </c>
      <c r="E192" s="128" t="s">
        <v>102</v>
      </c>
      <c r="F192" s="128" t="s">
        <v>386</v>
      </c>
      <c r="G192" s="128" t="s">
        <v>583</v>
      </c>
      <c r="H192" s="129" t="s">
        <v>386</v>
      </c>
      <c r="I192" s="128" t="s">
        <v>384</v>
      </c>
      <c r="J192" s="130" t="s">
        <v>103</v>
      </c>
      <c r="K192" s="284">
        <f>K193</f>
        <v>1100</v>
      </c>
      <c r="L192" s="284">
        <f>L193</f>
        <v>1500</v>
      </c>
      <c r="M192" s="245" t="str">
        <f t="shared" si="69"/>
        <v>-</v>
      </c>
      <c r="N192" s="101">
        <f t="shared" si="50"/>
        <v>0</v>
      </c>
      <c r="O192" s="101">
        <f t="shared" si="51"/>
        <v>0</v>
      </c>
      <c r="P192" s="239">
        <f t="shared" si="53"/>
        <v>0</v>
      </c>
      <c r="Q192" s="239">
        <f t="shared" si="54"/>
        <v>0</v>
      </c>
      <c r="R192" s="239">
        <f t="shared" si="55"/>
        <v>0</v>
      </c>
      <c r="S192" s="239">
        <f t="shared" si="56"/>
        <v>0</v>
      </c>
      <c r="T192" s="239">
        <f t="shared" si="57"/>
        <v>0</v>
      </c>
      <c r="U192" s="239">
        <f t="shared" si="58"/>
        <v>0</v>
      </c>
      <c r="V192" s="239">
        <f t="shared" si="59"/>
        <v>0</v>
      </c>
      <c r="W192" s="239">
        <f t="shared" si="60"/>
        <v>0</v>
      </c>
      <c r="X192" s="152"/>
      <c r="Y192" s="230" t="s">
        <v>853</v>
      </c>
      <c r="Z192" s="231">
        <v>1100</v>
      </c>
      <c r="AA192" s="231">
        <v>1500</v>
      </c>
      <c r="AB192" s="232">
        <v>0</v>
      </c>
      <c r="AC192" s="152"/>
      <c r="AD192" s="152"/>
      <c r="AE192" s="240" t="str">
        <f t="shared" si="61"/>
        <v>000</v>
      </c>
      <c r="AF192" s="240" t="str">
        <f t="shared" si="52"/>
        <v>1</v>
      </c>
      <c r="AG192" s="240" t="str">
        <f t="shared" si="62"/>
        <v>16</v>
      </c>
      <c r="AH192" s="240" t="str">
        <f t="shared" si="63"/>
        <v>01</v>
      </c>
      <c r="AI192" s="240" t="str">
        <f t="shared" si="64"/>
        <v>080</v>
      </c>
      <c r="AJ192" s="240" t="str">
        <f t="shared" si="65"/>
        <v>01</v>
      </c>
      <c r="AK192" s="240" t="str">
        <f t="shared" si="66"/>
        <v>0000</v>
      </c>
      <c r="AL192" s="240" t="str">
        <f t="shared" si="67"/>
        <v>140</v>
      </c>
    </row>
    <row r="193" spans="1:40" s="7" customFormat="1" ht="45.75" x14ac:dyDescent="0.25">
      <c r="A193" s="120" t="s">
        <v>619</v>
      </c>
      <c r="B193" s="119" t="s">
        <v>60</v>
      </c>
      <c r="C193" s="286" t="s">
        <v>381</v>
      </c>
      <c r="D193" s="128" t="s">
        <v>382</v>
      </c>
      <c r="E193" s="128" t="s">
        <v>102</v>
      </c>
      <c r="F193" s="128" t="s">
        <v>386</v>
      </c>
      <c r="G193" s="128" t="s">
        <v>582</v>
      </c>
      <c r="H193" s="129" t="s">
        <v>386</v>
      </c>
      <c r="I193" s="128" t="s">
        <v>384</v>
      </c>
      <c r="J193" s="130" t="s">
        <v>103</v>
      </c>
      <c r="K193" s="284">
        <f>K194</f>
        <v>1100</v>
      </c>
      <c r="L193" s="284">
        <f>L194</f>
        <v>1500</v>
      </c>
      <c r="M193" s="245" t="str">
        <f>IF(K193-L193&gt;0,K193-L193,"-")</f>
        <v>-</v>
      </c>
      <c r="N193" s="101">
        <f t="shared" si="50"/>
        <v>0</v>
      </c>
      <c r="O193" s="101">
        <f t="shared" si="51"/>
        <v>0</v>
      </c>
      <c r="P193" s="239">
        <f t="shared" si="53"/>
        <v>0</v>
      </c>
      <c r="Q193" s="239">
        <f t="shared" si="54"/>
        <v>0</v>
      </c>
      <c r="R193" s="239">
        <f t="shared" si="55"/>
        <v>0</v>
      </c>
      <c r="S193" s="239">
        <f t="shared" si="56"/>
        <v>0</v>
      </c>
      <c r="T193" s="239">
        <f t="shared" si="57"/>
        <v>0</v>
      </c>
      <c r="U193" s="239">
        <f t="shared" si="58"/>
        <v>0</v>
      </c>
      <c r="V193" s="239">
        <f t="shared" si="59"/>
        <v>0</v>
      </c>
      <c r="W193" s="239">
        <f t="shared" si="60"/>
        <v>0</v>
      </c>
      <c r="X193" s="152"/>
      <c r="Y193" s="230" t="s">
        <v>854</v>
      </c>
      <c r="Z193" s="231">
        <v>1100</v>
      </c>
      <c r="AA193" s="231">
        <v>1500</v>
      </c>
      <c r="AB193" s="232">
        <v>0</v>
      </c>
      <c r="AC193" s="152"/>
      <c r="AD193" s="152"/>
      <c r="AE193" s="240" t="str">
        <f t="shared" si="61"/>
        <v>000</v>
      </c>
      <c r="AF193" s="240" t="str">
        <f t="shared" si="52"/>
        <v>1</v>
      </c>
      <c r="AG193" s="240" t="str">
        <f t="shared" si="62"/>
        <v>16</v>
      </c>
      <c r="AH193" s="240" t="str">
        <f t="shared" si="63"/>
        <v>01</v>
      </c>
      <c r="AI193" s="240" t="str">
        <f t="shared" si="64"/>
        <v>083</v>
      </c>
      <c r="AJ193" s="240" t="str">
        <f t="shared" si="65"/>
        <v>01</v>
      </c>
      <c r="AK193" s="240" t="str">
        <f t="shared" si="66"/>
        <v>0000</v>
      </c>
      <c r="AL193" s="240" t="str">
        <f t="shared" si="67"/>
        <v>140</v>
      </c>
      <c r="AN193" s="8"/>
    </row>
    <row r="194" spans="1:40" s="8" customFormat="1" ht="45.75" x14ac:dyDescent="0.25">
      <c r="A194" s="120" t="s">
        <v>619</v>
      </c>
      <c r="B194" s="119" t="s">
        <v>60</v>
      </c>
      <c r="C194" s="286" t="s">
        <v>552</v>
      </c>
      <c r="D194" s="128" t="s">
        <v>382</v>
      </c>
      <c r="E194" s="128" t="s">
        <v>102</v>
      </c>
      <c r="F194" s="128" t="s">
        <v>386</v>
      </c>
      <c r="G194" s="128" t="s">
        <v>582</v>
      </c>
      <c r="H194" s="129" t="s">
        <v>386</v>
      </c>
      <c r="I194" s="128" t="s">
        <v>384</v>
      </c>
      <c r="J194" s="130" t="s">
        <v>103</v>
      </c>
      <c r="K194" s="244">
        <v>1100</v>
      </c>
      <c r="L194" s="244">
        <v>1500</v>
      </c>
      <c r="M194" s="245" t="str">
        <f t="shared" si="69"/>
        <v>-</v>
      </c>
      <c r="N194" s="101">
        <f t="shared" si="50"/>
        <v>0</v>
      </c>
      <c r="O194" s="101">
        <f t="shared" si="51"/>
        <v>0</v>
      </c>
      <c r="P194" s="239">
        <f t="shared" si="53"/>
        <v>0</v>
      </c>
      <c r="Q194" s="239">
        <f t="shared" si="54"/>
        <v>0</v>
      </c>
      <c r="R194" s="239">
        <f t="shared" si="55"/>
        <v>0</v>
      </c>
      <c r="S194" s="239">
        <f t="shared" si="56"/>
        <v>0</v>
      </c>
      <c r="T194" s="239">
        <f t="shared" si="57"/>
        <v>0</v>
      </c>
      <c r="U194" s="239">
        <f t="shared" si="58"/>
        <v>0</v>
      </c>
      <c r="V194" s="239">
        <f t="shared" si="59"/>
        <v>0</v>
      </c>
      <c r="W194" s="239">
        <f t="shared" si="60"/>
        <v>0</v>
      </c>
      <c r="X194" s="152"/>
      <c r="Y194" s="230" t="s">
        <v>855</v>
      </c>
      <c r="Z194" s="231">
        <v>1100</v>
      </c>
      <c r="AA194" s="231">
        <v>1500</v>
      </c>
      <c r="AB194" s="232">
        <v>0</v>
      </c>
      <c r="AC194" s="152"/>
      <c r="AD194" s="152"/>
      <c r="AE194" s="240" t="str">
        <f t="shared" si="61"/>
        <v>439</v>
      </c>
      <c r="AF194" s="240" t="str">
        <f t="shared" si="52"/>
        <v>1</v>
      </c>
      <c r="AG194" s="240" t="str">
        <f t="shared" si="62"/>
        <v>16</v>
      </c>
      <c r="AH194" s="240" t="str">
        <f t="shared" si="63"/>
        <v>01</v>
      </c>
      <c r="AI194" s="240" t="str">
        <f t="shared" si="64"/>
        <v>083</v>
      </c>
      <c r="AJ194" s="240" t="str">
        <f t="shared" si="65"/>
        <v>01</v>
      </c>
      <c r="AK194" s="240" t="str">
        <f t="shared" si="66"/>
        <v>0000</v>
      </c>
      <c r="AL194" s="240" t="str">
        <f t="shared" si="67"/>
        <v>140</v>
      </c>
    </row>
    <row r="195" spans="1:40" s="8" customFormat="1" ht="49.5" customHeight="1" x14ac:dyDescent="0.25">
      <c r="A195" s="120" t="s">
        <v>1187</v>
      </c>
      <c r="B195" s="119" t="s">
        <v>60</v>
      </c>
      <c r="C195" s="286" t="s">
        <v>381</v>
      </c>
      <c r="D195" s="128" t="s">
        <v>382</v>
      </c>
      <c r="E195" s="128" t="s">
        <v>102</v>
      </c>
      <c r="F195" s="128" t="s">
        <v>386</v>
      </c>
      <c r="G195" s="128" t="s">
        <v>225</v>
      </c>
      <c r="H195" s="129" t="s">
        <v>386</v>
      </c>
      <c r="I195" s="128" t="s">
        <v>384</v>
      </c>
      <c r="J195" s="130" t="s">
        <v>103</v>
      </c>
      <c r="K195" s="244">
        <v>0</v>
      </c>
      <c r="L195" s="244">
        <f>L196</f>
        <v>3000</v>
      </c>
      <c r="M195" s="245" t="str">
        <f t="shared" si="69"/>
        <v>-</v>
      </c>
      <c r="N195" s="101">
        <f t="shared" si="50"/>
        <v>0</v>
      </c>
      <c r="O195" s="101">
        <f t="shared" si="51"/>
        <v>0</v>
      </c>
      <c r="P195" s="239">
        <f t="shared" si="53"/>
        <v>0</v>
      </c>
      <c r="Q195" s="239">
        <f t="shared" si="54"/>
        <v>0</v>
      </c>
      <c r="R195" s="239">
        <f t="shared" si="55"/>
        <v>0</v>
      </c>
      <c r="S195" s="239">
        <f t="shared" si="56"/>
        <v>0</v>
      </c>
      <c r="T195" s="239">
        <f t="shared" si="57"/>
        <v>0</v>
      </c>
      <c r="U195" s="239">
        <f t="shared" si="58"/>
        <v>0</v>
      </c>
      <c r="V195" s="239">
        <f t="shared" si="59"/>
        <v>0</v>
      </c>
      <c r="W195" s="239">
        <f t="shared" si="60"/>
        <v>0</v>
      </c>
      <c r="X195" s="152"/>
      <c r="Y195" s="230" t="s">
        <v>1178</v>
      </c>
      <c r="Z195" s="231">
        <v>0</v>
      </c>
      <c r="AA195" s="231">
        <v>3000</v>
      </c>
      <c r="AB195" s="232">
        <v>0</v>
      </c>
      <c r="AC195" s="152"/>
      <c r="AD195" s="152"/>
      <c r="AE195" s="240" t="str">
        <f t="shared" si="61"/>
        <v>000</v>
      </c>
      <c r="AF195" s="240" t="str">
        <f t="shared" si="52"/>
        <v>1</v>
      </c>
      <c r="AG195" s="240" t="str">
        <f t="shared" si="62"/>
        <v>16</v>
      </c>
      <c r="AH195" s="240" t="str">
        <f t="shared" si="63"/>
        <v>01</v>
      </c>
      <c r="AI195" s="240" t="str">
        <f t="shared" si="64"/>
        <v>130</v>
      </c>
      <c r="AJ195" s="240" t="str">
        <f t="shared" si="65"/>
        <v>01</v>
      </c>
      <c r="AK195" s="240" t="str">
        <f t="shared" si="66"/>
        <v>0000</v>
      </c>
      <c r="AL195" s="240" t="str">
        <f t="shared" si="67"/>
        <v>140</v>
      </c>
    </row>
    <row r="196" spans="1:40" s="8" customFormat="1" ht="45.75" x14ac:dyDescent="0.25">
      <c r="A196" s="120" t="s">
        <v>1186</v>
      </c>
      <c r="B196" s="119" t="s">
        <v>60</v>
      </c>
      <c r="C196" s="286" t="s">
        <v>381</v>
      </c>
      <c r="D196" s="128" t="s">
        <v>382</v>
      </c>
      <c r="E196" s="128" t="s">
        <v>102</v>
      </c>
      <c r="F196" s="128" t="s">
        <v>386</v>
      </c>
      <c r="G196" s="128" t="s">
        <v>1185</v>
      </c>
      <c r="H196" s="129" t="s">
        <v>386</v>
      </c>
      <c r="I196" s="128" t="s">
        <v>384</v>
      </c>
      <c r="J196" s="130" t="s">
        <v>103</v>
      </c>
      <c r="K196" s="244">
        <v>0</v>
      </c>
      <c r="L196" s="244">
        <f>L197</f>
        <v>3000</v>
      </c>
      <c r="M196" s="245" t="str">
        <f t="shared" si="69"/>
        <v>-</v>
      </c>
      <c r="N196" s="101">
        <f t="shared" si="50"/>
        <v>0</v>
      </c>
      <c r="O196" s="101">
        <f t="shared" si="51"/>
        <v>0</v>
      </c>
      <c r="P196" s="239">
        <f t="shared" si="53"/>
        <v>0</v>
      </c>
      <c r="Q196" s="239">
        <f t="shared" si="54"/>
        <v>0</v>
      </c>
      <c r="R196" s="239">
        <f t="shared" si="55"/>
        <v>0</v>
      </c>
      <c r="S196" s="239">
        <f t="shared" si="56"/>
        <v>0</v>
      </c>
      <c r="T196" s="239">
        <f t="shared" si="57"/>
        <v>0</v>
      </c>
      <c r="U196" s="239">
        <f t="shared" si="58"/>
        <v>0</v>
      </c>
      <c r="V196" s="239">
        <f t="shared" si="59"/>
        <v>0</v>
      </c>
      <c r="W196" s="239">
        <f t="shared" si="60"/>
        <v>0</v>
      </c>
      <c r="X196" s="152"/>
      <c r="Y196" s="230" t="s">
        <v>1179</v>
      </c>
      <c r="Z196" s="231">
        <v>0</v>
      </c>
      <c r="AA196" s="231">
        <v>3000</v>
      </c>
      <c r="AB196" s="232">
        <v>0</v>
      </c>
      <c r="AC196" s="152"/>
      <c r="AD196" s="152"/>
      <c r="AE196" s="240" t="str">
        <f t="shared" si="61"/>
        <v>000</v>
      </c>
      <c r="AF196" s="240" t="str">
        <f t="shared" si="52"/>
        <v>1</v>
      </c>
      <c r="AG196" s="240" t="str">
        <f t="shared" si="62"/>
        <v>16</v>
      </c>
      <c r="AH196" s="240" t="str">
        <f t="shared" si="63"/>
        <v>01</v>
      </c>
      <c r="AI196" s="240" t="str">
        <f t="shared" si="64"/>
        <v>133</v>
      </c>
      <c r="AJ196" s="240" t="str">
        <f t="shared" si="65"/>
        <v>01</v>
      </c>
      <c r="AK196" s="240" t="str">
        <f t="shared" si="66"/>
        <v>0000</v>
      </c>
      <c r="AL196" s="240" t="str">
        <f t="shared" si="67"/>
        <v>140</v>
      </c>
    </row>
    <row r="197" spans="1:40" s="8" customFormat="1" ht="48.75" customHeight="1" x14ac:dyDescent="0.25">
      <c r="A197" s="120" t="s">
        <v>1186</v>
      </c>
      <c r="B197" s="119" t="s">
        <v>60</v>
      </c>
      <c r="C197" s="286" t="s">
        <v>552</v>
      </c>
      <c r="D197" s="128" t="s">
        <v>382</v>
      </c>
      <c r="E197" s="128" t="s">
        <v>102</v>
      </c>
      <c r="F197" s="128" t="s">
        <v>386</v>
      </c>
      <c r="G197" s="128" t="s">
        <v>1185</v>
      </c>
      <c r="H197" s="129" t="s">
        <v>386</v>
      </c>
      <c r="I197" s="128" t="s">
        <v>384</v>
      </c>
      <c r="J197" s="130" t="s">
        <v>103</v>
      </c>
      <c r="K197" s="244">
        <v>0</v>
      </c>
      <c r="L197" s="244">
        <v>3000</v>
      </c>
      <c r="M197" s="245" t="str">
        <f t="shared" si="69"/>
        <v>-</v>
      </c>
      <c r="N197" s="101">
        <f t="shared" si="50"/>
        <v>0</v>
      </c>
      <c r="O197" s="101">
        <f t="shared" si="51"/>
        <v>0</v>
      </c>
      <c r="P197" s="239">
        <f t="shared" si="53"/>
        <v>0</v>
      </c>
      <c r="Q197" s="239">
        <f t="shared" si="54"/>
        <v>0</v>
      </c>
      <c r="R197" s="239">
        <f t="shared" si="55"/>
        <v>0</v>
      </c>
      <c r="S197" s="239">
        <f t="shared" si="56"/>
        <v>0</v>
      </c>
      <c r="T197" s="239">
        <f t="shared" si="57"/>
        <v>0</v>
      </c>
      <c r="U197" s="239">
        <f t="shared" si="58"/>
        <v>0</v>
      </c>
      <c r="V197" s="239">
        <f t="shared" si="59"/>
        <v>0</v>
      </c>
      <c r="W197" s="239">
        <f t="shared" si="60"/>
        <v>0</v>
      </c>
      <c r="X197" s="152"/>
      <c r="Y197" s="230" t="s">
        <v>1180</v>
      </c>
      <c r="Z197" s="231">
        <v>0</v>
      </c>
      <c r="AA197" s="231">
        <v>3000</v>
      </c>
      <c r="AB197" s="232">
        <v>0</v>
      </c>
      <c r="AC197" s="152"/>
      <c r="AD197" s="152"/>
      <c r="AE197" s="240" t="str">
        <f t="shared" si="61"/>
        <v>439</v>
      </c>
      <c r="AF197" s="240" t="str">
        <f t="shared" si="52"/>
        <v>1</v>
      </c>
      <c r="AG197" s="240" t="str">
        <f t="shared" si="62"/>
        <v>16</v>
      </c>
      <c r="AH197" s="240" t="str">
        <f t="shared" si="63"/>
        <v>01</v>
      </c>
      <c r="AI197" s="240" t="str">
        <f t="shared" si="64"/>
        <v>133</v>
      </c>
      <c r="AJ197" s="240" t="str">
        <f t="shared" si="65"/>
        <v>01</v>
      </c>
      <c r="AK197" s="240" t="str">
        <f t="shared" si="66"/>
        <v>0000</v>
      </c>
      <c r="AL197" s="240" t="str">
        <f t="shared" si="67"/>
        <v>140</v>
      </c>
    </row>
    <row r="198" spans="1:40" s="8" customFormat="1" ht="45.75" x14ac:dyDescent="0.25">
      <c r="A198" s="120" t="s">
        <v>620</v>
      </c>
      <c r="B198" s="119" t="s">
        <v>60</v>
      </c>
      <c r="C198" s="286" t="s">
        <v>381</v>
      </c>
      <c r="D198" s="128" t="s">
        <v>382</v>
      </c>
      <c r="E198" s="128" t="s">
        <v>102</v>
      </c>
      <c r="F198" s="128" t="s">
        <v>386</v>
      </c>
      <c r="G198" s="128" t="s">
        <v>103</v>
      </c>
      <c r="H198" s="129" t="s">
        <v>386</v>
      </c>
      <c r="I198" s="128" t="s">
        <v>384</v>
      </c>
      <c r="J198" s="130" t="s">
        <v>103</v>
      </c>
      <c r="K198" s="284">
        <f>K199</f>
        <v>70400</v>
      </c>
      <c r="L198" s="284">
        <f>L199</f>
        <v>321.99</v>
      </c>
      <c r="M198" s="245">
        <f>IF(K198-L198&gt;0,K198-L198,"-")</f>
        <v>70078.009999999995</v>
      </c>
      <c r="N198" s="101">
        <f t="shared" si="50"/>
        <v>0</v>
      </c>
      <c r="O198" s="101">
        <f t="shared" si="51"/>
        <v>0</v>
      </c>
      <c r="P198" s="239">
        <f t="shared" si="53"/>
        <v>0</v>
      </c>
      <c r="Q198" s="239">
        <f t="shared" si="54"/>
        <v>0</v>
      </c>
      <c r="R198" s="239">
        <f t="shared" si="55"/>
        <v>0</v>
      </c>
      <c r="S198" s="239">
        <f t="shared" si="56"/>
        <v>0</v>
      </c>
      <c r="T198" s="239">
        <f t="shared" si="57"/>
        <v>0</v>
      </c>
      <c r="U198" s="239">
        <f t="shared" si="58"/>
        <v>0</v>
      </c>
      <c r="V198" s="239">
        <f t="shared" si="59"/>
        <v>0</v>
      </c>
      <c r="W198" s="239">
        <f t="shared" si="60"/>
        <v>0</v>
      </c>
      <c r="X198" s="152"/>
      <c r="Y198" s="230" t="s">
        <v>856</v>
      </c>
      <c r="Z198" s="231">
        <v>70400</v>
      </c>
      <c r="AA198" s="231">
        <v>321.99</v>
      </c>
      <c r="AB198" s="232">
        <v>70078.009999999995</v>
      </c>
      <c r="AC198" s="152"/>
      <c r="AD198" s="152"/>
      <c r="AE198" s="240" t="str">
        <f t="shared" si="61"/>
        <v>000</v>
      </c>
      <c r="AF198" s="240" t="str">
        <f t="shared" si="52"/>
        <v>1</v>
      </c>
      <c r="AG198" s="240" t="str">
        <f t="shared" si="62"/>
        <v>16</v>
      </c>
      <c r="AH198" s="240" t="str">
        <f t="shared" si="63"/>
        <v>01</v>
      </c>
      <c r="AI198" s="240" t="str">
        <f t="shared" si="64"/>
        <v>140</v>
      </c>
      <c r="AJ198" s="240" t="str">
        <f t="shared" si="65"/>
        <v>01</v>
      </c>
      <c r="AK198" s="240" t="str">
        <f t="shared" si="66"/>
        <v>0000</v>
      </c>
      <c r="AL198" s="240" t="str">
        <f t="shared" si="67"/>
        <v>140</v>
      </c>
    </row>
    <row r="199" spans="1:40" s="8" customFormat="1" ht="47.25" customHeight="1" x14ac:dyDescent="0.25">
      <c r="A199" s="120" t="s">
        <v>621</v>
      </c>
      <c r="B199" s="119" t="s">
        <v>60</v>
      </c>
      <c r="C199" s="286" t="s">
        <v>381</v>
      </c>
      <c r="D199" s="128" t="s">
        <v>382</v>
      </c>
      <c r="E199" s="128" t="s">
        <v>102</v>
      </c>
      <c r="F199" s="128" t="s">
        <v>386</v>
      </c>
      <c r="G199" s="128" t="s">
        <v>588</v>
      </c>
      <c r="H199" s="129" t="s">
        <v>386</v>
      </c>
      <c r="I199" s="128" t="s">
        <v>384</v>
      </c>
      <c r="J199" s="130" t="s">
        <v>103</v>
      </c>
      <c r="K199" s="284">
        <f>K200</f>
        <v>70400</v>
      </c>
      <c r="L199" s="284">
        <f>L200</f>
        <v>321.99</v>
      </c>
      <c r="M199" s="245">
        <f>IF(K199-L199&gt;0,K199-L199,"-")</f>
        <v>70078.009999999995</v>
      </c>
      <c r="N199" s="101">
        <f t="shared" si="50"/>
        <v>0</v>
      </c>
      <c r="O199" s="101">
        <f t="shared" si="51"/>
        <v>0</v>
      </c>
      <c r="P199" s="239">
        <f t="shared" si="53"/>
        <v>0</v>
      </c>
      <c r="Q199" s="239">
        <f t="shared" si="54"/>
        <v>0</v>
      </c>
      <c r="R199" s="239">
        <f t="shared" si="55"/>
        <v>0</v>
      </c>
      <c r="S199" s="239">
        <f t="shared" si="56"/>
        <v>0</v>
      </c>
      <c r="T199" s="239">
        <f t="shared" si="57"/>
        <v>0</v>
      </c>
      <c r="U199" s="239">
        <f t="shared" si="58"/>
        <v>0</v>
      </c>
      <c r="V199" s="239">
        <f t="shared" si="59"/>
        <v>0</v>
      </c>
      <c r="W199" s="239">
        <f t="shared" si="60"/>
        <v>0</v>
      </c>
      <c r="X199" s="152"/>
      <c r="Y199" s="230" t="s">
        <v>857</v>
      </c>
      <c r="Z199" s="231">
        <v>70400</v>
      </c>
      <c r="AA199" s="231">
        <v>321.99</v>
      </c>
      <c r="AB199" s="232">
        <v>70078.009999999995</v>
      </c>
      <c r="AC199" s="152"/>
      <c r="AD199" s="152"/>
      <c r="AE199" s="240" t="str">
        <f t="shared" si="61"/>
        <v>000</v>
      </c>
      <c r="AF199" s="240" t="str">
        <f t="shared" si="52"/>
        <v>1</v>
      </c>
      <c r="AG199" s="240" t="str">
        <f t="shared" si="62"/>
        <v>16</v>
      </c>
      <c r="AH199" s="240" t="str">
        <f t="shared" si="63"/>
        <v>01</v>
      </c>
      <c r="AI199" s="240" t="str">
        <f t="shared" si="64"/>
        <v>143</v>
      </c>
      <c r="AJ199" s="240" t="str">
        <f t="shared" si="65"/>
        <v>01</v>
      </c>
      <c r="AK199" s="240" t="str">
        <f t="shared" si="66"/>
        <v>0000</v>
      </c>
      <c r="AL199" s="240" t="str">
        <f t="shared" si="67"/>
        <v>140</v>
      </c>
    </row>
    <row r="200" spans="1:40" s="8" customFormat="1" ht="57" x14ac:dyDescent="0.25">
      <c r="A200" s="120" t="s">
        <v>621</v>
      </c>
      <c r="B200" s="119" t="s">
        <v>60</v>
      </c>
      <c r="C200" s="286" t="s">
        <v>552</v>
      </c>
      <c r="D200" s="128" t="s">
        <v>382</v>
      </c>
      <c r="E200" s="128" t="s">
        <v>102</v>
      </c>
      <c r="F200" s="128" t="s">
        <v>386</v>
      </c>
      <c r="G200" s="128" t="s">
        <v>588</v>
      </c>
      <c r="H200" s="129" t="s">
        <v>386</v>
      </c>
      <c r="I200" s="128" t="s">
        <v>384</v>
      </c>
      <c r="J200" s="130" t="s">
        <v>103</v>
      </c>
      <c r="K200" s="244">
        <v>70400</v>
      </c>
      <c r="L200" s="150">
        <v>321.99</v>
      </c>
      <c r="M200" s="245">
        <f t="shared" si="69"/>
        <v>70078.009999999995</v>
      </c>
      <c r="N200" s="101">
        <f t="shared" si="50"/>
        <v>0</v>
      </c>
      <c r="O200" s="101">
        <f t="shared" si="51"/>
        <v>0</v>
      </c>
      <c r="P200" s="239">
        <f t="shared" si="53"/>
        <v>0</v>
      </c>
      <c r="Q200" s="239">
        <f t="shared" si="54"/>
        <v>0</v>
      </c>
      <c r="R200" s="239">
        <f t="shared" si="55"/>
        <v>0</v>
      </c>
      <c r="S200" s="239">
        <f t="shared" si="56"/>
        <v>0</v>
      </c>
      <c r="T200" s="239">
        <f t="shared" si="57"/>
        <v>0</v>
      </c>
      <c r="U200" s="239">
        <f t="shared" si="58"/>
        <v>0</v>
      </c>
      <c r="V200" s="239">
        <f t="shared" si="59"/>
        <v>0</v>
      </c>
      <c r="W200" s="239">
        <f t="shared" si="60"/>
        <v>0</v>
      </c>
      <c r="X200" s="152"/>
      <c r="Y200" s="230" t="s">
        <v>858</v>
      </c>
      <c r="Z200" s="231">
        <v>70400</v>
      </c>
      <c r="AA200" s="231">
        <v>321.99</v>
      </c>
      <c r="AB200" s="232">
        <v>70078.009999999995</v>
      </c>
      <c r="AC200" s="152"/>
      <c r="AD200" s="152"/>
      <c r="AE200" s="240" t="str">
        <f t="shared" si="61"/>
        <v>439</v>
      </c>
      <c r="AF200" s="240" t="str">
        <f t="shared" si="52"/>
        <v>1</v>
      </c>
      <c r="AG200" s="240" t="str">
        <f t="shared" si="62"/>
        <v>16</v>
      </c>
      <c r="AH200" s="240" t="str">
        <f t="shared" si="63"/>
        <v>01</v>
      </c>
      <c r="AI200" s="240" t="str">
        <f t="shared" si="64"/>
        <v>143</v>
      </c>
      <c r="AJ200" s="240" t="str">
        <f t="shared" si="65"/>
        <v>01</v>
      </c>
      <c r="AK200" s="240" t="str">
        <f t="shared" si="66"/>
        <v>0000</v>
      </c>
      <c r="AL200" s="240" t="str">
        <f t="shared" si="67"/>
        <v>140</v>
      </c>
    </row>
    <row r="201" spans="1:40" s="8" customFormat="1" ht="34.5" x14ac:dyDescent="0.25">
      <c r="A201" s="120" t="s">
        <v>622</v>
      </c>
      <c r="B201" s="119" t="s">
        <v>60</v>
      </c>
      <c r="C201" s="286" t="s">
        <v>381</v>
      </c>
      <c r="D201" s="128" t="s">
        <v>382</v>
      </c>
      <c r="E201" s="128" t="s">
        <v>102</v>
      </c>
      <c r="F201" s="128" t="s">
        <v>386</v>
      </c>
      <c r="G201" s="128" t="s">
        <v>277</v>
      </c>
      <c r="H201" s="129" t="s">
        <v>386</v>
      </c>
      <c r="I201" s="128" t="s">
        <v>384</v>
      </c>
      <c r="J201" s="130" t="s">
        <v>103</v>
      </c>
      <c r="K201" s="284">
        <f>K202</f>
        <v>10800</v>
      </c>
      <c r="L201" s="284">
        <f>L202</f>
        <v>108.48</v>
      </c>
      <c r="M201" s="245">
        <f t="shared" si="69"/>
        <v>10691.52</v>
      </c>
      <c r="N201" s="101">
        <f t="shared" si="50"/>
        <v>0</v>
      </c>
      <c r="O201" s="101">
        <f t="shared" si="51"/>
        <v>0</v>
      </c>
      <c r="P201" s="239">
        <f t="shared" si="53"/>
        <v>0</v>
      </c>
      <c r="Q201" s="239">
        <f t="shared" si="54"/>
        <v>0</v>
      </c>
      <c r="R201" s="239">
        <f t="shared" si="55"/>
        <v>0</v>
      </c>
      <c r="S201" s="239">
        <f t="shared" si="56"/>
        <v>0</v>
      </c>
      <c r="T201" s="239">
        <f t="shared" si="57"/>
        <v>0</v>
      </c>
      <c r="U201" s="239">
        <f t="shared" si="58"/>
        <v>0</v>
      </c>
      <c r="V201" s="239">
        <f t="shared" si="59"/>
        <v>0</v>
      </c>
      <c r="W201" s="239">
        <f t="shared" si="60"/>
        <v>0</v>
      </c>
      <c r="X201" s="152"/>
      <c r="Y201" s="230" t="s">
        <v>859</v>
      </c>
      <c r="Z201" s="231">
        <v>10800</v>
      </c>
      <c r="AA201" s="231">
        <v>108.48</v>
      </c>
      <c r="AB201" s="232">
        <v>10691.52</v>
      </c>
      <c r="AC201" s="152"/>
      <c r="AD201" s="152"/>
      <c r="AE201" s="240" t="str">
        <f t="shared" si="61"/>
        <v>000</v>
      </c>
      <c r="AF201" s="240" t="str">
        <f t="shared" si="52"/>
        <v>1</v>
      </c>
      <c r="AG201" s="240" t="str">
        <f t="shared" si="62"/>
        <v>16</v>
      </c>
      <c r="AH201" s="240" t="str">
        <f t="shared" si="63"/>
        <v>01</v>
      </c>
      <c r="AI201" s="240" t="str">
        <f t="shared" si="64"/>
        <v>150</v>
      </c>
      <c r="AJ201" s="240" t="str">
        <f t="shared" si="65"/>
        <v>01</v>
      </c>
      <c r="AK201" s="240" t="str">
        <f t="shared" si="66"/>
        <v>0000</v>
      </c>
      <c r="AL201" s="240" t="str">
        <f t="shared" si="67"/>
        <v>140</v>
      </c>
    </row>
    <row r="202" spans="1:40" s="8" customFormat="1" ht="68.25" x14ac:dyDescent="0.25">
      <c r="A202" s="120" t="s">
        <v>623</v>
      </c>
      <c r="B202" s="119" t="s">
        <v>60</v>
      </c>
      <c r="C202" s="121" t="s">
        <v>381</v>
      </c>
      <c r="D202" s="122" t="s">
        <v>382</v>
      </c>
      <c r="E202" s="122" t="s">
        <v>102</v>
      </c>
      <c r="F202" s="122" t="s">
        <v>386</v>
      </c>
      <c r="G202" s="122" t="s">
        <v>551</v>
      </c>
      <c r="H202" s="122" t="s">
        <v>386</v>
      </c>
      <c r="I202" s="122" t="s">
        <v>384</v>
      </c>
      <c r="J202" s="123" t="s">
        <v>103</v>
      </c>
      <c r="K202" s="284">
        <f>K203</f>
        <v>10800</v>
      </c>
      <c r="L202" s="284">
        <f>L203</f>
        <v>108.48</v>
      </c>
      <c r="M202" s="245">
        <f t="shared" si="69"/>
        <v>10691.52</v>
      </c>
      <c r="N202" s="101">
        <f t="shared" si="50"/>
        <v>0</v>
      </c>
      <c r="O202" s="101">
        <f t="shared" si="51"/>
        <v>0</v>
      </c>
      <c r="P202" s="239">
        <f t="shared" si="53"/>
        <v>0</v>
      </c>
      <c r="Q202" s="239">
        <f t="shared" si="54"/>
        <v>0</v>
      </c>
      <c r="R202" s="239">
        <f t="shared" si="55"/>
        <v>0</v>
      </c>
      <c r="S202" s="239">
        <f t="shared" si="56"/>
        <v>0</v>
      </c>
      <c r="T202" s="239">
        <f t="shared" si="57"/>
        <v>0</v>
      </c>
      <c r="U202" s="239">
        <f t="shared" si="58"/>
        <v>0</v>
      </c>
      <c r="V202" s="239">
        <f t="shared" si="59"/>
        <v>0</v>
      </c>
      <c r="W202" s="239">
        <f t="shared" si="60"/>
        <v>0</v>
      </c>
      <c r="X202" s="152"/>
      <c r="Y202" s="230" t="s">
        <v>860</v>
      </c>
      <c r="Z202" s="231">
        <v>10800</v>
      </c>
      <c r="AA202" s="231">
        <v>108.48</v>
      </c>
      <c r="AB202" s="232">
        <v>10691.52</v>
      </c>
      <c r="AC202" s="152"/>
      <c r="AD202" s="152"/>
      <c r="AE202" s="240" t="str">
        <f t="shared" si="61"/>
        <v>000</v>
      </c>
      <c r="AF202" s="240" t="str">
        <f t="shared" si="52"/>
        <v>1</v>
      </c>
      <c r="AG202" s="240" t="str">
        <f t="shared" si="62"/>
        <v>16</v>
      </c>
      <c r="AH202" s="240" t="str">
        <f t="shared" si="63"/>
        <v>01</v>
      </c>
      <c r="AI202" s="240" t="str">
        <f t="shared" si="64"/>
        <v>153</v>
      </c>
      <c r="AJ202" s="240" t="str">
        <f t="shared" si="65"/>
        <v>01</v>
      </c>
      <c r="AK202" s="240" t="str">
        <f t="shared" si="66"/>
        <v>0000</v>
      </c>
      <c r="AL202" s="240" t="str">
        <f t="shared" si="67"/>
        <v>140</v>
      </c>
    </row>
    <row r="203" spans="1:40" s="8" customFormat="1" ht="68.25" x14ac:dyDescent="0.25">
      <c r="A203" s="120" t="s">
        <v>623</v>
      </c>
      <c r="B203" s="119" t="s">
        <v>60</v>
      </c>
      <c r="C203" s="121" t="s">
        <v>552</v>
      </c>
      <c r="D203" s="122" t="s">
        <v>382</v>
      </c>
      <c r="E203" s="122" t="s">
        <v>102</v>
      </c>
      <c r="F203" s="122" t="s">
        <v>386</v>
      </c>
      <c r="G203" s="122" t="s">
        <v>551</v>
      </c>
      <c r="H203" s="122" t="s">
        <v>386</v>
      </c>
      <c r="I203" s="122" t="s">
        <v>384</v>
      </c>
      <c r="J203" s="123" t="s">
        <v>103</v>
      </c>
      <c r="K203" s="244">
        <v>10800</v>
      </c>
      <c r="L203" s="150">
        <v>108.48</v>
      </c>
      <c r="M203" s="245">
        <f t="shared" si="69"/>
        <v>10691.52</v>
      </c>
      <c r="N203" s="101">
        <f t="shared" si="50"/>
        <v>0</v>
      </c>
      <c r="O203" s="101">
        <f t="shared" si="51"/>
        <v>0</v>
      </c>
      <c r="P203" s="239">
        <f t="shared" si="53"/>
        <v>0</v>
      </c>
      <c r="Q203" s="239">
        <f t="shared" si="54"/>
        <v>0</v>
      </c>
      <c r="R203" s="239">
        <f t="shared" si="55"/>
        <v>0</v>
      </c>
      <c r="S203" s="239">
        <f t="shared" si="56"/>
        <v>0</v>
      </c>
      <c r="T203" s="239">
        <f t="shared" si="57"/>
        <v>0</v>
      </c>
      <c r="U203" s="239">
        <f t="shared" si="58"/>
        <v>0</v>
      </c>
      <c r="V203" s="239">
        <f t="shared" si="59"/>
        <v>0</v>
      </c>
      <c r="W203" s="239">
        <f t="shared" si="60"/>
        <v>0</v>
      </c>
      <c r="X203" s="152"/>
      <c r="Y203" s="230" t="s">
        <v>861</v>
      </c>
      <c r="Z203" s="231">
        <v>10800</v>
      </c>
      <c r="AA203" s="231">
        <v>108.48</v>
      </c>
      <c r="AB203" s="232">
        <v>10691.52</v>
      </c>
      <c r="AC203" s="152"/>
      <c r="AD203" s="152"/>
      <c r="AE203" s="240" t="str">
        <f t="shared" si="61"/>
        <v>439</v>
      </c>
      <c r="AF203" s="240" t="str">
        <f t="shared" si="52"/>
        <v>1</v>
      </c>
      <c r="AG203" s="240" t="str">
        <f t="shared" si="62"/>
        <v>16</v>
      </c>
      <c r="AH203" s="240" t="str">
        <f t="shared" si="63"/>
        <v>01</v>
      </c>
      <c r="AI203" s="240" t="str">
        <f t="shared" si="64"/>
        <v>153</v>
      </c>
      <c r="AJ203" s="240" t="str">
        <f t="shared" si="65"/>
        <v>01</v>
      </c>
      <c r="AK203" s="240" t="str">
        <f t="shared" si="66"/>
        <v>0000</v>
      </c>
      <c r="AL203" s="240" t="str">
        <f t="shared" si="67"/>
        <v>140</v>
      </c>
    </row>
    <row r="204" spans="1:40" s="8" customFormat="1" ht="34.5" x14ac:dyDescent="0.25">
      <c r="A204" s="120" t="s">
        <v>670</v>
      </c>
      <c r="B204" s="119" t="s">
        <v>60</v>
      </c>
      <c r="C204" s="121" t="s">
        <v>381</v>
      </c>
      <c r="D204" s="122" t="s">
        <v>382</v>
      </c>
      <c r="E204" s="122" t="s">
        <v>102</v>
      </c>
      <c r="F204" s="122" t="s">
        <v>386</v>
      </c>
      <c r="G204" s="122" t="s">
        <v>278</v>
      </c>
      <c r="H204" s="122" t="s">
        <v>386</v>
      </c>
      <c r="I204" s="122" t="s">
        <v>384</v>
      </c>
      <c r="J204" s="123" t="s">
        <v>103</v>
      </c>
      <c r="K204" s="135">
        <f>K205</f>
        <v>2600</v>
      </c>
      <c r="L204" s="135">
        <f>L205</f>
        <v>3500.03</v>
      </c>
      <c r="M204" s="245" t="str">
        <f t="shared" si="69"/>
        <v>-</v>
      </c>
      <c r="N204" s="101">
        <f t="shared" si="50"/>
        <v>0</v>
      </c>
      <c r="O204" s="101">
        <f t="shared" si="51"/>
        <v>0</v>
      </c>
      <c r="P204" s="239">
        <f t="shared" si="53"/>
        <v>0</v>
      </c>
      <c r="Q204" s="239">
        <f t="shared" si="54"/>
        <v>0</v>
      </c>
      <c r="R204" s="239">
        <f t="shared" si="55"/>
        <v>0</v>
      </c>
      <c r="S204" s="239">
        <f t="shared" si="56"/>
        <v>0</v>
      </c>
      <c r="T204" s="239">
        <f t="shared" si="57"/>
        <v>0</v>
      </c>
      <c r="U204" s="239">
        <f t="shared" si="58"/>
        <v>0</v>
      </c>
      <c r="V204" s="239">
        <f t="shared" si="59"/>
        <v>0</v>
      </c>
      <c r="W204" s="239">
        <f t="shared" si="60"/>
        <v>0</v>
      </c>
      <c r="X204" s="152"/>
      <c r="Y204" s="230" t="s">
        <v>862</v>
      </c>
      <c r="Z204" s="231">
        <v>2600</v>
      </c>
      <c r="AA204" s="231">
        <v>3500.03</v>
      </c>
      <c r="AB204" s="232">
        <v>0</v>
      </c>
      <c r="AC204" s="152"/>
      <c r="AD204" s="152"/>
      <c r="AE204" s="240" t="str">
        <f t="shared" si="61"/>
        <v>000</v>
      </c>
      <c r="AF204" s="240" t="str">
        <f t="shared" si="52"/>
        <v>1</v>
      </c>
      <c r="AG204" s="240" t="str">
        <f t="shared" si="62"/>
        <v>16</v>
      </c>
      <c r="AH204" s="240" t="str">
        <f t="shared" si="63"/>
        <v>01</v>
      </c>
      <c r="AI204" s="240" t="str">
        <f t="shared" si="64"/>
        <v>170</v>
      </c>
      <c r="AJ204" s="240" t="str">
        <f t="shared" si="65"/>
        <v>01</v>
      </c>
      <c r="AK204" s="240" t="str">
        <f t="shared" si="66"/>
        <v>0000</v>
      </c>
      <c r="AL204" s="240" t="str">
        <f t="shared" si="67"/>
        <v>140</v>
      </c>
    </row>
    <row r="205" spans="1:40" s="8" customFormat="1" ht="45.75" x14ac:dyDescent="0.25">
      <c r="A205" s="120" t="s">
        <v>671</v>
      </c>
      <c r="B205" s="119" t="s">
        <v>60</v>
      </c>
      <c r="C205" s="121" t="s">
        <v>381</v>
      </c>
      <c r="D205" s="122" t="s">
        <v>382</v>
      </c>
      <c r="E205" s="122" t="s">
        <v>102</v>
      </c>
      <c r="F205" s="122" t="s">
        <v>386</v>
      </c>
      <c r="G205" s="122" t="s">
        <v>666</v>
      </c>
      <c r="H205" s="122" t="s">
        <v>386</v>
      </c>
      <c r="I205" s="122" t="s">
        <v>384</v>
      </c>
      <c r="J205" s="123" t="s">
        <v>103</v>
      </c>
      <c r="K205" s="135">
        <f>K206</f>
        <v>2600</v>
      </c>
      <c r="L205" s="135">
        <f>L206</f>
        <v>3500.03</v>
      </c>
      <c r="M205" s="245" t="str">
        <f t="shared" si="69"/>
        <v>-</v>
      </c>
      <c r="N205" s="101">
        <f t="shared" si="50"/>
        <v>0</v>
      </c>
      <c r="O205" s="101">
        <f t="shared" si="51"/>
        <v>0</v>
      </c>
      <c r="P205" s="239">
        <f t="shared" si="53"/>
        <v>0</v>
      </c>
      <c r="Q205" s="239">
        <f t="shared" si="54"/>
        <v>0</v>
      </c>
      <c r="R205" s="239">
        <f t="shared" si="55"/>
        <v>0</v>
      </c>
      <c r="S205" s="239">
        <f t="shared" si="56"/>
        <v>0</v>
      </c>
      <c r="T205" s="239">
        <f t="shared" si="57"/>
        <v>0</v>
      </c>
      <c r="U205" s="239">
        <f t="shared" si="58"/>
        <v>0</v>
      </c>
      <c r="V205" s="239">
        <f t="shared" si="59"/>
        <v>0</v>
      </c>
      <c r="W205" s="239">
        <f t="shared" si="60"/>
        <v>0</v>
      </c>
      <c r="X205" s="152"/>
      <c r="Y205" s="230" t="s">
        <v>863</v>
      </c>
      <c r="Z205" s="231">
        <v>2600</v>
      </c>
      <c r="AA205" s="231">
        <v>3500.03</v>
      </c>
      <c r="AB205" s="232">
        <v>0</v>
      </c>
      <c r="AC205" s="152"/>
      <c r="AD205" s="152"/>
      <c r="AE205" s="240" t="str">
        <f t="shared" si="61"/>
        <v>000</v>
      </c>
      <c r="AF205" s="240" t="str">
        <f t="shared" si="52"/>
        <v>1</v>
      </c>
      <c r="AG205" s="240" t="str">
        <f t="shared" si="62"/>
        <v>16</v>
      </c>
      <c r="AH205" s="240" t="str">
        <f t="shared" si="63"/>
        <v>01</v>
      </c>
      <c r="AI205" s="240" t="str">
        <f t="shared" si="64"/>
        <v>173</v>
      </c>
      <c r="AJ205" s="240" t="str">
        <f t="shared" si="65"/>
        <v>01</v>
      </c>
      <c r="AK205" s="240" t="str">
        <f t="shared" si="66"/>
        <v>0000</v>
      </c>
      <c r="AL205" s="240" t="str">
        <f t="shared" si="67"/>
        <v>140</v>
      </c>
    </row>
    <row r="206" spans="1:40" s="8" customFormat="1" ht="45.75" x14ac:dyDescent="0.25">
      <c r="A206" s="120" t="s">
        <v>671</v>
      </c>
      <c r="B206" s="119" t="s">
        <v>60</v>
      </c>
      <c r="C206" s="121" t="s">
        <v>552</v>
      </c>
      <c r="D206" s="122" t="s">
        <v>382</v>
      </c>
      <c r="E206" s="122" t="s">
        <v>102</v>
      </c>
      <c r="F206" s="122" t="s">
        <v>386</v>
      </c>
      <c r="G206" s="122" t="s">
        <v>666</v>
      </c>
      <c r="H206" s="122" t="s">
        <v>386</v>
      </c>
      <c r="I206" s="122" t="s">
        <v>384</v>
      </c>
      <c r="J206" s="123" t="s">
        <v>103</v>
      </c>
      <c r="K206" s="244">
        <v>2600</v>
      </c>
      <c r="L206" s="150">
        <v>3500.03</v>
      </c>
      <c r="M206" s="245" t="str">
        <f t="shared" si="69"/>
        <v>-</v>
      </c>
      <c r="N206" s="101">
        <f t="shared" si="50"/>
        <v>0</v>
      </c>
      <c r="O206" s="101">
        <f t="shared" si="51"/>
        <v>0</v>
      </c>
      <c r="P206" s="239">
        <f t="shared" si="53"/>
        <v>0</v>
      </c>
      <c r="Q206" s="239">
        <f t="shared" si="54"/>
        <v>0</v>
      </c>
      <c r="R206" s="239">
        <f t="shared" si="55"/>
        <v>0</v>
      </c>
      <c r="S206" s="239">
        <f t="shared" si="56"/>
        <v>0</v>
      </c>
      <c r="T206" s="239">
        <f t="shared" si="57"/>
        <v>0</v>
      </c>
      <c r="U206" s="239">
        <f t="shared" si="58"/>
        <v>0</v>
      </c>
      <c r="V206" s="239">
        <f t="shared" si="59"/>
        <v>0</v>
      </c>
      <c r="W206" s="239">
        <f t="shared" si="60"/>
        <v>0</v>
      </c>
      <c r="X206" s="152"/>
      <c r="Y206" s="230" t="s">
        <v>864</v>
      </c>
      <c r="Z206" s="231">
        <v>2600</v>
      </c>
      <c r="AA206" s="231">
        <v>3500.03</v>
      </c>
      <c r="AB206" s="232">
        <v>0</v>
      </c>
      <c r="AC206" s="152"/>
      <c r="AD206" s="152"/>
      <c r="AE206" s="240" t="str">
        <f t="shared" si="61"/>
        <v>439</v>
      </c>
      <c r="AF206" s="240" t="str">
        <f t="shared" si="52"/>
        <v>1</v>
      </c>
      <c r="AG206" s="240" t="str">
        <f t="shared" si="62"/>
        <v>16</v>
      </c>
      <c r="AH206" s="240" t="str">
        <f t="shared" si="63"/>
        <v>01</v>
      </c>
      <c r="AI206" s="240" t="str">
        <f t="shared" si="64"/>
        <v>173</v>
      </c>
      <c r="AJ206" s="240" t="str">
        <f t="shared" si="65"/>
        <v>01</v>
      </c>
      <c r="AK206" s="240" t="str">
        <f t="shared" si="66"/>
        <v>0000</v>
      </c>
      <c r="AL206" s="240" t="str">
        <f t="shared" si="67"/>
        <v>140</v>
      </c>
      <c r="AN206" s="7"/>
    </row>
    <row r="207" spans="1:40" s="7" customFormat="1" ht="33.75" x14ac:dyDescent="0.2">
      <c r="A207" s="131" t="s">
        <v>624</v>
      </c>
      <c r="B207" s="119" t="s">
        <v>60</v>
      </c>
      <c r="C207" s="286" t="s">
        <v>381</v>
      </c>
      <c r="D207" s="128" t="s">
        <v>382</v>
      </c>
      <c r="E207" s="128" t="s">
        <v>102</v>
      </c>
      <c r="F207" s="128" t="s">
        <v>386</v>
      </c>
      <c r="G207" s="128" t="s">
        <v>584</v>
      </c>
      <c r="H207" s="129" t="s">
        <v>386</v>
      </c>
      <c r="I207" s="128" t="s">
        <v>384</v>
      </c>
      <c r="J207" s="130" t="s">
        <v>103</v>
      </c>
      <c r="K207" s="284">
        <f>K208</f>
        <v>275850</v>
      </c>
      <c r="L207" s="284">
        <f>L208</f>
        <v>-35250</v>
      </c>
      <c r="M207" s="245">
        <f t="shared" si="69"/>
        <v>311100</v>
      </c>
      <c r="N207" s="101">
        <f t="shared" si="50"/>
        <v>0</v>
      </c>
      <c r="O207" s="101">
        <f t="shared" si="51"/>
        <v>0</v>
      </c>
      <c r="P207" s="239">
        <f t="shared" si="53"/>
        <v>0</v>
      </c>
      <c r="Q207" s="239">
        <f t="shared" si="54"/>
        <v>0</v>
      </c>
      <c r="R207" s="239">
        <f t="shared" si="55"/>
        <v>0</v>
      </c>
      <c r="S207" s="239">
        <f t="shared" si="56"/>
        <v>0</v>
      </c>
      <c r="T207" s="239">
        <f t="shared" si="57"/>
        <v>0</v>
      </c>
      <c r="U207" s="239">
        <f t="shared" si="58"/>
        <v>0</v>
      </c>
      <c r="V207" s="239">
        <f t="shared" si="59"/>
        <v>0</v>
      </c>
      <c r="W207" s="239">
        <f t="shared" si="60"/>
        <v>0</v>
      </c>
      <c r="X207" s="152"/>
      <c r="Y207" s="230" t="s">
        <v>865</v>
      </c>
      <c r="Z207" s="231">
        <v>275850</v>
      </c>
      <c r="AA207" s="231">
        <v>-35250</v>
      </c>
      <c r="AB207" s="232">
        <v>311100</v>
      </c>
      <c r="AC207" s="152"/>
      <c r="AD207" s="152"/>
      <c r="AE207" s="240" t="str">
        <f t="shared" si="61"/>
        <v>000</v>
      </c>
      <c r="AF207" s="240" t="str">
        <f t="shared" si="52"/>
        <v>1</v>
      </c>
      <c r="AG207" s="240" t="str">
        <f t="shared" si="62"/>
        <v>16</v>
      </c>
      <c r="AH207" s="240" t="str">
        <f t="shared" si="63"/>
        <v>01</v>
      </c>
      <c r="AI207" s="240" t="str">
        <f t="shared" si="64"/>
        <v>190</v>
      </c>
      <c r="AJ207" s="240" t="str">
        <f t="shared" si="65"/>
        <v>01</v>
      </c>
      <c r="AK207" s="240" t="str">
        <f t="shared" si="66"/>
        <v>0000</v>
      </c>
      <c r="AL207" s="240" t="str">
        <f t="shared" si="67"/>
        <v>140</v>
      </c>
    </row>
    <row r="208" spans="1:40" s="7" customFormat="1" ht="45" x14ac:dyDescent="0.2">
      <c r="A208" s="131" t="s">
        <v>625</v>
      </c>
      <c r="B208" s="119" t="s">
        <v>60</v>
      </c>
      <c r="C208" s="286" t="s">
        <v>381</v>
      </c>
      <c r="D208" s="128" t="s">
        <v>382</v>
      </c>
      <c r="E208" s="128" t="s">
        <v>102</v>
      </c>
      <c r="F208" s="128" t="s">
        <v>386</v>
      </c>
      <c r="G208" s="128" t="s">
        <v>577</v>
      </c>
      <c r="H208" s="129" t="s">
        <v>386</v>
      </c>
      <c r="I208" s="128" t="s">
        <v>384</v>
      </c>
      <c r="J208" s="130" t="s">
        <v>103</v>
      </c>
      <c r="K208" s="284">
        <f>K209+K211</f>
        <v>275850</v>
      </c>
      <c r="L208" s="284">
        <f>L209+L210+L211</f>
        <v>-35250</v>
      </c>
      <c r="M208" s="245">
        <f t="shared" si="69"/>
        <v>311100</v>
      </c>
      <c r="N208" s="101">
        <f t="shared" si="50"/>
        <v>0</v>
      </c>
      <c r="O208" s="101">
        <f t="shared" si="51"/>
        <v>0</v>
      </c>
      <c r="P208" s="239">
        <f t="shared" si="53"/>
        <v>0</v>
      </c>
      <c r="Q208" s="239">
        <f t="shared" si="54"/>
        <v>0</v>
      </c>
      <c r="R208" s="239">
        <f t="shared" si="55"/>
        <v>0</v>
      </c>
      <c r="S208" s="239">
        <f t="shared" si="56"/>
        <v>0</v>
      </c>
      <c r="T208" s="239">
        <f t="shared" si="57"/>
        <v>0</v>
      </c>
      <c r="U208" s="239">
        <f t="shared" si="58"/>
        <v>0</v>
      </c>
      <c r="V208" s="239">
        <f t="shared" si="59"/>
        <v>0</v>
      </c>
      <c r="W208" s="239">
        <f t="shared" si="60"/>
        <v>0</v>
      </c>
      <c r="X208" s="152"/>
      <c r="Y208" s="230" t="s">
        <v>866</v>
      </c>
      <c r="Z208" s="231">
        <v>275850</v>
      </c>
      <c r="AA208" s="231">
        <v>-35250</v>
      </c>
      <c r="AB208" s="232">
        <v>311100</v>
      </c>
      <c r="AC208" s="152"/>
      <c r="AD208" s="152"/>
      <c r="AE208" s="240" t="str">
        <f t="shared" si="61"/>
        <v>000</v>
      </c>
      <c r="AF208" s="240" t="str">
        <f t="shared" si="52"/>
        <v>1</v>
      </c>
      <c r="AG208" s="240" t="str">
        <f t="shared" si="62"/>
        <v>16</v>
      </c>
      <c r="AH208" s="240" t="str">
        <f t="shared" si="63"/>
        <v>01</v>
      </c>
      <c r="AI208" s="240" t="str">
        <f t="shared" si="64"/>
        <v>193</v>
      </c>
      <c r="AJ208" s="240" t="str">
        <f t="shared" si="65"/>
        <v>01</v>
      </c>
      <c r="AK208" s="240" t="str">
        <f t="shared" si="66"/>
        <v>0000</v>
      </c>
      <c r="AL208" s="240" t="str">
        <f t="shared" si="67"/>
        <v>140</v>
      </c>
    </row>
    <row r="209" spans="1:40" s="7" customFormat="1" ht="45" x14ac:dyDescent="0.2">
      <c r="A209" s="120" t="s">
        <v>625</v>
      </c>
      <c r="B209" s="119" t="s">
        <v>60</v>
      </c>
      <c r="C209" s="286" t="s">
        <v>585</v>
      </c>
      <c r="D209" s="128" t="s">
        <v>382</v>
      </c>
      <c r="E209" s="128" t="s">
        <v>102</v>
      </c>
      <c r="F209" s="128" t="s">
        <v>386</v>
      </c>
      <c r="G209" s="128" t="s">
        <v>577</v>
      </c>
      <c r="H209" s="129" t="s">
        <v>386</v>
      </c>
      <c r="I209" s="128" t="s">
        <v>384</v>
      </c>
      <c r="J209" s="130" t="s">
        <v>103</v>
      </c>
      <c r="K209" s="244">
        <v>750</v>
      </c>
      <c r="L209" s="244">
        <v>0</v>
      </c>
      <c r="M209" s="245">
        <f t="shared" si="69"/>
        <v>750</v>
      </c>
      <c r="N209" s="101">
        <f t="shared" si="50"/>
        <v>0</v>
      </c>
      <c r="O209" s="101">
        <f t="shared" si="51"/>
        <v>0</v>
      </c>
      <c r="P209" s="239">
        <f t="shared" si="53"/>
        <v>0</v>
      </c>
      <c r="Q209" s="239">
        <f t="shared" si="54"/>
        <v>0</v>
      </c>
      <c r="R209" s="239">
        <f t="shared" si="55"/>
        <v>0</v>
      </c>
      <c r="S209" s="239">
        <f t="shared" si="56"/>
        <v>0</v>
      </c>
      <c r="T209" s="239">
        <f t="shared" si="57"/>
        <v>0</v>
      </c>
      <c r="U209" s="239">
        <f t="shared" si="58"/>
        <v>0</v>
      </c>
      <c r="V209" s="239">
        <f t="shared" si="59"/>
        <v>0</v>
      </c>
      <c r="W209" s="239">
        <f t="shared" si="60"/>
        <v>0</v>
      </c>
      <c r="X209" s="152"/>
      <c r="Y209" s="230" t="s">
        <v>867</v>
      </c>
      <c r="Z209" s="231">
        <v>750</v>
      </c>
      <c r="AA209" s="231">
        <v>0</v>
      </c>
      <c r="AB209" s="232">
        <v>750</v>
      </c>
      <c r="AC209" s="152"/>
      <c r="AD209" s="152"/>
      <c r="AE209" s="240" t="str">
        <f t="shared" si="61"/>
        <v>006</v>
      </c>
      <c r="AF209" s="240" t="str">
        <f t="shared" si="52"/>
        <v>1</v>
      </c>
      <c r="AG209" s="240" t="str">
        <f t="shared" si="62"/>
        <v>16</v>
      </c>
      <c r="AH209" s="240" t="str">
        <f t="shared" si="63"/>
        <v>01</v>
      </c>
      <c r="AI209" s="240" t="str">
        <f t="shared" si="64"/>
        <v>193</v>
      </c>
      <c r="AJ209" s="240" t="str">
        <f t="shared" si="65"/>
        <v>01</v>
      </c>
      <c r="AK209" s="240" t="str">
        <f t="shared" si="66"/>
        <v>0000</v>
      </c>
      <c r="AL209" s="240" t="str">
        <f t="shared" si="67"/>
        <v>140</v>
      </c>
    </row>
    <row r="210" spans="1:40" s="7" customFormat="1" ht="45" x14ac:dyDescent="0.2">
      <c r="A210" s="120" t="s">
        <v>625</v>
      </c>
      <c r="B210" s="119" t="s">
        <v>60</v>
      </c>
      <c r="C210" s="286" t="s">
        <v>86</v>
      </c>
      <c r="D210" s="128" t="s">
        <v>382</v>
      </c>
      <c r="E210" s="128" t="s">
        <v>102</v>
      </c>
      <c r="F210" s="128" t="s">
        <v>386</v>
      </c>
      <c r="G210" s="128" t="s">
        <v>577</v>
      </c>
      <c r="H210" s="129" t="s">
        <v>386</v>
      </c>
      <c r="I210" s="128" t="s">
        <v>384</v>
      </c>
      <c r="J210" s="130" t="s">
        <v>103</v>
      </c>
      <c r="K210" s="244">
        <v>0</v>
      </c>
      <c r="L210" s="244">
        <v>-1500</v>
      </c>
      <c r="M210" s="245">
        <f t="shared" si="69"/>
        <v>1500</v>
      </c>
      <c r="N210" s="101">
        <f t="shared" si="50"/>
        <v>0</v>
      </c>
      <c r="O210" s="101">
        <f t="shared" si="51"/>
        <v>0</v>
      </c>
      <c r="P210" s="239">
        <f t="shared" si="53"/>
        <v>0</v>
      </c>
      <c r="Q210" s="239">
        <f t="shared" si="54"/>
        <v>0</v>
      </c>
      <c r="R210" s="239">
        <f t="shared" si="55"/>
        <v>0</v>
      </c>
      <c r="S210" s="239">
        <f t="shared" si="56"/>
        <v>0</v>
      </c>
      <c r="T210" s="239">
        <f t="shared" si="57"/>
        <v>0</v>
      </c>
      <c r="U210" s="239">
        <f t="shared" si="58"/>
        <v>0</v>
      </c>
      <c r="V210" s="239">
        <f t="shared" si="59"/>
        <v>0</v>
      </c>
      <c r="W210" s="239">
        <f t="shared" si="60"/>
        <v>0</v>
      </c>
      <c r="X210" s="152"/>
      <c r="Y210" s="230" t="s">
        <v>1014</v>
      </c>
      <c r="Z210" s="231">
        <v>0</v>
      </c>
      <c r="AA210" s="231">
        <v>-1500</v>
      </c>
      <c r="AB210" s="232">
        <v>0</v>
      </c>
      <c r="AC210" s="152"/>
      <c r="AD210" s="152"/>
      <c r="AE210" s="240" t="str">
        <f t="shared" si="61"/>
        <v>075</v>
      </c>
      <c r="AF210" s="240" t="str">
        <f t="shared" si="52"/>
        <v>1</v>
      </c>
      <c r="AG210" s="240" t="str">
        <f t="shared" si="62"/>
        <v>16</v>
      </c>
      <c r="AH210" s="240" t="str">
        <f t="shared" si="63"/>
        <v>01</v>
      </c>
      <c r="AI210" s="240" t="str">
        <f t="shared" si="64"/>
        <v>193</v>
      </c>
      <c r="AJ210" s="240" t="str">
        <f t="shared" si="65"/>
        <v>01</v>
      </c>
      <c r="AK210" s="240" t="str">
        <f t="shared" si="66"/>
        <v>0000</v>
      </c>
      <c r="AL210" s="240" t="str">
        <f t="shared" si="67"/>
        <v>140</v>
      </c>
    </row>
    <row r="211" spans="1:40" s="7" customFormat="1" ht="45.75" customHeight="1" x14ac:dyDescent="0.2">
      <c r="A211" s="120" t="s">
        <v>625</v>
      </c>
      <c r="B211" s="119" t="s">
        <v>60</v>
      </c>
      <c r="C211" s="286" t="s">
        <v>552</v>
      </c>
      <c r="D211" s="128" t="s">
        <v>382</v>
      </c>
      <c r="E211" s="128" t="s">
        <v>102</v>
      </c>
      <c r="F211" s="128" t="s">
        <v>386</v>
      </c>
      <c r="G211" s="128" t="s">
        <v>577</v>
      </c>
      <c r="H211" s="129" t="s">
        <v>386</v>
      </c>
      <c r="I211" s="128" t="s">
        <v>384</v>
      </c>
      <c r="J211" s="130" t="s">
        <v>103</v>
      </c>
      <c r="K211" s="244">
        <v>275100</v>
      </c>
      <c r="L211" s="150">
        <v>-33750</v>
      </c>
      <c r="M211" s="245">
        <f t="shared" si="69"/>
        <v>308850</v>
      </c>
      <c r="N211" s="101">
        <f t="shared" si="50"/>
        <v>0</v>
      </c>
      <c r="O211" s="101">
        <f t="shared" si="51"/>
        <v>0</v>
      </c>
      <c r="P211" s="239">
        <f t="shared" si="53"/>
        <v>0</v>
      </c>
      <c r="Q211" s="239">
        <f t="shared" si="54"/>
        <v>0</v>
      </c>
      <c r="R211" s="239">
        <f t="shared" si="55"/>
        <v>0</v>
      </c>
      <c r="S211" s="239">
        <f t="shared" si="56"/>
        <v>0</v>
      </c>
      <c r="T211" s="239">
        <f t="shared" si="57"/>
        <v>0</v>
      </c>
      <c r="U211" s="239">
        <f t="shared" si="58"/>
        <v>0</v>
      </c>
      <c r="V211" s="239">
        <f t="shared" si="59"/>
        <v>0</v>
      </c>
      <c r="W211" s="239">
        <f t="shared" si="60"/>
        <v>0</v>
      </c>
      <c r="X211" s="152"/>
      <c r="Y211" s="230" t="s">
        <v>868</v>
      </c>
      <c r="Z211" s="231">
        <v>275100</v>
      </c>
      <c r="AA211" s="231">
        <v>-33750</v>
      </c>
      <c r="AB211" s="232">
        <v>308850</v>
      </c>
      <c r="AC211" s="152"/>
      <c r="AD211" s="152"/>
      <c r="AE211" s="240" t="str">
        <f t="shared" si="61"/>
        <v>439</v>
      </c>
      <c r="AF211" s="240" t="str">
        <f t="shared" si="52"/>
        <v>1</v>
      </c>
      <c r="AG211" s="240" t="str">
        <f t="shared" si="62"/>
        <v>16</v>
      </c>
      <c r="AH211" s="240" t="str">
        <f t="shared" si="63"/>
        <v>01</v>
      </c>
      <c r="AI211" s="240" t="str">
        <f t="shared" si="64"/>
        <v>193</v>
      </c>
      <c r="AJ211" s="240" t="str">
        <f t="shared" si="65"/>
        <v>01</v>
      </c>
      <c r="AK211" s="240" t="str">
        <f t="shared" si="66"/>
        <v>0000</v>
      </c>
      <c r="AL211" s="240" t="str">
        <f t="shared" si="67"/>
        <v>140</v>
      </c>
    </row>
    <row r="212" spans="1:40" s="7" customFormat="1" ht="59.25" customHeight="1" x14ac:dyDescent="0.2">
      <c r="A212" s="120" t="s">
        <v>626</v>
      </c>
      <c r="B212" s="119" t="s">
        <v>60</v>
      </c>
      <c r="C212" s="121" t="s">
        <v>381</v>
      </c>
      <c r="D212" s="122" t="s">
        <v>382</v>
      </c>
      <c r="E212" s="122" t="s">
        <v>102</v>
      </c>
      <c r="F212" s="122" t="s">
        <v>386</v>
      </c>
      <c r="G212" s="122" t="s">
        <v>492</v>
      </c>
      <c r="H212" s="122" t="s">
        <v>386</v>
      </c>
      <c r="I212" s="128" t="s">
        <v>384</v>
      </c>
      <c r="J212" s="123" t="s">
        <v>103</v>
      </c>
      <c r="K212" s="284">
        <f>K213</f>
        <v>107900</v>
      </c>
      <c r="L212" s="284">
        <f>L213</f>
        <v>65845.13</v>
      </c>
      <c r="M212" s="245">
        <f>IF(K212-L212&gt;0,K212-L212,"-")</f>
        <v>42054.869999999995</v>
      </c>
      <c r="N212" s="101">
        <f t="shared" si="50"/>
        <v>0</v>
      </c>
      <c r="O212" s="101">
        <f t="shared" si="51"/>
        <v>0</v>
      </c>
      <c r="P212" s="239">
        <f t="shared" si="53"/>
        <v>0</v>
      </c>
      <c r="Q212" s="239">
        <f t="shared" si="54"/>
        <v>0</v>
      </c>
      <c r="R212" s="239">
        <f t="shared" si="55"/>
        <v>0</v>
      </c>
      <c r="S212" s="239">
        <f t="shared" si="56"/>
        <v>0</v>
      </c>
      <c r="T212" s="239">
        <f t="shared" si="57"/>
        <v>0</v>
      </c>
      <c r="U212" s="239">
        <f t="shared" si="58"/>
        <v>0</v>
      </c>
      <c r="V212" s="239">
        <f t="shared" si="59"/>
        <v>0</v>
      </c>
      <c r="W212" s="239">
        <f t="shared" si="60"/>
        <v>0</v>
      </c>
      <c r="X212" s="152"/>
      <c r="Y212" s="230" t="s">
        <v>869</v>
      </c>
      <c r="Z212" s="231">
        <v>107900</v>
      </c>
      <c r="AA212" s="231">
        <v>65845.13</v>
      </c>
      <c r="AB212" s="232">
        <v>42054.87</v>
      </c>
      <c r="AC212" s="152"/>
      <c r="AD212" s="152"/>
      <c r="AE212" s="240" t="str">
        <f t="shared" si="61"/>
        <v>000</v>
      </c>
      <c r="AF212" s="240" t="str">
        <f t="shared" si="52"/>
        <v>1</v>
      </c>
      <c r="AG212" s="240" t="str">
        <f t="shared" si="62"/>
        <v>16</v>
      </c>
      <c r="AH212" s="240" t="str">
        <f t="shared" si="63"/>
        <v>01</v>
      </c>
      <c r="AI212" s="240" t="str">
        <f t="shared" si="64"/>
        <v>200</v>
      </c>
      <c r="AJ212" s="240" t="str">
        <f t="shared" si="65"/>
        <v>01</v>
      </c>
      <c r="AK212" s="240" t="str">
        <f t="shared" si="66"/>
        <v>0000</v>
      </c>
      <c r="AL212" s="240" t="str">
        <f t="shared" si="67"/>
        <v>140</v>
      </c>
    </row>
    <row r="213" spans="1:40" s="7" customFormat="1" ht="59.25" customHeight="1" x14ac:dyDescent="0.2">
      <c r="A213" s="120" t="s">
        <v>627</v>
      </c>
      <c r="B213" s="119" t="s">
        <v>60</v>
      </c>
      <c r="C213" s="121" t="s">
        <v>381</v>
      </c>
      <c r="D213" s="122" t="s">
        <v>382</v>
      </c>
      <c r="E213" s="122" t="s">
        <v>102</v>
      </c>
      <c r="F213" s="122" t="s">
        <v>386</v>
      </c>
      <c r="G213" s="122" t="s">
        <v>493</v>
      </c>
      <c r="H213" s="122" t="s">
        <v>386</v>
      </c>
      <c r="I213" s="128" t="s">
        <v>384</v>
      </c>
      <c r="J213" s="123" t="s">
        <v>103</v>
      </c>
      <c r="K213" s="284">
        <f>K214+K215</f>
        <v>107900</v>
      </c>
      <c r="L213" s="284">
        <f>L214+L215</f>
        <v>65845.13</v>
      </c>
      <c r="M213" s="245">
        <f>IF(K213-L213&gt;0,K213-L213,"-")</f>
        <v>42054.869999999995</v>
      </c>
      <c r="N213" s="101">
        <f t="shared" si="50"/>
        <v>0</v>
      </c>
      <c r="O213" s="101">
        <f t="shared" si="51"/>
        <v>0</v>
      </c>
      <c r="P213" s="239">
        <f t="shared" si="53"/>
        <v>0</v>
      </c>
      <c r="Q213" s="239">
        <f t="shared" si="54"/>
        <v>0</v>
      </c>
      <c r="R213" s="239">
        <f t="shared" si="55"/>
        <v>0</v>
      </c>
      <c r="S213" s="239">
        <f t="shared" si="56"/>
        <v>0</v>
      </c>
      <c r="T213" s="239">
        <f t="shared" si="57"/>
        <v>0</v>
      </c>
      <c r="U213" s="239">
        <f t="shared" si="58"/>
        <v>0</v>
      </c>
      <c r="V213" s="239">
        <f t="shared" si="59"/>
        <v>0</v>
      </c>
      <c r="W213" s="239">
        <f t="shared" si="60"/>
        <v>0</v>
      </c>
      <c r="X213" s="152"/>
      <c r="Y213" s="230" t="s">
        <v>870</v>
      </c>
      <c r="Z213" s="231">
        <v>107900</v>
      </c>
      <c r="AA213" s="231">
        <v>65845.13</v>
      </c>
      <c r="AB213" s="232">
        <v>42054.87</v>
      </c>
      <c r="AC213" s="152"/>
      <c r="AD213" s="152"/>
      <c r="AE213" s="240" t="str">
        <f t="shared" si="61"/>
        <v>000</v>
      </c>
      <c r="AF213" s="240" t="str">
        <f t="shared" si="52"/>
        <v>1</v>
      </c>
      <c r="AG213" s="240" t="str">
        <f t="shared" si="62"/>
        <v>16</v>
      </c>
      <c r="AH213" s="240" t="str">
        <f t="shared" si="63"/>
        <v>01</v>
      </c>
      <c r="AI213" s="240" t="str">
        <f t="shared" si="64"/>
        <v>203</v>
      </c>
      <c r="AJ213" s="240" t="str">
        <f t="shared" si="65"/>
        <v>01</v>
      </c>
      <c r="AK213" s="240" t="str">
        <f t="shared" si="66"/>
        <v>0000</v>
      </c>
      <c r="AL213" s="240" t="str">
        <f t="shared" si="67"/>
        <v>140</v>
      </c>
    </row>
    <row r="214" spans="1:40" s="7" customFormat="1" ht="60" customHeight="1" x14ac:dyDescent="0.2">
      <c r="A214" s="120" t="s">
        <v>627</v>
      </c>
      <c r="B214" s="118" t="s">
        <v>60</v>
      </c>
      <c r="C214" s="121" t="s">
        <v>585</v>
      </c>
      <c r="D214" s="122" t="s">
        <v>382</v>
      </c>
      <c r="E214" s="122" t="s">
        <v>102</v>
      </c>
      <c r="F214" s="122" t="s">
        <v>386</v>
      </c>
      <c r="G214" s="122" t="s">
        <v>493</v>
      </c>
      <c r="H214" s="122" t="s">
        <v>386</v>
      </c>
      <c r="I214" s="128" t="s">
        <v>384</v>
      </c>
      <c r="J214" s="123" t="s">
        <v>103</v>
      </c>
      <c r="K214" s="244">
        <v>14000</v>
      </c>
      <c r="L214" s="150">
        <v>21045.1</v>
      </c>
      <c r="M214" s="245" t="str">
        <f t="shared" si="69"/>
        <v>-</v>
      </c>
      <c r="N214" s="101">
        <f t="shared" si="50"/>
        <v>0</v>
      </c>
      <c r="O214" s="101">
        <f t="shared" si="51"/>
        <v>0</v>
      </c>
      <c r="P214" s="239">
        <f t="shared" si="53"/>
        <v>0</v>
      </c>
      <c r="Q214" s="239">
        <f t="shared" si="54"/>
        <v>0</v>
      </c>
      <c r="R214" s="239">
        <f t="shared" si="55"/>
        <v>0</v>
      </c>
      <c r="S214" s="239">
        <f t="shared" si="56"/>
        <v>0</v>
      </c>
      <c r="T214" s="239">
        <f t="shared" si="57"/>
        <v>0</v>
      </c>
      <c r="U214" s="239">
        <f t="shared" si="58"/>
        <v>0</v>
      </c>
      <c r="V214" s="239">
        <f t="shared" si="59"/>
        <v>0</v>
      </c>
      <c r="W214" s="239">
        <f t="shared" si="60"/>
        <v>0</v>
      </c>
      <c r="X214" s="152"/>
      <c r="Y214" s="230" t="s">
        <v>871</v>
      </c>
      <c r="Z214" s="231">
        <v>14000</v>
      </c>
      <c r="AA214" s="231">
        <v>21045.1</v>
      </c>
      <c r="AB214" s="232">
        <v>0</v>
      </c>
      <c r="AC214" s="152"/>
      <c r="AD214" s="152"/>
      <c r="AE214" s="240" t="str">
        <f t="shared" si="61"/>
        <v>006</v>
      </c>
      <c r="AF214" s="240" t="str">
        <f t="shared" si="52"/>
        <v>1</v>
      </c>
      <c r="AG214" s="240" t="str">
        <f t="shared" si="62"/>
        <v>16</v>
      </c>
      <c r="AH214" s="240" t="str">
        <f t="shared" si="63"/>
        <v>01</v>
      </c>
      <c r="AI214" s="240" t="str">
        <f t="shared" si="64"/>
        <v>203</v>
      </c>
      <c r="AJ214" s="240" t="str">
        <f t="shared" si="65"/>
        <v>01</v>
      </c>
      <c r="AK214" s="240" t="str">
        <f t="shared" si="66"/>
        <v>0000</v>
      </c>
      <c r="AL214" s="240" t="str">
        <f t="shared" si="67"/>
        <v>140</v>
      </c>
    </row>
    <row r="215" spans="1:40" s="7" customFormat="1" ht="60.75" customHeight="1" x14ac:dyDescent="0.2">
      <c r="A215" s="120" t="s">
        <v>627</v>
      </c>
      <c r="B215" s="119" t="s">
        <v>60</v>
      </c>
      <c r="C215" s="286" t="s">
        <v>552</v>
      </c>
      <c r="D215" s="128" t="s">
        <v>382</v>
      </c>
      <c r="E215" s="128" t="s">
        <v>102</v>
      </c>
      <c r="F215" s="128" t="s">
        <v>386</v>
      </c>
      <c r="G215" s="128" t="s">
        <v>493</v>
      </c>
      <c r="H215" s="129" t="s">
        <v>386</v>
      </c>
      <c r="I215" s="128" t="s">
        <v>384</v>
      </c>
      <c r="J215" s="130" t="s">
        <v>103</v>
      </c>
      <c r="K215" s="244">
        <v>93900</v>
      </c>
      <c r="L215" s="259">
        <v>44800.03</v>
      </c>
      <c r="M215" s="245">
        <f t="shared" si="69"/>
        <v>49099.97</v>
      </c>
      <c r="N215" s="101">
        <f t="shared" si="50"/>
        <v>0</v>
      </c>
      <c r="O215" s="101">
        <f t="shared" si="51"/>
        <v>0</v>
      </c>
      <c r="P215" s="239">
        <f t="shared" si="53"/>
        <v>0</v>
      </c>
      <c r="Q215" s="239">
        <f t="shared" si="54"/>
        <v>0</v>
      </c>
      <c r="R215" s="239">
        <f t="shared" si="55"/>
        <v>0</v>
      </c>
      <c r="S215" s="239">
        <f t="shared" si="56"/>
        <v>0</v>
      </c>
      <c r="T215" s="239">
        <f t="shared" si="57"/>
        <v>0</v>
      </c>
      <c r="U215" s="239">
        <f t="shared" si="58"/>
        <v>0</v>
      </c>
      <c r="V215" s="239">
        <f t="shared" si="59"/>
        <v>0</v>
      </c>
      <c r="W215" s="239">
        <f t="shared" si="60"/>
        <v>0</v>
      </c>
      <c r="X215" s="152"/>
      <c r="Y215" s="230" t="s">
        <v>872</v>
      </c>
      <c r="Z215" s="231">
        <v>93900</v>
      </c>
      <c r="AA215" s="231">
        <v>44800.03</v>
      </c>
      <c r="AB215" s="232">
        <v>49099.97</v>
      </c>
      <c r="AC215" s="152"/>
      <c r="AD215" s="152"/>
      <c r="AE215" s="240" t="str">
        <f t="shared" si="61"/>
        <v>439</v>
      </c>
      <c r="AF215" s="240" t="str">
        <f t="shared" si="52"/>
        <v>1</v>
      </c>
      <c r="AG215" s="240" t="str">
        <f t="shared" si="62"/>
        <v>16</v>
      </c>
      <c r="AH215" s="240" t="str">
        <f t="shared" si="63"/>
        <v>01</v>
      </c>
      <c r="AI215" s="240" t="str">
        <f t="shared" si="64"/>
        <v>203</v>
      </c>
      <c r="AJ215" s="240" t="str">
        <f t="shared" si="65"/>
        <v>01</v>
      </c>
      <c r="AK215" s="240" t="str">
        <f t="shared" si="66"/>
        <v>0000</v>
      </c>
      <c r="AL215" s="240" t="str">
        <f t="shared" si="67"/>
        <v>140</v>
      </c>
    </row>
    <row r="216" spans="1:40" s="7" customFormat="1" ht="67.5" x14ac:dyDescent="0.2">
      <c r="A216" s="132" t="s">
        <v>494</v>
      </c>
      <c r="B216" s="119" t="s">
        <v>60</v>
      </c>
      <c r="C216" s="287" t="s">
        <v>381</v>
      </c>
      <c r="D216" s="288" t="s">
        <v>382</v>
      </c>
      <c r="E216" s="288" t="s">
        <v>102</v>
      </c>
      <c r="F216" s="288" t="s">
        <v>276</v>
      </c>
      <c r="G216" s="288" t="s">
        <v>381</v>
      </c>
      <c r="H216" s="289" t="s">
        <v>383</v>
      </c>
      <c r="I216" s="288" t="s">
        <v>384</v>
      </c>
      <c r="J216" s="290" t="s">
        <v>103</v>
      </c>
      <c r="K216" s="243">
        <f>K217</f>
        <v>1559736.9</v>
      </c>
      <c r="L216" s="243">
        <f>L217</f>
        <v>1145018.6700000002</v>
      </c>
      <c r="M216" s="151">
        <f t="shared" si="69"/>
        <v>414718.22999999975</v>
      </c>
      <c r="N216" s="101">
        <f t="shared" ref="N216:N279" si="71">K216-Z216</f>
        <v>0</v>
      </c>
      <c r="O216" s="101">
        <f t="shared" ref="O216:O279" si="72">L216-AA216</f>
        <v>0</v>
      </c>
      <c r="P216" s="239">
        <f t="shared" si="53"/>
        <v>0</v>
      </c>
      <c r="Q216" s="239">
        <f t="shared" si="54"/>
        <v>0</v>
      </c>
      <c r="R216" s="239">
        <f t="shared" si="55"/>
        <v>0</v>
      </c>
      <c r="S216" s="239">
        <f t="shared" si="56"/>
        <v>0</v>
      </c>
      <c r="T216" s="239">
        <f t="shared" si="57"/>
        <v>0</v>
      </c>
      <c r="U216" s="239">
        <f t="shared" si="58"/>
        <v>0</v>
      </c>
      <c r="V216" s="239">
        <f t="shared" si="59"/>
        <v>0</v>
      </c>
      <c r="W216" s="239">
        <f t="shared" si="60"/>
        <v>0</v>
      </c>
      <c r="X216" s="152"/>
      <c r="Y216" s="230" t="s">
        <v>873</v>
      </c>
      <c r="Z216" s="231">
        <v>1559736.9</v>
      </c>
      <c r="AA216" s="231">
        <v>1145018.67</v>
      </c>
      <c r="AB216" s="232">
        <v>414718.23</v>
      </c>
      <c r="AC216" s="152"/>
      <c r="AD216" s="152"/>
      <c r="AE216" s="240" t="str">
        <f t="shared" si="61"/>
        <v>000</v>
      </c>
      <c r="AF216" s="240" t="str">
        <f t="shared" ref="AF216:AF281" si="73">MID($Y216,5,1)</f>
        <v>1</v>
      </c>
      <c r="AG216" s="240" t="str">
        <f t="shared" si="62"/>
        <v>16</v>
      </c>
      <c r="AH216" s="240" t="str">
        <f t="shared" si="63"/>
        <v>07</v>
      </c>
      <c r="AI216" s="240" t="str">
        <f t="shared" si="64"/>
        <v>000</v>
      </c>
      <c r="AJ216" s="240" t="str">
        <f t="shared" si="65"/>
        <v>00</v>
      </c>
      <c r="AK216" s="240" t="str">
        <f t="shared" si="66"/>
        <v>0000</v>
      </c>
      <c r="AL216" s="240" t="str">
        <f t="shared" si="67"/>
        <v>140</v>
      </c>
    </row>
    <row r="217" spans="1:40" s="7" customFormat="1" ht="45" x14ac:dyDescent="0.2">
      <c r="A217" s="120" t="s">
        <v>496</v>
      </c>
      <c r="B217" s="119" t="s">
        <v>60</v>
      </c>
      <c r="C217" s="286" t="s">
        <v>381</v>
      </c>
      <c r="D217" s="128" t="s">
        <v>382</v>
      </c>
      <c r="E217" s="128" t="s">
        <v>102</v>
      </c>
      <c r="F217" s="128" t="s">
        <v>276</v>
      </c>
      <c r="G217" s="128" t="s">
        <v>495</v>
      </c>
      <c r="H217" s="129" t="s">
        <v>383</v>
      </c>
      <c r="I217" s="128" t="s">
        <v>384</v>
      </c>
      <c r="J217" s="130" t="s">
        <v>103</v>
      </c>
      <c r="K217" s="135">
        <f>K218</f>
        <v>1559736.9</v>
      </c>
      <c r="L217" s="135">
        <f>L218</f>
        <v>1145018.6700000002</v>
      </c>
      <c r="M217" s="245">
        <f t="shared" si="69"/>
        <v>414718.22999999975</v>
      </c>
      <c r="N217" s="101">
        <f t="shared" si="71"/>
        <v>0</v>
      </c>
      <c r="O217" s="101">
        <f t="shared" si="72"/>
        <v>0</v>
      </c>
      <c r="P217" s="239">
        <f t="shared" si="53"/>
        <v>0</v>
      </c>
      <c r="Q217" s="239">
        <f t="shared" si="54"/>
        <v>0</v>
      </c>
      <c r="R217" s="239">
        <f t="shared" si="55"/>
        <v>0</v>
      </c>
      <c r="S217" s="239">
        <f t="shared" si="56"/>
        <v>0</v>
      </c>
      <c r="T217" s="239">
        <f t="shared" si="57"/>
        <v>0</v>
      </c>
      <c r="U217" s="239">
        <f t="shared" si="58"/>
        <v>0</v>
      </c>
      <c r="V217" s="239">
        <f t="shared" si="59"/>
        <v>0</v>
      </c>
      <c r="W217" s="239">
        <f t="shared" si="60"/>
        <v>0</v>
      </c>
      <c r="X217" s="152"/>
      <c r="Y217" s="230" t="s">
        <v>874</v>
      </c>
      <c r="Z217" s="231">
        <v>1559736.9</v>
      </c>
      <c r="AA217" s="231">
        <v>1145018.67</v>
      </c>
      <c r="AB217" s="232">
        <v>414718.23</v>
      </c>
      <c r="AC217" s="152"/>
      <c r="AD217" s="152"/>
      <c r="AE217" s="240" t="str">
        <f t="shared" si="61"/>
        <v>000</v>
      </c>
      <c r="AF217" s="240" t="str">
        <f t="shared" si="73"/>
        <v>1</v>
      </c>
      <c r="AG217" s="240" t="str">
        <f t="shared" si="62"/>
        <v>16</v>
      </c>
      <c r="AH217" s="240" t="str">
        <f t="shared" si="63"/>
        <v>07</v>
      </c>
      <c r="AI217" s="240" t="str">
        <f t="shared" si="64"/>
        <v>090</v>
      </c>
      <c r="AJ217" s="240" t="str">
        <f t="shared" si="65"/>
        <v>00</v>
      </c>
      <c r="AK217" s="240" t="str">
        <f t="shared" si="66"/>
        <v>0000</v>
      </c>
      <c r="AL217" s="240" t="str">
        <f t="shared" si="67"/>
        <v>140</v>
      </c>
    </row>
    <row r="218" spans="1:40" s="7" customFormat="1" ht="45" x14ac:dyDescent="0.2">
      <c r="A218" s="120" t="s">
        <v>497</v>
      </c>
      <c r="B218" s="119" t="s">
        <v>60</v>
      </c>
      <c r="C218" s="286" t="s">
        <v>381</v>
      </c>
      <c r="D218" s="128" t="s">
        <v>382</v>
      </c>
      <c r="E218" s="128" t="s">
        <v>102</v>
      </c>
      <c r="F218" s="128" t="s">
        <v>276</v>
      </c>
      <c r="G218" s="128" t="s">
        <v>495</v>
      </c>
      <c r="H218" s="129" t="s">
        <v>217</v>
      </c>
      <c r="I218" s="128" t="s">
        <v>384</v>
      </c>
      <c r="J218" s="130" t="s">
        <v>103</v>
      </c>
      <c r="K218" s="135">
        <f>SUM(K219:K225)</f>
        <v>1559736.9</v>
      </c>
      <c r="L218" s="135">
        <f>SUM(L219:L225)</f>
        <v>1145018.6700000002</v>
      </c>
      <c r="M218" s="245">
        <f t="shared" si="69"/>
        <v>414718.22999999975</v>
      </c>
      <c r="N218" s="101">
        <f t="shared" si="71"/>
        <v>0</v>
      </c>
      <c r="O218" s="101">
        <f t="shared" si="72"/>
        <v>0</v>
      </c>
      <c r="P218" s="239">
        <f t="shared" ref="P218:P281" si="74">C218-AE218</f>
        <v>0</v>
      </c>
      <c r="Q218" s="239">
        <f t="shared" ref="Q218:Q281" si="75">D218-AF218</f>
        <v>0</v>
      </c>
      <c r="R218" s="239">
        <f t="shared" ref="R218:R281" si="76">E218-AG218</f>
        <v>0</v>
      </c>
      <c r="S218" s="239">
        <f t="shared" ref="S218:S281" si="77">F218-AH218</f>
        <v>0</v>
      </c>
      <c r="T218" s="239">
        <f t="shared" ref="T218:T281" si="78">G218-AI218</f>
        <v>0</v>
      </c>
      <c r="U218" s="239">
        <f t="shared" ref="U218:U281" si="79">H218-AJ218</f>
        <v>0</v>
      </c>
      <c r="V218" s="239">
        <f t="shared" ref="V218:V281" si="80">I218-AK218</f>
        <v>0</v>
      </c>
      <c r="W218" s="239">
        <f t="shared" ref="W218:W281" si="81">J218-AL218</f>
        <v>0</v>
      </c>
      <c r="X218" s="152"/>
      <c r="Y218" s="230" t="s">
        <v>875</v>
      </c>
      <c r="Z218" s="231">
        <v>1559736.9</v>
      </c>
      <c r="AA218" s="231">
        <v>1145018.67</v>
      </c>
      <c r="AB218" s="232">
        <v>414718.23</v>
      </c>
      <c r="AC218" s="152"/>
      <c r="AD218" s="152"/>
      <c r="AE218" s="240" t="str">
        <f t="shared" si="61"/>
        <v>000</v>
      </c>
      <c r="AF218" s="240" t="str">
        <f t="shared" si="73"/>
        <v>1</v>
      </c>
      <c r="AG218" s="240" t="str">
        <f t="shared" si="62"/>
        <v>16</v>
      </c>
      <c r="AH218" s="240" t="str">
        <f t="shared" si="63"/>
        <v>07</v>
      </c>
      <c r="AI218" s="240" t="str">
        <f t="shared" si="64"/>
        <v>090</v>
      </c>
      <c r="AJ218" s="240" t="str">
        <f t="shared" si="65"/>
        <v>05</v>
      </c>
      <c r="AK218" s="240" t="str">
        <f t="shared" si="66"/>
        <v>0000</v>
      </c>
      <c r="AL218" s="240" t="str">
        <f t="shared" si="67"/>
        <v>140</v>
      </c>
    </row>
    <row r="219" spans="1:40" s="7" customFormat="1" ht="45" x14ac:dyDescent="0.2">
      <c r="A219" s="120" t="s">
        <v>497</v>
      </c>
      <c r="B219" s="119" t="s">
        <v>60</v>
      </c>
      <c r="C219" s="121" t="s">
        <v>279</v>
      </c>
      <c r="D219" s="122" t="s">
        <v>382</v>
      </c>
      <c r="E219" s="122" t="s">
        <v>102</v>
      </c>
      <c r="F219" s="122" t="s">
        <v>276</v>
      </c>
      <c r="G219" s="122" t="s">
        <v>495</v>
      </c>
      <c r="H219" s="122" t="s">
        <v>217</v>
      </c>
      <c r="I219" s="122" t="s">
        <v>384</v>
      </c>
      <c r="J219" s="123" t="s">
        <v>103</v>
      </c>
      <c r="K219" s="244">
        <v>865300</v>
      </c>
      <c r="L219" s="259">
        <v>161300.12</v>
      </c>
      <c r="M219" s="245">
        <f t="shared" si="69"/>
        <v>703999.88</v>
      </c>
      <c r="N219" s="101">
        <f t="shared" si="71"/>
        <v>0</v>
      </c>
      <c r="O219" s="101">
        <f t="shared" si="72"/>
        <v>0</v>
      </c>
      <c r="P219" s="239">
        <f t="shared" si="74"/>
        <v>0</v>
      </c>
      <c r="Q219" s="239">
        <f t="shared" si="75"/>
        <v>0</v>
      </c>
      <c r="R219" s="239">
        <f t="shared" si="76"/>
        <v>0</v>
      </c>
      <c r="S219" s="239">
        <f t="shared" si="77"/>
        <v>0</v>
      </c>
      <c r="T219" s="239">
        <f t="shared" si="78"/>
        <v>0</v>
      </c>
      <c r="U219" s="239">
        <f t="shared" si="79"/>
        <v>0</v>
      </c>
      <c r="V219" s="239">
        <f t="shared" si="80"/>
        <v>0</v>
      </c>
      <c r="W219" s="239">
        <f t="shared" si="81"/>
        <v>0</v>
      </c>
      <c r="X219" s="152"/>
      <c r="Y219" s="230" t="s">
        <v>876</v>
      </c>
      <c r="Z219" s="231">
        <v>865300</v>
      </c>
      <c r="AA219" s="231">
        <v>161300.12</v>
      </c>
      <c r="AB219" s="232">
        <v>703999.88</v>
      </c>
      <c r="AC219" s="152"/>
      <c r="AD219" s="152"/>
      <c r="AE219" s="240" t="str">
        <f t="shared" si="61"/>
        <v>201</v>
      </c>
      <c r="AF219" s="240" t="str">
        <f t="shared" si="73"/>
        <v>1</v>
      </c>
      <c r="AG219" s="240" t="str">
        <f t="shared" si="62"/>
        <v>16</v>
      </c>
      <c r="AH219" s="240" t="str">
        <f t="shared" si="63"/>
        <v>07</v>
      </c>
      <c r="AI219" s="240" t="str">
        <f t="shared" si="64"/>
        <v>090</v>
      </c>
      <c r="AJ219" s="240" t="str">
        <f t="shared" si="65"/>
        <v>05</v>
      </c>
      <c r="AK219" s="240" t="str">
        <f t="shared" si="66"/>
        <v>0000</v>
      </c>
      <c r="AL219" s="240" t="str">
        <f t="shared" si="67"/>
        <v>140</v>
      </c>
    </row>
    <row r="220" spans="1:40" s="7" customFormat="1" ht="45" x14ac:dyDescent="0.2">
      <c r="A220" s="120" t="s">
        <v>497</v>
      </c>
      <c r="B220" s="119" t="s">
        <v>60</v>
      </c>
      <c r="C220" s="121" t="s">
        <v>32</v>
      </c>
      <c r="D220" s="122" t="s">
        <v>382</v>
      </c>
      <c r="E220" s="122" t="s">
        <v>102</v>
      </c>
      <c r="F220" s="122" t="s">
        <v>276</v>
      </c>
      <c r="G220" s="122" t="s">
        <v>495</v>
      </c>
      <c r="H220" s="122" t="s">
        <v>217</v>
      </c>
      <c r="I220" s="122" t="s">
        <v>384</v>
      </c>
      <c r="J220" s="123" t="s">
        <v>103</v>
      </c>
      <c r="K220" s="244">
        <v>240000</v>
      </c>
      <c r="L220" s="150">
        <v>953983.48</v>
      </c>
      <c r="M220" s="245" t="str">
        <f t="shared" si="69"/>
        <v>-</v>
      </c>
      <c r="N220" s="101">
        <f t="shared" si="71"/>
        <v>0</v>
      </c>
      <c r="O220" s="101">
        <f t="shared" si="72"/>
        <v>0</v>
      </c>
      <c r="P220" s="239">
        <f t="shared" si="74"/>
        <v>0</v>
      </c>
      <c r="Q220" s="239">
        <f t="shared" si="75"/>
        <v>0</v>
      </c>
      <c r="R220" s="239">
        <f t="shared" si="76"/>
        <v>0</v>
      </c>
      <c r="S220" s="239">
        <f t="shared" si="77"/>
        <v>0</v>
      </c>
      <c r="T220" s="239">
        <f t="shared" si="78"/>
        <v>0</v>
      </c>
      <c r="U220" s="239">
        <f t="shared" si="79"/>
        <v>0</v>
      </c>
      <c r="V220" s="239">
        <f t="shared" si="80"/>
        <v>0</v>
      </c>
      <c r="W220" s="239">
        <f t="shared" si="81"/>
        <v>0</v>
      </c>
      <c r="X220" s="152"/>
      <c r="Y220" s="230" t="s">
        <v>877</v>
      </c>
      <c r="Z220" s="231">
        <v>240000</v>
      </c>
      <c r="AA220" s="231">
        <v>953983.48</v>
      </c>
      <c r="AB220" s="232">
        <v>0</v>
      </c>
      <c r="AC220" s="152"/>
      <c r="AD220" s="152"/>
      <c r="AE220" s="240" t="str">
        <f t="shared" si="61"/>
        <v>233</v>
      </c>
      <c r="AF220" s="240" t="str">
        <f t="shared" si="73"/>
        <v>1</v>
      </c>
      <c r="AG220" s="240" t="str">
        <f t="shared" si="62"/>
        <v>16</v>
      </c>
      <c r="AH220" s="240" t="str">
        <f t="shared" si="63"/>
        <v>07</v>
      </c>
      <c r="AI220" s="240" t="str">
        <f t="shared" si="64"/>
        <v>090</v>
      </c>
      <c r="AJ220" s="240" t="str">
        <f t="shared" si="65"/>
        <v>05</v>
      </c>
      <c r="AK220" s="240" t="str">
        <f t="shared" si="66"/>
        <v>0000</v>
      </c>
      <c r="AL220" s="240" t="str">
        <f t="shared" si="67"/>
        <v>140</v>
      </c>
    </row>
    <row r="221" spans="1:40" s="7" customFormat="1" ht="45" x14ac:dyDescent="0.2">
      <c r="A221" s="120" t="s">
        <v>497</v>
      </c>
      <c r="B221" s="119" t="s">
        <v>60</v>
      </c>
      <c r="C221" s="121" t="s">
        <v>33</v>
      </c>
      <c r="D221" s="122" t="s">
        <v>382</v>
      </c>
      <c r="E221" s="122" t="s">
        <v>102</v>
      </c>
      <c r="F221" s="122" t="s">
        <v>276</v>
      </c>
      <c r="G221" s="122" t="s">
        <v>495</v>
      </c>
      <c r="H221" s="122" t="s">
        <v>217</v>
      </c>
      <c r="I221" s="122" t="s">
        <v>384</v>
      </c>
      <c r="J221" s="123" t="s">
        <v>103</v>
      </c>
      <c r="K221" s="244">
        <v>224500</v>
      </c>
      <c r="L221" s="244">
        <v>7768.75</v>
      </c>
      <c r="M221" s="245">
        <f t="shared" si="69"/>
        <v>216731.25</v>
      </c>
      <c r="N221" s="101">
        <f t="shared" si="71"/>
        <v>0</v>
      </c>
      <c r="O221" s="101">
        <f t="shared" si="72"/>
        <v>0</v>
      </c>
      <c r="P221" s="239">
        <f t="shared" si="74"/>
        <v>0</v>
      </c>
      <c r="Q221" s="239">
        <f t="shared" si="75"/>
        <v>0</v>
      </c>
      <c r="R221" s="239">
        <f t="shared" si="76"/>
        <v>0</v>
      </c>
      <c r="S221" s="239">
        <f t="shared" si="77"/>
        <v>0</v>
      </c>
      <c r="T221" s="239">
        <f t="shared" si="78"/>
        <v>0</v>
      </c>
      <c r="U221" s="239">
        <f t="shared" si="79"/>
        <v>0</v>
      </c>
      <c r="V221" s="239">
        <f t="shared" si="80"/>
        <v>0</v>
      </c>
      <c r="W221" s="239">
        <f t="shared" si="81"/>
        <v>0</v>
      </c>
      <c r="X221" s="152"/>
      <c r="Y221" s="230" t="s">
        <v>878</v>
      </c>
      <c r="Z221" s="231">
        <v>224500</v>
      </c>
      <c r="AA221" s="231">
        <v>7768.75</v>
      </c>
      <c r="AB221" s="232">
        <v>216731.25</v>
      </c>
      <c r="AC221" s="152"/>
      <c r="AD221" s="152"/>
      <c r="AE221" s="240" t="str">
        <f t="shared" si="61"/>
        <v>240</v>
      </c>
      <c r="AF221" s="240" t="str">
        <f t="shared" si="73"/>
        <v>1</v>
      </c>
      <c r="AG221" s="240" t="str">
        <f t="shared" si="62"/>
        <v>16</v>
      </c>
      <c r="AH221" s="240" t="str">
        <f t="shared" si="63"/>
        <v>07</v>
      </c>
      <c r="AI221" s="240" t="str">
        <f t="shared" si="64"/>
        <v>090</v>
      </c>
      <c r="AJ221" s="240" t="str">
        <f t="shared" si="65"/>
        <v>05</v>
      </c>
      <c r="AK221" s="240" t="str">
        <f t="shared" si="66"/>
        <v>0000</v>
      </c>
      <c r="AL221" s="240" t="str">
        <f t="shared" si="67"/>
        <v>140</v>
      </c>
    </row>
    <row r="222" spans="1:40" s="7" customFormat="1" ht="45.75" x14ac:dyDescent="0.25">
      <c r="A222" s="120" t="s">
        <v>497</v>
      </c>
      <c r="B222" s="119" t="s">
        <v>60</v>
      </c>
      <c r="C222" s="121" t="s">
        <v>284</v>
      </c>
      <c r="D222" s="122" t="s">
        <v>382</v>
      </c>
      <c r="E222" s="122" t="s">
        <v>102</v>
      </c>
      <c r="F222" s="122" t="s">
        <v>276</v>
      </c>
      <c r="G222" s="122" t="s">
        <v>495</v>
      </c>
      <c r="H222" s="122" t="s">
        <v>217</v>
      </c>
      <c r="I222" s="122" t="s">
        <v>384</v>
      </c>
      <c r="J222" s="123" t="s">
        <v>103</v>
      </c>
      <c r="K222" s="244">
        <v>1320.22</v>
      </c>
      <c r="L222" s="244">
        <v>54.06</v>
      </c>
      <c r="M222" s="245">
        <f t="shared" si="69"/>
        <v>1266.1600000000001</v>
      </c>
      <c r="N222" s="101">
        <f t="shared" si="71"/>
        <v>0</v>
      </c>
      <c r="O222" s="101">
        <f t="shared" si="72"/>
        <v>0</v>
      </c>
      <c r="P222" s="239">
        <f t="shared" si="74"/>
        <v>0</v>
      </c>
      <c r="Q222" s="239">
        <f t="shared" si="75"/>
        <v>0</v>
      </c>
      <c r="R222" s="239">
        <f t="shared" si="76"/>
        <v>0</v>
      </c>
      <c r="S222" s="239">
        <f t="shared" si="77"/>
        <v>0</v>
      </c>
      <c r="T222" s="239">
        <f t="shared" si="78"/>
        <v>0</v>
      </c>
      <c r="U222" s="239">
        <f t="shared" si="79"/>
        <v>0</v>
      </c>
      <c r="V222" s="239">
        <f t="shared" si="80"/>
        <v>0</v>
      </c>
      <c r="W222" s="239">
        <f t="shared" si="81"/>
        <v>0</v>
      </c>
      <c r="X222" s="152"/>
      <c r="Y222" s="230" t="s">
        <v>879</v>
      </c>
      <c r="Z222" s="231">
        <v>1320.22</v>
      </c>
      <c r="AA222" s="231">
        <v>54.06</v>
      </c>
      <c r="AB222" s="232">
        <v>1266.1600000000001</v>
      </c>
      <c r="AC222" s="152"/>
      <c r="AD222" s="152"/>
      <c r="AE222" s="240" t="str">
        <f t="shared" si="61"/>
        <v>267</v>
      </c>
      <c r="AF222" s="240" t="str">
        <f t="shared" si="73"/>
        <v>1</v>
      </c>
      <c r="AG222" s="240" t="str">
        <f t="shared" si="62"/>
        <v>16</v>
      </c>
      <c r="AH222" s="240" t="str">
        <f t="shared" si="63"/>
        <v>07</v>
      </c>
      <c r="AI222" s="240" t="str">
        <f t="shared" si="64"/>
        <v>090</v>
      </c>
      <c r="AJ222" s="240" t="str">
        <f t="shared" si="65"/>
        <v>05</v>
      </c>
      <c r="AK222" s="240" t="str">
        <f t="shared" si="66"/>
        <v>0000</v>
      </c>
      <c r="AL222" s="240" t="str">
        <f t="shared" si="67"/>
        <v>140</v>
      </c>
      <c r="AN222" s="8"/>
    </row>
    <row r="223" spans="1:40" s="8" customFormat="1" ht="45.75" x14ac:dyDescent="0.25">
      <c r="A223" s="120" t="s">
        <v>497</v>
      </c>
      <c r="B223" s="118" t="s">
        <v>60</v>
      </c>
      <c r="C223" s="121" t="s">
        <v>228</v>
      </c>
      <c r="D223" s="122" t="s">
        <v>382</v>
      </c>
      <c r="E223" s="122" t="s">
        <v>102</v>
      </c>
      <c r="F223" s="122" t="s">
        <v>276</v>
      </c>
      <c r="G223" s="122" t="s">
        <v>495</v>
      </c>
      <c r="H223" s="122" t="s">
        <v>217</v>
      </c>
      <c r="I223" s="122" t="s">
        <v>384</v>
      </c>
      <c r="J223" s="123" t="s">
        <v>103</v>
      </c>
      <c r="K223" s="244">
        <v>94837.65</v>
      </c>
      <c r="L223" s="258">
        <v>6574.67</v>
      </c>
      <c r="M223" s="245">
        <f t="shared" si="69"/>
        <v>88262.98</v>
      </c>
      <c r="N223" s="101">
        <f t="shared" si="71"/>
        <v>0</v>
      </c>
      <c r="O223" s="101">
        <f t="shared" si="72"/>
        <v>0</v>
      </c>
      <c r="P223" s="239">
        <f t="shared" si="74"/>
        <v>0</v>
      </c>
      <c r="Q223" s="239">
        <f t="shared" si="75"/>
        <v>0</v>
      </c>
      <c r="R223" s="239">
        <f t="shared" si="76"/>
        <v>0</v>
      </c>
      <c r="S223" s="239">
        <f t="shared" si="77"/>
        <v>0</v>
      </c>
      <c r="T223" s="239">
        <f t="shared" si="78"/>
        <v>0</v>
      </c>
      <c r="U223" s="239">
        <f t="shared" si="79"/>
        <v>0</v>
      </c>
      <c r="V223" s="239">
        <f t="shared" si="80"/>
        <v>0</v>
      </c>
      <c r="W223" s="239">
        <f t="shared" si="81"/>
        <v>0</v>
      </c>
      <c r="X223" s="152"/>
      <c r="Y223" s="230" t="s">
        <v>880</v>
      </c>
      <c r="Z223" s="231">
        <v>94837.65</v>
      </c>
      <c r="AA223" s="231">
        <v>6574.67</v>
      </c>
      <c r="AB223" s="232">
        <v>88262.98</v>
      </c>
      <c r="AC223" s="152"/>
      <c r="AD223" s="152"/>
      <c r="AE223" s="240" t="str">
        <f t="shared" si="61"/>
        <v>274</v>
      </c>
      <c r="AF223" s="240" t="str">
        <f t="shared" si="73"/>
        <v>1</v>
      </c>
      <c r="AG223" s="240" t="str">
        <f t="shared" si="62"/>
        <v>16</v>
      </c>
      <c r="AH223" s="240" t="str">
        <f t="shared" si="63"/>
        <v>07</v>
      </c>
      <c r="AI223" s="240" t="str">
        <f t="shared" si="64"/>
        <v>090</v>
      </c>
      <c r="AJ223" s="240" t="str">
        <f t="shared" si="65"/>
        <v>05</v>
      </c>
      <c r="AK223" s="240" t="str">
        <f t="shared" si="66"/>
        <v>0000</v>
      </c>
      <c r="AL223" s="240" t="str">
        <f t="shared" si="67"/>
        <v>140</v>
      </c>
      <c r="AN223" s="7"/>
    </row>
    <row r="224" spans="1:40" s="7" customFormat="1" ht="45" x14ac:dyDescent="0.2">
      <c r="A224" s="120" t="s">
        <v>497</v>
      </c>
      <c r="B224" s="119" t="s">
        <v>60</v>
      </c>
      <c r="C224" s="286" t="s">
        <v>230</v>
      </c>
      <c r="D224" s="128" t="s">
        <v>382</v>
      </c>
      <c r="E224" s="128" t="s">
        <v>102</v>
      </c>
      <c r="F224" s="128" t="s">
        <v>276</v>
      </c>
      <c r="G224" s="128" t="s">
        <v>495</v>
      </c>
      <c r="H224" s="129" t="s">
        <v>217</v>
      </c>
      <c r="I224" s="128" t="s">
        <v>384</v>
      </c>
      <c r="J224" s="130" t="s">
        <v>103</v>
      </c>
      <c r="K224" s="244">
        <v>23679.03</v>
      </c>
      <c r="L224" s="244">
        <v>15337.59</v>
      </c>
      <c r="M224" s="245">
        <f t="shared" si="69"/>
        <v>8341.4399999999987</v>
      </c>
      <c r="N224" s="101">
        <f t="shared" si="71"/>
        <v>0</v>
      </c>
      <c r="O224" s="101">
        <f t="shared" si="72"/>
        <v>0</v>
      </c>
      <c r="P224" s="239">
        <f t="shared" si="74"/>
        <v>0</v>
      </c>
      <c r="Q224" s="239">
        <f t="shared" si="75"/>
        <v>0</v>
      </c>
      <c r="R224" s="239">
        <f t="shared" si="76"/>
        <v>0</v>
      </c>
      <c r="S224" s="239">
        <f t="shared" si="77"/>
        <v>0</v>
      </c>
      <c r="T224" s="239">
        <f t="shared" si="78"/>
        <v>0</v>
      </c>
      <c r="U224" s="239">
        <f t="shared" si="79"/>
        <v>0</v>
      </c>
      <c r="V224" s="239">
        <f t="shared" si="80"/>
        <v>0</v>
      </c>
      <c r="W224" s="239">
        <f t="shared" si="81"/>
        <v>0</v>
      </c>
      <c r="X224" s="152"/>
      <c r="Y224" s="230" t="s">
        <v>881</v>
      </c>
      <c r="Z224" s="231">
        <v>23679.03</v>
      </c>
      <c r="AA224" s="231">
        <v>15337.59</v>
      </c>
      <c r="AB224" s="232">
        <v>8341.44</v>
      </c>
      <c r="AC224" s="152"/>
      <c r="AD224" s="152"/>
      <c r="AE224" s="240" t="str">
        <f t="shared" ref="AE224:AE233" si="82">MID(Y224,1,3)</f>
        <v>278</v>
      </c>
      <c r="AF224" s="240" t="str">
        <f t="shared" si="73"/>
        <v>1</v>
      </c>
      <c r="AG224" s="240" t="str">
        <f t="shared" si="62"/>
        <v>16</v>
      </c>
      <c r="AH224" s="240" t="str">
        <f t="shared" si="63"/>
        <v>07</v>
      </c>
      <c r="AI224" s="240" t="str">
        <f t="shared" si="64"/>
        <v>090</v>
      </c>
      <c r="AJ224" s="240" t="str">
        <f t="shared" si="65"/>
        <v>05</v>
      </c>
      <c r="AK224" s="240" t="str">
        <f t="shared" si="66"/>
        <v>0000</v>
      </c>
      <c r="AL224" s="240" t="str">
        <f t="shared" si="67"/>
        <v>140</v>
      </c>
    </row>
    <row r="225" spans="1:40" s="7" customFormat="1" ht="57" x14ac:dyDescent="0.25">
      <c r="A225" s="120" t="s">
        <v>498</v>
      </c>
      <c r="B225" s="119" t="s">
        <v>60</v>
      </c>
      <c r="C225" s="121" t="s">
        <v>279</v>
      </c>
      <c r="D225" s="122" t="s">
        <v>382</v>
      </c>
      <c r="E225" s="122" t="s">
        <v>102</v>
      </c>
      <c r="F225" s="122" t="s">
        <v>276</v>
      </c>
      <c r="G225" s="122" t="s">
        <v>495</v>
      </c>
      <c r="H225" s="122" t="s">
        <v>217</v>
      </c>
      <c r="I225" s="122" t="s">
        <v>235</v>
      </c>
      <c r="J225" s="123" t="s">
        <v>103</v>
      </c>
      <c r="K225" s="244">
        <v>110100</v>
      </c>
      <c r="L225" s="244">
        <v>0</v>
      </c>
      <c r="M225" s="245">
        <f>IF(K225-L225&gt;0,K225-L225,"-")</f>
        <v>110100</v>
      </c>
      <c r="N225" s="101">
        <f t="shared" si="71"/>
        <v>0</v>
      </c>
      <c r="O225" s="101">
        <f t="shared" si="72"/>
        <v>0</v>
      </c>
      <c r="P225" s="239">
        <f t="shared" si="74"/>
        <v>0</v>
      </c>
      <c r="Q225" s="239">
        <f t="shared" si="75"/>
        <v>0</v>
      </c>
      <c r="R225" s="239">
        <f t="shared" si="76"/>
        <v>0</v>
      </c>
      <c r="S225" s="239">
        <f t="shared" si="77"/>
        <v>0</v>
      </c>
      <c r="T225" s="239">
        <f t="shared" si="78"/>
        <v>0</v>
      </c>
      <c r="U225" s="239">
        <f t="shared" si="79"/>
        <v>0</v>
      </c>
      <c r="V225" s="239">
        <f t="shared" si="80"/>
        <v>0</v>
      </c>
      <c r="W225" s="239">
        <f t="shared" si="81"/>
        <v>0</v>
      </c>
      <c r="X225" s="152"/>
      <c r="Y225" s="230" t="s">
        <v>882</v>
      </c>
      <c r="Z225" s="231">
        <v>110100</v>
      </c>
      <c r="AA225" s="231">
        <v>0</v>
      </c>
      <c r="AB225" s="232">
        <v>110100</v>
      </c>
      <c r="AC225" s="152"/>
      <c r="AD225" s="152"/>
      <c r="AE225" s="240" t="str">
        <f t="shared" si="82"/>
        <v>201</v>
      </c>
      <c r="AF225" s="240" t="str">
        <f t="shared" si="73"/>
        <v>1</v>
      </c>
      <c r="AG225" s="240" t="str">
        <f t="shared" si="62"/>
        <v>16</v>
      </c>
      <c r="AH225" s="240" t="str">
        <f t="shared" si="63"/>
        <v>07</v>
      </c>
      <c r="AI225" s="240" t="str">
        <f t="shared" si="64"/>
        <v>090</v>
      </c>
      <c r="AJ225" s="240" t="str">
        <f t="shared" si="65"/>
        <v>05</v>
      </c>
      <c r="AK225" s="240" t="str">
        <f t="shared" si="66"/>
        <v>0100</v>
      </c>
      <c r="AL225" s="240" t="str">
        <f t="shared" si="67"/>
        <v>140</v>
      </c>
      <c r="AN225" s="8"/>
    </row>
    <row r="226" spans="1:40" s="8" customFormat="1" ht="17.25" customHeight="1" x14ac:dyDescent="0.25">
      <c r="A226" s="132" t="s">
        <v>499</v>
      </c>
      <c r="B226" s="119" t="s">
        <v>60</v>
      </c>
      <c r="C226" s="125" t="s">
        <v>381</v>
      </c>
      <c r="D226" s="241" t="s">
        <v>382</v>
      </c>
      <c r="E226" s="241" t="s">
        <v>102</v>
      </c>
      <c r="F226" s="241" t="s">
        <v>234</v>
      </c>
      <c r="G226" s="241" t="s">
        <v>381</v>
      </c>
      <c r="H226" s="241" t="s">
        <v>383</v>
      </c>
      <c r="I226" s="241" t="s">
        <v>384</v>
      </c>
      <c r="J226" s="242" t="s">
        <v>103</v>
      </c>
      <c r="K226" s="243">
        <f>K227+K231+K234</f>
        <v>234893.91</v>
      </c>
      <c r="L226" s="243">
        <f>L227+L231+L234</f>
        <v>30060177.170000002</v>
      </c>
      <c r="M226" s="151" t="str">
        <f t="shared" si="69"/>
        <v>-</v>
      </c>
      <c r="N226" s="101">
        <f t="shared" si="71"/>
        <v>0</v>
      </c>
      <c r="O226" s="101">
        <f t="shared" si="72"/>
        <v>0</v>
      </c>
      <c r="P226" s="239">
        <f t="shared" si="74"/>
        <v>0</v>
      </c>
      <c r="Q226" s="239">
        <f t="shared" si="75"/>
        <v>0</v>
      </c>
      <c r="R226" s="239">
        <f t="shared" si="76"/>
        <v>0</v>
      </c>
      <c r="S226" s="239">
        <f t="shared" si="77"/>
        <v>0</v>
      </c>
      <c r="T226" s="239">
        <f t="shared" si="78"/>
        <v>0</v>
      </c>
      <c r="U226" s="239">
        <f t="shared" si="79"/>
        <v>0</v>
      </c>
      <c r="V226" s="239">
        <f t="shared" si="80"/>
        <v>0</v>
      </c>
      <c r="W226" s="239">
        <f t="shared" si="81"/>
        <v>0</v>
      </c>
      <c r="X226" s="152"/>
      <c r="Y226" s="230" t="s">
        <v>883</v>
      </c>
      <c r="Z226" s="231">
        <v>234893.91</v>
      </c>
      <c r="AA226" s="231">
        <v>30060177.170000002</v>
      </c>
      <c r="AB226" s="232">
        <v>0</v>
      </c>
      <c r="AC226" s="152"/>
      <c r="AD226" s="152"/>
      <c r="AE226" s="240" t="str">
        <f t="shared" si="82"/>
        <v>000</v>
      </c>
      <c r="AF226" s="240" t="str">
        <f t="shared" si="73"/>
        <v>1</v>
      </c>
      <c r="AG226" s="240" t="str">
        <f t="shared" si="62"/>
        <v>16</v>
      </c>
      <c r="AH226" s="240" t="str">
        <f t="shared" si="63"/>
        <v>10</v>
      </c>
      <c r="AI226" s="240" t="str">
        <f t="shared" si="64"/>
        <v>000</v>
      </c>
      <c r="AJ226" s="240" t="str">
        <f t="shared" si="65"/>
        <v>00</v>
      </c>
      <c r="AK226" s="240" t="str">
        <f t="shared" si="66"/>
        <v>0000</v>
      </c>
      <c r="AL226" s="240" t="str">
        <f t="shared" si="67"/>
        <v>140</v>
      </c>
    </row>
    <row r="227" spans="1:40" s="8" customFormat="1" ht="36.75" customHeight="1" x14ac:dyDescent="0.25">
      <c r="A227" s="120" t="s">
        <v>674</v>
      </c>
      <c r="B227" s="119" t="s">
        <v>60</v>
      </c>
      <c r="C227" s="121" t="s">
        <v>381</v>
      </c>
      <c r="D227" s="122" t="s">
        <v>382</v>
      </c>
      <c r="E227" s="122" t="s">
        <v>102</v>
      </c>
      <c r="F227" s="122" t="s">
        <v>234</v>
      </c>
      <c r="G227" s="122" t="s">
        <v>192</v>
      </c>
      <c r="H227" s="122" t="s">
        <v>217</v>
      </c>
      <c r="I227" s="122" t="s">
        <v>384</v>
      </c>
      <c r="J227" s="123" t="s">
        <v>103</v>
      </c>
      <c r="K227" s="135">
        <f>K228</f>
        <v>81405.11</v>
      </c>
      <c r="L227" s="135">
        <f>L228</f>
        <v>0</v>
      </c>
      <c r="M227" s="245">
        <f t="shared" si="69"/>
        <v>81405.11</v>
      </c>
      <c r="N227" s="101">
        <f t="shared" si="71"/>
        <v>0</v>
      </c>
      <c r="O227" s="101">
        <f t="shared" si="72"/>
        <v>0</v>
      </c>
      <c r="P227" s="239">
        <f t="shared" si="74"/>
        <v>0</v>
      </c>
      <c r="Q227" s="239">
        <f t="shared" si="75"/>
        <v>0</v>
      </c>
      <c r="R227" s="239">
        <f t="shared" si="76"/>
        <v>0</v>
      </c>
      <c r="S227" s="239">
        <f t="shared" si="77"/>
        <v>0</v>
      </c>
      <c r="T227" s="239">
        <f t="shared" si="78"/>
        <v>0</v>
      </c>
      <c r="U227" s="239">
        <f t="shared" si="79"/>
        <v>0</v>
      </c>
      <c r="V227" s="239">
        <f t="shared" si="80"/>
        <v>0</v>
      </c>
      <c r="W227" s="239">
        <f t="shared" si="81"/>
        <v>0</v>
      </c>
      <c r="X227" s="152"/>
      <c r="Y227" s="230" t="s">
        <v>884</v>
      </c>
      <c r="Z227" s="231">
        <v>81405.11</v>
      </c>
      <c r="AA227" s="231">
        <v>0</v>
      </c>
      <c r="AB227" s="232">
        <v>81405.11</v>
      </c>
      <c r="AC227" s="152"/>
      <c r="AD227" s="152"/>
      <c r="AE227" s="240" t="str">
        <f t="shared" si="82"/>
        <v>000</v>
      </c>
      <c r="AF227" s="240" t="str">
        <f t="shared" si="73"/>
        <v>1</v>
      </c>
      <c r="AG227" s="240" t="str">
        <f t="shared" ref="AG227:AG292" si="83">MID($Y227,6,2)</f>
        <v>16</v>
      </c>
      <c r="AH227" s="240" t="str">
        <f t="shared" ref="AH227:AH292" si="84">MID($Y227,8,2)</f>
        <v>10</v>
      </c>
      <c r="AI227" s="240" t="str">
        <f t="shared" ref="AI227:AI292" si="85">MID($Y227,10,3)</f>
        <v>030</v>
      </c>
      <c r="AJ227" s="240" t="str">
        <f t="shared" ref="AJ227:AJ292" si="86">MID($Y227,13,2)</f>
        <v>05</v>
      </c>
      <c r="AK227" s="240" t="str">
        <f t="shared" ref="AK227:AK292" si="87">MID($Y227,15,4)</f>
        <v>0000</v>
      </c>
      <c r="AL227" s="240" t="str">
        <f t="shared" ref="AL227:AL292" si="88">MID($Y227,19,3)</f>
        <v>140</v>
      </c>
    </row>
    <row r="228" spans="1:40" s="8" customFormat="1" ht="34.5" x14ac:dyDescent="0.25">
      <c r="A228" s="120" t="s">
        <v>501</v>
      </c>
      <c r="B228" s="119" t="s">
        <v>60</v>
      </c>
      <c r="C228" s="121" t="s">
        <v>381</v>
      </c>
      <c r="D228" s="122" t="s">
        <v>382</v>
      </c>
      <c r="E228" s="122" t="s">
        <v>102</v>
      </c>
      <c r="F228" s="122" t="s">
        <v>234</v>
      </c>
      <c r="G228" s="122" t="s">
        <v>500</v>
      </c>
      <c r="H228" s="122" t="s">
        <v>217</v>
      </c>
      <c r="I228" s="122" t="s">
        <v>384</v>
      </c>
      <c r="J228" s="123" t="s">
        <v>103</v>
      </c>
      <c r="K228" s="135">
        <f>K229+K230</f>
        <v>81405.11</v>
      </c>
      <c r="L228" s="135">
        <f>L229+L230</f>
        <v>0</v>
      </c>
      <c r="M228" s="245">
        <f t="shared" si="69"/>
        <v>81405.11</v>
      </c>
      <c r="N228" s="101">
        <f t="shared" si="71"/>
        <v>0</v>
      </c>
      <c r="O228" s="101">
        <f t="shared" si="72"/>
        <v>0</v>
      </c>
      <c r="P228" s="239">
        <f t="shared" si="74"/>
        <v>0</v>
      </c>
      <c r="Q228" s="239">
        <f t="shared" si="75"/>
        <v>0</v>
      </c>
      <c r="R228" s="239">
        <f t="shared" si="76"/>
        <v>0</v>
      </c>
      <c r="S228" s="239">
        <f t="shared" si="77"/>
        <v>0</v>
      </c>
      <c r="T228" s="239">
        <f t="shared" si="78"/>
        <v>0</v>
      </c>
      <c r="U228" s="239">
        <f t="shared" si="79"/>
        <v>0</v>
      </c>
      <c r="V228" s="239">
        <f t="shared" si="80"/>
        <v>0</v>
      </c>
      <c r="W228" s="239">
        <f t="shared" si="81"/>
        <v>0</v>
      </c>
      <c r="X228" s="152"/>
      <c r="Y228" s="230" t="s">
        <v>885</v>
      </c>
      <c r="Z228" s="231">
        <v>81405.11</v>
      </c>
      <c r="AA228" s="231">
        <v>0</v>
      </c>
      <c r="AB228" s="232">
        <v>81405.11</v>
      </c>
      <c r="AC228" s="152"/>
      <c r="AD228" s="152"/>
      <c r="AE228" s="240" t="str">
        <f t="shared" si="82"/>
        <v>000</v>
      </c>
      <c r="AF228" s="240" t="str">
        <f t="shared" si="73"/>
        <v>1</v>
      </c>
      <c r="AG228" s="240" t="str">
        <f t="shared" si="83"/>
        <v>16</v>
      </c>
      <c r="AH228" s="240" t="str">
        <f t="shared" si="84"/>
        <v>10</v>
      </c>
      <c r="AI228" s="240" t="str">
        <f t="shared" si="85"/>
        <v>031</v>
      </c>
      <c r="AJ228" s="240" t="str">
        <f t="shared" si="86"/>
        <v>05</v>
      </c>
      <c r="AK228" s="240" t="str">
        <f t="shared" si="87"/>
        <v>0000</v>
      </c>
      <c r="AL228" s="240" t="str">
        <f t="shared" si="88"/>
        <v>140</v>
      </c>
    </row>
    <row r="229" spans="1:40" s="8" customFormat="1" ht="34.5" x14ac:dyDescent="0.25">
      <c r="A229" s="120" t="s">
        <v>501</v>
      </c>
      <c r="B229" s="119" t="s">
        <v>60</v>
      </c>
      <c r="C229" s="121" t="s">
        <v>279</v>
      </c>
      <c r="D229" s="122" t="s">
        <v>382</v>
      </c>
      <c r="E229" s="122" t="s">
        <v>102</v>
      </c>
      <c r="F229" s="122" t="s">
        <v>234</v>
      </c>
      <c r="G229" s="122" t="s">
        <v>500</v>
      </c>
      <c r="H229" s="122" t="s">
        <v>217</v>
      </c>
      <c r="I229" s="122" t="s">
        <v>384</v>
      </c>
      <c r="J229" s="123" t="s">
        <v>103</v>
      </c>
      <c r="K229" s="244">
        <v>44200</v>
      </c>
      <c r="L229" s="135">
        <v>0</v>
      </c>
      <c r="M229" s="245">
        <f t="shared" si="69"/>
        <v>44200</v>
      </c>
      <c r="N229" s="101">
        <f t="shared" si="71"/>
        <v>0</v>
      </c>
      <c r="O229" s="101">
        <f t="shared" si="72"/>
        <v>0</v>
      </c>
      <c r="P229" s="239">
        <f t="shared" si="74"/>
        <v>0</v>
      </c>
      <c r="Q229" s="239">
        <f t="shared" si="75"/>
        <v>0</v>
      </c>
      <c r="R229" s="239">
        <f t="shared" si="76"/>
        <v>0</v>
      </c>
      <c r="S229" s="239">
        <f t="shared" si="77"/>
        <v>0</v>
      </c>
      <c r="T229" s="239">
        <f t="shared" si="78"/>
        <v>0</v>
      </c>
      <c r="U229" s="239">
        <f t="shared" si="79"/>
        <v>0</v>
      </c>
      <c r="V229" s="239">
        <f t="shared" si="80"/>
        <v>0</v>
      </c>
      <c r="W229" s="239">
        <f t="shared" si="81"/>
        <v>0</v>
      </c>
      <c r="X229" s="152"/>
      <c r="Y229" s="230" t="s">
        <v>886</v>
      </c>
      <c r="Z229" s="231">
        <v>44200</v>
      </c>
      <c r="AA229" s="231">
        <v>0</v>
      </c>
      <c r="AB229" s="232">
        <v>44200</v>
      </c>
      <c r="AC229" s="152"/>
      <c r="AD229" s="152"/>
      <c r="AE229" s="240" t="str">
        <f t="shared" si="82"/>
        <v>201</v>
      </c>
      <c r="AF229" s="240" t="str">
        <f t="shared" si="73"/>
        <v>1</v>
      </c>
      <c r="AG229" s="240" t="str">
        <f t="shared" si="83"/>
        <v>16</v>
      </c>
      <c r="AH229" s="240" t="str">
        <f t="shared" si="84"/>
        <v>10</v>
      </c>
      <c r="AI229" s="240" t="str">
        <f t="shared" si="85"/>
        <v>031</v>
      </c>
      <c r="AJ229" s="240" t="str">
        <f t="shared" si="86"/>
        <v>05</v>
      </c>
      <c r="AK229" s="240" t="str">
        <f t="shared" si="87"/>
        <v>0000</v>
      </c>
      <c r="AL229" s="240" t="str">
        <f t="shared" si="88"/>
        <v>140</v>
      </c>
    </row>
    <row r="230" spans="1:40" s="8" customFormat="1" ht="34.5" x14ac:dyDescent="0.25">
      <c r="A230" s="120" t="s">
        <v>501</v>
      </c>
      <c r="B230" s="119" t="s">
        <v>60</v>
      </c>
      <c r="C230" s="121" t="s">
        <v>230</v>
      </c>
      <c r="D230" s="122" t="s">
        <v>382</v>
      </c>
      <c r="E230" s="122" t="s">
        <v>102</v>
      </c>
      <c r="F230" s="122" t="s">
        <v>234</v>
      </c>
      <c r="G230" s="122" t="s">
        <v>500</v>
      </c>
      <c r="H230" s="122" t="s">
        <v>217</v>
      </c>
      <c r="I230" s="122" t="s">
        <v>384</v>
      </c>
      <c r="J230" s="123" t="s">
        <v>103</v>
      </c>
      <c r="K230" s="135">
        <v>37205.11</v>
      </c>
      <c r="L230" s="135">
        <v>0</v>
      </c>
      <c r="M230" s="245">
        <f t="shared" si="69"/>
        <v>37205.11</v>
      </c>
      <c r="N230" s="101">
        <f t="shared" si="71"/>
        <v>0</v>
      </c>
      <c r="O230" s="101">
        <f t="shared" si="72"/>
        <v>0</v>
      </c>
      <c r="P230" s="239">
        <f t="shared" si="74"/>
        <v>0</v>
      </c>
      <c r="Q230" s="239">
        <f t="shared" si="75"/>
        <v>0</v>
      </c>
      <c r="R230" s="239">
        <f t="shared" si="76"/>
        <v>0</v>
      </c>
      <c r="S230" s="239">
        <f t="shared" si="77"/>
        <v>0</v>
      </c>
      <c r="T230" s="239">
        <f t="shared" si="78"/>
        <v>0</v>
      </c>
      <c r="U230" s="239">
        <f t="shared" si="79"/>
        <v>0</v>
      </c>
      <c r="V230" s="239">
        <f t="shared" si="80"/>
        <v>0</v>
      </c>
      <c r="W230" s="239">
        <f t="shared" si="81"/>
        <v>0</v>
      </c>
      <c r="X230" s="152"/>
      <c r="Y230" s="230" t="s">
        <v>887</v>
      </c>
      <c r="Z230" s="231">
        <v>37205.11</v>
      </c>
      <c r="AA230" s="231">
        <v>0</v>
      </c>
      <c r="AB230" s="232">
        <v>37205.11</v>
      </c>
      <c r="AC230" s="152"/>
      <c r="AD230" s="152"/>
      <c r="AE230" s="240" t="str">
        <f t="shared" si="82"/>
        <v>278</v>
      </c>
      <c r="AF230" s="240" t="str">
        <f t="shared" si="73"/>
        <v>1</v>
      </c>
      <c r="AG230" s="240" t="str">
        <f t="shared" si="83"/>
        <v>16</v>
      </c>
      <c r="AH230" s="240" t="str">
        <f t="shared" si="84"/>
        <v>10</v>
      </c>
      <c r="AI230" s="240" t="str">
        <f t="shared" si="85"/>
        <v>031</v>
      </c>
      <c r="AJ230" s="240" t="str">
        <f t="shared" si="86"/>
        <v>05</v>
      </c>
      <c r="AK230" s="240" t="str">
        <f t="shared" si="87"/>
        <v>0000</v>
      </c>
      <c r="AL230" s="240" t="str">
        <f t="shared" si="88"/>
        <v>140</v>
      </c>
    </row>
    <row r="231" spans="1:40" s="8" customFormat="1" ht="28.5" customHeight="1" x14ac:dyDescent="0.25">
      <c r="A231" s="120" t="s">
        <v>672</v>
      </c>
      <c r="B231" s="119" t="s">
        <v>60</v>
      </c>
      <c r="C231" s="121" t="s">
        <v>381</v>
      </c>
      <c r="D231" s="122" t="s">
        <v>382</v>
      </c>
      <c r="E231" s="122" t="s">
        <v>102</v>
      </c>
      <c r="F231" s="122" t="s">
        <v>234</v>
      </c>
      <c r="G231" s="122" t="s">
        <v>489</v>
      </c>
      <c r="H231" s="122" t="s">
        <v>383</v>
      </c>
      <c r="I231" s="122" t="s">
        <v>384</v>
      </c>
      <c r="J231" s="123" t="s">
        <v>103</v>
      </c>
      <c r="K231" s="135">
        <f>K232</f>
        <v>23488.799999999999</v>
      </c>
      <c r="L231" s="135">
        <f>L232</f>
        <v>0</v>
      </c>
      <c r="M231" s="245">
        <f t="shared" si="69"/>
        <v>23488.799999999999</v>
      </c>
      <c r="N231" s="101">
        <f t="shared" si="71"/>
        <v>0</v>
      </c>
      <c r="O231" s="101">
        <f t="shared" si="72"/>
        <v>0</v>
      </c>
      <c r="P231" s="239">
        <f t="shared" si="74"/>
        <v>0</v>
      </c>
      <c r="Q231" s="239">
        <f t="shared" si="75"/>
        <v>0</v>
      </c>
      <c r="R231" s="239">
        <f t="shared" si="76"/>
        <v>0</v>
      </c>
      <c r="S231" s="239">
        <f t="shared" si="77"/>
        <v>0</v>
      </c>
      <c r="T231" s="239">
        <f t="shared" si="78"/>
        <v>0</v>
      </c>
      <c r="U231" s="239">
        <f t="shared" si="79"/>
        <v>0</v>
      </c>
      <c r="V231" s="239">
        <f t="shared" si="80"/>
        <v>0</v>
      </c>
      <c r="W231" s="239">
        <f t="shared" si="81"/>
        <v>0</v>
      </c>
      <c r="X231" s="152"/>
      <c r="Y231" s="230" t="s">
        <v>888</v>
      </c>
      <c r="Z231" s="231">
        <v>23488.799999999999</v>
      </c>
      <c r="AA231" s="231">
        <v>0</v>
      </c>
      <c r="AB231" s="232">
        <v>23488.799999999999</v>
      </c>
      <c r="AC231" s="152"/>
      <c r="AD231" s="152"/>
      <c r="AE231" s="240" t="str">
        <f t="shared" si="82"/>
        <v>000</v>
      </c>
      <c r="AF231" s="240" t="str">
        <f t="shared" si="73"/>
        <v>1</v>
      </c>
      <c r="AG231" s="240" t="str">
        <f t="shared" si="83"/>
        <v>16</v>
      </c>
      <c r="AH231" s="240" t="str">
        <f t="shared" si="84"/>
        <v>10</v>
      </c>
      <c r="AI231" s="240" t="str">
        <f t="shared" si="85"/>
        <v>060</v>
      </c>
      <c r="AJ231" s="240" t="str">
        <f t="shared" si="86"/>
        <v>00</v>
      </c>
      <c r="AK231" s="240" t="str">
        <f t="shared" si="87"/>
        <v>0000</v>
      </c>
      <c r="AL231" s="240" t="str">
        <f t="shared" si="88"/>
        <v>140</v>
      </c>
      <c r="AM231" s="7"/>
      <c r="AN231" s="7"/>
    </row>
    <row r="232" spans="1:40" s="7" customFormat="1" ht="90" x14ac:dyDescent="0.2">
      <c r="A232" s="120" t="s">
        <v>663</v>
      </c>
      <c r="B232" s="119" t="s">
        <v>60</v>
      </c>
      <c r="C232" s="121" t="s">
        <v>381</v>
      </c>
      <c r="D232" s="122" t="s">
        <v>382</v>
      </c>
      <c r="E232" s="122" t="s">
        <v>102</v>
      </c>
      <c r="F232" s="122" t="s">
        <v>234</v>
      </c>
      <c r="G232" s="122" t="s">
        <v>660</v>
      </c>
      <c r="H232" s="122" t="s">
        <v>217</v>
      </c>
      <c r="I232" s="122" t="s">
        <v>384</v>
      </c>
      <c r="J232" s="123" t="s">
        <v>103</v>
      </c>
      <c r="K232" s="135">
        <f>K233</f>
        <v>23488.799999999999</v>
      </c>
      <c r="L232" s="135">
        <f>L233</f>
        <v>0</v>
      </c>
      <c r="M232" s="245">
        <f t="shared" si="69"/>
        <v>23488.799999999999</v>
      </c>
      <c r="N232" s="101">
        <f t="shared" si="71"/>
        <v>0</v>
      </c>
      <c r="O232" s="101">
        <f t="shared" si="72"/>
        <v>0</v>
      </c>
      <c r="P232" s="239">
        <f t="shared" si="74"/>
        <v>0</v>
      </c>
      <c r="Q232" s="239">
        <f t="shared" si="75"/>
        <v>0</v>
      </c>
      <c r="R232" s="239">
        <f t="shared" si="76"/>
        <v>0</v>
      </c>
      <c r="S232" s="239">
        <f t="shared" si="77"/>
        <v>0</v>
      </c>
      <c r="T232" s="239">
        <f t="shared" si="78"/>
        <v>0</v>
      </c>
      <c r="U232" s="239">
        <f t="shared" si="79"/>
        <v>0</v>
      </c>
      <c r="V232" s="239">
        <f t="shared" si="80"/>
        <v>0</v>
      </c>
      <c r="W232" s="239">
        <f t="shared" si="81"/>
        <v>0</v>
      </c>
      <c r="X232" s="152"/>
      <c r="Y232" s="230" t="s">
        <v>889</v>
      </c>
      <c r="Z232" s="231">
        <v>23488.799999999999</v>
      </c>
      <c r="AA232" s="231">
        <v>0</v>
      </c>
      <c r="AB232" s="232">
        <v>23488.799999999999</v>
      </c>
      <c r="AC232" s="152"/>
      <c r="AD232" s="152"/>
      <c r="AE232" s="240" t="str">
        <f t="shared" si="82"/>
        <v>000</v>
      </c>
      <c r="AF232" s="240" t="str">
        <f t="shared" si="73"/>
        <v>1</v>
      </c>
      <c r="AG232" s="240" t="str">
        <f t="shared" si="83"/>
        <v>16</v>
      </c>
      <c r="AH232" s="240" t="str">
        <f t="shared" si="84"/>
        <v>10</v>
      </c>
      <c r="AI232" s="240" t="str">
        <f t="shared" si="85"/>
        <v>061</v>
      </c>
      <c r="AJ232" s="240" t="str">
        <f t="shared" si="86"/>
        <v>05</v>
      </c>
      <c r="AK232" s="240" t="str">
        <f t="shared" si="87"/>
        <v>0000</v>
      </c>
      <c r="AL232" s="240" t="str">
        <f t="shared" si="88"/>
        <v>140</v>
      </c>
    </row>
    <row r="233" spans="1:40" s="7" customFormat="1" ht="90" x14ac:dyDescent="0.2">
      <c r="A233" s="120" t="s">
        <v>663</v>
      </c>
      <c r="B233" s="119" t="s">
        <v>60</v>
      </c>
      <c r="C233" s="121" t="s">
        <v>230</v>
      </c>
      <c r="D233" s="122" t="s">
        <v>382</v>
      </c>
      <c r="E233" s="122" t="s">
        <v>102</v>
      </c>
      <c r="F233" s="122" t="s">
        <v>234</v>
      </c>
      <c r="G233" s="122" t="s">
        <v>660</v>
      </c>
      <c r="H233" s="122" t="s">
        <v>217</v>
      </c>
      <c r="I233" s="122" t="s">
        <v>384</v>
      </c>
      <c r="J233" s="123" t="s">
        <v>103</v>
      </c>
      <c r="K233" s="135">
        <v>23488.799999999999</v>
      </c>
      <c r="L233" s="135">
        <v>0</v>
      </c>
      <c r="M233" s="245">
        <f t="shared" si="69"/>
        <v>23488.799999999999</v>
      </c>
      <c r="N233" s="101">
        <f t="shared" si="71"/>
        <v>0</v>
      </c>
      <c r="O233" s="101">
        <f t="shared" si="72"/>
        <v>0</v>
      </c>
      <c r="P233" s="239">
        <f t="shared" si="74"/>
        <v>0</v>
      </c>
      <c r="Q233" s="239">
        <f t="shared" si="75"/>
        <v>0</v>
      </c>
      <c r="R233" s="239">
        <f t="shared" si="76"/>
        <v>0</v>
      </c>
      <c r="S233" s="239">
        <f t="shared" si="77"/>
        <v>0</v>
      </c>
      <c r="T233" s="239">
        <f t="shared" si="78"/>
        <v>0</v>
      </c>
      <c r="U233" s="239">
        <f t="shared" si="79"/>
        <v>0</v>
      </c>
      <c r="V233" s="239">
        <f t="shared" si="80"/>
        <v>0</v>
      </c>
      <c r="W233" s="239">
        <f t="shared" si="81"/>
        <v>0</v>
      </c>
      <c r="X233" s="152"/>
      <c r="Y233" s="230" t="s">
        <v>890</v>
      </c>
      <c r="Z233" s="231">
        <v>23488.799999999999</v>
      </c>
      <c r="AA233" s="231">
        <v>0</v>
      </c>
      <c r="AB233" s="232">
        <v>23488.799999999999</v>
      </c>
      <c r="AC233" s="152"/>
      <c r="AD233" s="152"/>
      <c r="AE233" s="240" t="str">
        <f t="shared" si="82"/>
        <v>278</v>
      </c>
      <c r="AF233" s="240" t="str">
        <f t="shared" si="73"/>
        <v>1</v>
      </c>
      <c r="AG233" s="240" t="str">
        <f t="shared" si="83"/>
        <v>16</v>
      </c>
      <c r="AH233" s="240" t="str">
        <f t="shared" si="84"/>
        <v>10</v>
      </c>
      <c r="AI233" s="240" t="str">
        <f t="shared" si="85"/>
        <v>061</v>
      </c>
      <c r="AJ233" s="240" t="str">
        <f t="shared" si="86"/>
        <v>05</v>
      </c>
      <c r="AK233" s="240" t="str">
        <f t="shared" si="87"/>
        <v>0000</v>
      </c>
      <c r="AL233" s="240" t="str">
        <f t="shared" si="88"/>
        <v>140</v>
      </c>
    </row>
    <row r="234" spans="1:40" s="7" customFormat="1" ht="45" x14ac:dyDescent="0.2">
      <c r="A234" s="120" t="s">
        <v>586</v>
      </c>
      <c r="B234" s="119" t="s">
        <v>60</v>
      </c>
      <c r="C234" s="121" t="s">
        <v>381</v>
      </c>
      <c r="D234" s="122" t="s">
        <v>382</v>
      </c>
      <c r="E234" s="122" t="s">
        <v>102</v>
      </c>
      <c r="F234" s="122" t="s">
        <v>234</v>
      </c>
      <c r="G234" s="122" t="s">
        <v>283</v>
      </c>
      <c r="H234" s="122" t="s">
        <v>383</v>
      </c>
      <c r="I234" s="122" t="s">
        <v>384</v>
      </c>
      <c r="J234" s="123" t="s">
        <v>103</v>
      </c>
      <c r="K234" s="135">
        <f>K235</f>
        <v>130000</v>
      </c>
      <c r="L234" s="135">
        <f>L235</f>
        <v>30060177.170000002</v>
      </c>
      <c r="M234" s="245" t="str">
        <f t="shared" si="69"/>
        <v>-</v>
      </c>
      <c r="N234" s="101">
        <f t="shared" si="71"/>
        <v>0</v>
      </c>
      <c r="O234" s="101">
        <f t="shared" si="72"/>
        <v>0</v>
      </c>
      <c r="P234" s="239">
        <f t="shared" si="74"/>
        <v>0</v>
      </c>
      <c r="Q234" s="239">
        <f t="shared" si="75"/>
        <v>0</v>
      </c>
      <c r="R234" s="239">
        <f t="shared" si="76"/>
        <v>0</v>
      </c>
      <c r="S234" s="239">
        <f t="shared" si="77"/>
        <v>0</v>
      </c>
      <c r="T234" s="239">
        <f t="shared" si="78"/>
        <v>0</v>
      </c>
      <c r="U234" s="239">
        <f t="shared" si="79"/>
        <v>0</v>
      </c>
      <c r="V234" s="239">
        <f t="shared" si="80"/>
        <v>0</v>
      </c>
      <c r="W234" s="239">
        <f t="shared" si="81"/>
        <v>0</v>
      </c>
      <c r="X234" s="152"/>
      <c r="Y234" s="230" t="s">
        <v>2909</v>
      </c>
      <c r="Z234" s="231">
        <v>130000</v>
      </c>
      <c r="AA234" s="231">
        <f>AA235</f>
        <v>30060177.169999998</v>
      </c>
      <c r="AB234" s="232">
        <v>0</v>
      </c>
      <c r="AC234" s="152"/>
      <c r="AD234" s="152"/>
      <c r="AE234" s="240" t="str">
        <f t="shared" ref="AE234:AE238" si="89">MID(Y234,1,3)</f>
        <v>000</v>
      </c>
      <c r="AF234" s="240" t="str">
        <f t="shared" si="73"/>
        <v>1</v>
      </c>
      <c r="AG234" s="240" t="str">
        <f t="shared" si="83"/>
        <v>16</v>
      </c>
      <c r="AH234" s="240" t="str">
        <f t="shared" si="84"/>
        <v>10</v>
      </c>
      <c r="AI234" s="240" t="str">
        <f t="shared" si="85"/>
        <v>120</v>
      </c>
      <c r="AJ234" s="240" t="str">
        <f t="shared" si="86"/>
        <v>00</v>
      </c>
      <c r="AK234" s="240" t="str">
        <f t="shared" si="87"/>
        <v>0000</v>
      </c>
      <c r="AL234" s="240" t="str">
        <f t="shared" si="88"/>
        <v>140</v>
      </c>
    </row>
    <row r="235" spans="1:40" s="7" customFormat="1" ht="33.75" x14ac:dyDescent="0.2">
      <c r="A235" s="120" t="s">
        <v>578</v>
      </c>
      <c r="B235" s="119" t="s">
        <v>60</v>
      </c>
      <c r="C235" s="121" t="s">
        <v>381</v>
      </c>
      <c r="D235" s="122" t="s">
        <v>382</v>
      </c>
      <c r="E235" s="122" t="s">
        <v>102</v>
      </c>
      <c r="F235" s="122" t="s">
        <v>234</v>
      </c>
      <c r="G235" s="122" t="s">
        <v>553</v>
      </c>
      <c r="H235" s="122" t="s">
        <v>386</v>
      </c>
      <c r="I235" s="122" t="s">
        <v>384</v>
      </c>
      <c r="J235" s="123" t="s">
        <v>103</v>
      </c>
      <c r="K235" s="135">
        <f>SUM(K237:K238)</f>
        <v>130000</v>
      </c>
      <c r="L235" s="135">
        <f>L237+L238+L236</f>
        <v>30060177.170000002</v>
      </c>
      <c r="M235" s="245" t="str">
        <f t="shared" si="69"/>
        <v>-</v>
      </c>
      <c r="N235" s="101">
        <f t="shared" si="71"/>
        <v>0</v>
      </c>
      <c r="O235" s="101">
        <f t="shared" si="72"/>
        <v>0</v>
      </c>
      <c r="P235" s="239">
        <f t="shared" si="74"/>
        <v>0</v>
      </c>
      <c r="Q235" s="239">
        <f t="shared" si="75"/>
        <v>0</v>
      </c>
      <c r="R235" s="239">
        <f t="shared" si="76"/>
        <v>0</v>
      </c>
      <c r="S235" s="239">
        <f t="shared" si="77"/>
        <v>0</v>
      </c>
      <c r="T235" s="239">
        <f t="shared" si="78"/>
        <v>3</v>
      </c>
      <c r="U235" s="239">
        <f t="shared" si="79"/>
        <v>0</v>
      </c>
      <c r="V235" s="239">
        <f t="shared" si="80"/>
        <v>0</v>
      </c>
      <c r="W235" s="239">
        <f t="shared" si="81"/>
        <v>0</v>
      </c>
      <c r="X235" s="152"/>
      <c r="Y235" s="230" t="s">
        <v>2910</v>
      </c>
      <c r="Z235" s="231">
        <v>130000</v>
      </c>
      <c r="AA235" s="231">
        <f>AA236+AA237+AA238</f>
        <v>30060177.169999998</v>
      </c>
      <c r="AB235" s="232">
        <v>0</v>
      </c>
      <c r="AC235" s="152"/>
      <c r="AD235" s="152"/>
      <c r="AE235" s="240" t="str">
        <f t="shared" si="89"/>
        <v>000</v>
      </c>
      <c r="AF235" s="240" t="str">
        <f t="shared" si="73"/>
        <v>1</v>
      </c>
      <c r="AG235" s="240" t="str">
        <f t="shared" si="83"/>
        <v>16</v>
      </c>
      <c r="AH235" s="240" t="str">
        <f t="shared" si="84"/>
        <v>10</v>
      </c>
      <c r="AI235" s="240" t="str">
        <f t="shared" si="85"/>
        <v>120</v>
      </c>
      <c r="AJ235" s="240" t="str">
        <f t="shared" si="86"/>
        <v>01</v>
      </c>
      <c r="AK235" s="240" t="str">
        <f t="shared" si="87"/>
        <v>0000</v>
      </c>
      <c r="AL235" s="240" t="str">
        <f t="shared" si="88"/>
        <v>140</v>
      </c>
    </row>
    <row r="236" spans="1:40" s="7" customFormat="1" ht="78.75" x14ac:dyDescent="0.2">
      <c r="A236" s="120" t="s">
        <v>555</v>
      </c>
      <c r="B236" s="119" t="s">
        <v>60</v>
      </c>
      <c r="C236" s="121" t="s">
        <v>223</v>
      </c>
      <c r="D236" s="122" t="s">
        <v>382</v>
      </c>
      <c r="E236" s="122" t="s">
        <v>102</v>
      </c>
      <c r="F236" s="122" t="s">
        <v>234</v>
      </c>
      <c r="G236" s="122" t="s">
        <v>553</v>
      </c>
      <c r="H236" s="122" t="s">
        <v>386</v>
      </c>
      <c r="I236" s="122" t="s">
        <v>554</v>
      </c>
      <c r="J236" s="123" t="s">
        <v>103</v>
      </c>
      <c r="K236" s="135">
        <v>0</v>
      </c>
      <c r="L236" s="135">
        <v>30000000</v>
      </c>
      <c r="M236" s="245" t="str">
        <f t="shared" si="69"/>
        <v>-</v>
      </c>
      <c r="N236" s="101">
        <f t="shared" si="71"/>
        <v>0</v>
      </c>
      <c r="O236" s="101">
        <f t="shared" si="72"/>
        <v>0</v>
      </c>
      <c r="P236" s="239">
        <f t="shared" si="74"/>
        <v>0</v>
      </c>
      <c r="Q236" s="239">
        <f t="shared" si="75"/>
        <v>0</v>
      </c>
      <c r="R236" s="239">
        <f t="shared" si="76"/>
        <v>0</v>
      </c>
      <c r="S236" s="239">
        <f t="shared" si="77"/>
        <v>0</v>
      </c>
      <c r="T236" s="239">
        <f t="shared" si="78"/>
        <v>0</v>
      </c>
      <c r="U236" s="239">
        <f t="shared" si="79"/>
        <v>0</v>
      </c>
      <c r="V236" s="239">
        <f t="shared" si="80"/>
        <v>0</v>
      </c>
      <c r="W236" s="239">
        <f t="shared" si="81"/>
        <v>0</v>
      </c>
      <c r="X236" s="152"/>
      <c r="Y236" s="256" t="s">
        <v>1228</v>
      </c>
      <c r="Z236" s="231">
        <v>0</v>
      </c>
      <c r="AA236" s="231">
        <v>30000000</v>
      </c>
      <c r="AB236" s="232">
        <v>0</v>
      </c>
      <c r="AC236" s="152"/>
      <c r="AD236" s="152"/>
      <c r="AE236" s="240" t="str">
        <f t="shared" si="89"/>
        <v>048</v>
      </c>
      <c r="AF236" s="240" t="str">
        <f t="shared" si="73"/>
        <v>1</v>
      </c>
      <c r="AG236" s="240" t="str">
        <f t="shared" si="83"/>
        <v>16</v>
      </c>
      <c r="AH236" s="240" t="str">
        <f t="shared" si="84"/>
        <v>10</v>
      </c>
      <c r="AI236" s="240" t="str">
        <f t="shared" si="85"/>
        <v>123</v>
      </c>
      <c r="AJ236" s="240" t="str">
        <f t="shared" si="86"/>
        <v>01</v>
      </c>
      <c r="AK236" s="240" t="str">
        <f t="shared" si="87"/>
        <v>0051</v>
      </c>
      <c r="AL236" s="240" t="str">
        <f t="shared" si="88"/>
        <v>140</v>
      </c>
    </row>
    <row r="237" spans="1:40" s="7" customFormat="1" ht="78.75" x14ac:dyDescent="0.2">
      <c r="A237" s="120" t="s">
        <v>555</v>
      </c>
      <c r="B237" s="119" t="s">
        <v>60</v>
      </c>
      <c r="C237" s="121" t="s">
        <v>338</v>
      </c>
      <c r="D237" s="122" t="s">
        <v>382</v>
      </c>
      <c r="E237" s="122" t="s">
        <v>102</v>
      </c>
      <c r="F237" s="122" t="s">
        <v>234</v>
      </c>
      <c r="G237" s="122" t="s">
        <v>553</v>
      </c>
      <c r="H237" s="122" t="s">
        <v>386</v>
      </c>
      <c r="I237" s="122" t="s">
        <v>554</v>
      </c>
      <c r="J237" s="123" t="s">
        <v>103</v>
      </c>
      <c r="K237" s="140">
        <v>130000</v>
      </c>
      <c r="L237" s="259">
        <v>58544.18</v>
      </c>
      <c r="M237" s="245">
        <f t="shared" si="69"/>
        <v>71455.820000000007</v>
      </c>
      <c r="N237" s="101">
        <f t="shared" si="71"/>
        <v>0</v>
      </c>
      <c r="O237" s="101">
        <f t="shared" si="72"/>
        <v>0</v>
      </c>
      <c r="P237" s="239">
        <f t="shared" si="74"/>
        <v>0</v>
      </c>
      <c r="Q237" s="239">
        <f t="shared" si="75"/>
        <v>0</v>
      </c>
      <c r="R237" s="239">
        <f t="shared" si="76"/>
        <v>0</v>
      </c>
      <c r="S237" s="239">
        <f t="shared" si="77"/>
        <v>0</v>
      </c>
      <c r="T237" s="239">
        <f t="shared" si="78"/>
        <v>0</v>
      </c>
      <c r="U237" s="239">
        <f t="shared" si="79"/>
        <v>0</v>
      </c>
      <c r="V237" s="239">
        <f t="shared" si="80"/>
        <v>0</v>
      </c>
      <c r="W237" s="239">
        <f t="shared" si="81"/>
        <v>0</v>
      </c>
      <c r="X237" s="152"/>
      <c r="Y237" s="256" t="s">
        <v>1229</v>
      </c>
      <c r="Z237" s="231">
        <v>130000</v>
      </c>
      <c r="AA237" s="231">
        <v>58544.18</v>
      </c>
      <c r="AB237" s="232">
        <v>71455.820000000007</v>
      </c>
      <c r="AC237" s="152"/>
      <c r="AD237" s="152"/>
      <c r="AE237" s="240" t="str">
        <f t="shared" si="89"/>
        <v>076</v>
      </c>
      <c r="AF237" s="240" t="str">
        <f t="shared" si="73"/>
        <v>1</v>
      </c>
      <c r="AG237" s="240" t="str">
        <f t="shared" si="83"/>
        <v>16</v>
      </c>
      <c r="AH237" s="240" t="str">
        <f t="shared" si="84"/>
        <v>10</v>
      </c>
      <c r="AI237" s="240" t="str">
        <f t="shared" si="85"/>
        <v>123</v>
      </c>
      <c r="AJ237" s="240" t="str">
        <f t="shared" si="86"/>
        <v>01</v>
      </c>
      <c r="AK237" s="240" t="str">
        <f t="shared" si="87"/>
        <v>0051</v>
      </c>
      <c r="AL237" s="240" t="str">
        <f t="shared" si="88"/>
        <v>140</v>
      </c>
    </row>
    <row r="238" spans="1:40" s="7" customFormat="1" ht="78.75" x14ac:dyDescent="0.2">
      <c r="A238" s="120" t="s">
        <v>555</v>
      </c>
      <c r="B238" s="119" t="s">
        <v>60</v>
      </c>
      <c r="C238" s="121" t="s">
        <v>636</v>
      </c>
      <c r="D238" s="122" t="s">
        <v>382</v>
      </c>
      <c r="E238" s="122" t="s">
        <v>102</v>
      </c>
      <c r="F238" s="122" t="s">
        <v>234</v>
      </c>
      <c r="G238" s="122" t="s">
        <v>553</v>
      </c>
      <c r="H238" s="122" t="s">
        <v>386</v>
      </c>
      <c r="I238" s="122" t="s">
        <v>554</v>
      </c>
      <c r="J238" s="123" t="s">
        <v>103</v>
      </c>
      <c r="K238" s="135">
        <v>0</v>
      </c>
      <c r="L238" s="259">
        <v>1632.99</v>
      </c>
      <c r="M238" s="245" t="s">
        <v>649</v>
      </c>
      <c r="N238" s="101">
        <f t="shared" si="71"/>
        <v>0</v>
      </c>
      <c r="O238" s="101">
        <f t="shared" si="72"/>
        <v>0</v>
      </c>
      <c r="P238" s="239">
        <f t="shared" si="74"/>
        <v>0</v>
      </c>
      <c r="Q238" s="239">
        <f t="shared" si="75"/>
        <v>0</v>
      </c>
      <c r="R238" s="239">
        <f t="shared" si="76"/>
        <v>0</v>
      </c>
      <c r="S238" s="239">
        <f t="shared" si="77"/>
        <v>0</v>
      </c>
      <c r="T238" s="239">
        <f t="shared" si="78"/>
        <v>0</v>
      </c>
      <c r="U238" s="239">
        <f t="shared" si="79"/>
        <v>0</v>
      </c>
      <c r="V238" s="239">
        <f t="shared" si="80"/>
        <v>0</v>
      </c>
      <c r="W238" s="239">
        <f t="shared" si="81"/>
        <v>0</v>
      </c>
      <c r="X238" s="152"/>
      <c r="Y238" s="256" t="s">
        <v>1230</v>
      </c>
      <c r="Z238" s="231">
        <v>0</v>
      </c>
      <c r="AA238" s="231">
        <v>1632.99</v>
      </c>
      <c r="AB238" s="232">
        <v>0</v>
      </c>
      <c r="AC238" s="152"/>
      <c r="AD238" s="152"/>
      <c r="AE238" s="240" t="str">
        <f t="shared" si="89"/>
        <v>188</v>
      </c>
      <c r="AF238" s="240" t="str">
        <f t="shared" si="73"/>
        <v>1</v>
      </c>
      <c r="AG238" s="240" t="str">
        <f t="shared" si="83"/>
        <v>16</v>
      </c>
      <c r="AH238" s="240" t="str">
        <f t="shared" si="84"/>
        <v>10</v>
      </c>
      <c r="AI238" s="240" t="str">
        <f t="shared" si="85"/>
        <v>123</v>
      </c>
      <c r="AJ238" s="240" t="str">
        <f t="shared" si="86"/>
        <v>01</v>
      </c>
      <c r="AK238" s="240" t="str">
        <f t="shared" si="87"/>
        <v>0051</v>
      </c>
      <c r="AL238" s="240" t="str">
        <f t="shared" si="88"/>
        <v>140</v>
      </c>
    </row>
    <row r="239" spans="1:40" s="7" customFormat="1" x14ac:dyDescent="0.2">
      <c r="A239" s="132" t="s">
        <v>502</v>
      </c>
      <c r="B239" s="119" t="s">
        <v>60</v>
      </c>
      <c r="C239" s="125" t="s">
        <v>381</v>
      </c>
      <c r="D239" s="241" t="s">
        <v>382</v>
      </c>
      <c r="E239" s="241" t="s">
        <v>102</v>
      </c>
      <c r="F239" s="241" t="s">
        <v>282</v>
      </c>
      <c r="G239" s="241" t="s">
        <v>381</v>
      </c>
      <c r="H239" s="241" t="s">
        <v>386</v>
      </c>
      <c r="I239" s="241" t="s">
        <v>384</v>
      </c>
      <c r="J239" s="242" t="s">
        <v>103</v>
      </c>
      <c r="K239" s="243">
        <f>K244+K240</f>
        <v>2022950</v>
      </c>
      <c r="L239" s="243">
        <f>L240+L244</f>
        <v>71873779.370000005</v>
      </c>
      <c r="M239" s="151" t="str">
        <f t="shared" si="69"/>
        <v>-</v>
      </c>
      <c r="N239" s="101">
        <f t="shared" si="71"/>
        <v>0</v>
      </c>
      <c r="O239" s="101">
        <f t="shared" si="72"/>
        <v>0</v>
      </c>
      <c r="P239" s="239">
        <f t="shared" si="74"/>
        <v>0</v>
      </c>
      <c r="Q239" s="239">
        <f t="shared" si="75"/>
        <v>0</v>
      </c>
      <c r="R239" s="239">
        <f t="shared" si="76"/>
        <v>0</v>
      </c>
      <c r="S239" s="239">
        <f t="shared" si="77"/>
        <v>0</v>
      </c>
      <c r="T239" s="239">
        <f t="shared" si="78"/>
        <v>0</v>
      </c>
      <c r="U239" s="239">
        <f t="shared" si="79"/>
        <v>0</v>
      </c>
      <c r="V239" s="239">
        <f t="shared" si="80"/>
        <v>0</v>
      </c>
      <c r="W239" s="239">
        <f t="shared" si="81"/>
        <v>0</v>
      </c>
      <c r="X239" s="152"/>
      <c r="Y239" s="230" t="s">
        <v>891</v>
      </c>
      <c r="Z239" s="231">
        <v>2022950</v>
      </c>
      <c r="AA239" s="231">
        <v>71873779.370000005</v>
      </c>
      <c r="AB239" s="232">
        <v>0</v>
      </c>
      <c r="AC239" s="152"/>
      <c r="AD239" s="152"/>
      <c r="AE239" s="240" t="str">
        <f t="shared" ref="AE239:AE246" si="90">MID(Y239,1,3)</f>
        <v>000</v>
      </c>
      <c r="AF239" s="240" t="str">
        <f t="shared" si="73"/>
        <v>1</v>
      </c>
      <c r="AG239" s="240" t="str">
        <f t="shared" si="83"/>
        <v>16</v>
      </c>
      <c r="AH239" s="240" t="str">
        <f t="shared" si="84"/>
        <v>11</v>
      </c>
      <c r="AI239" s="240" t="str">
        <f t="shared" si="85"/>
        <v>000</v>
      </c>
      <c r="AJ239" s="240" t="str">
        <f t="shared" si="86"/>
        <v>01</v>
      </c>
      <c r="AK239" s="240" t="str">
        <f t="shared" si="87"/>
        <v>0000</v>
      </c>
      <c r="AL239" s="240" t="str">
        <f t="shared" si="88"/>
        <v>140</v>
      </c>
    </row>
    <row r="240" spans="1:40" s="7" customFormat="1" ht="56.25" x14ac:dyDescent="0.2">
      <c r="A240" s="120" t="s">
        <v>662</v>
      </c>
      <c r="B240" s="119" t="s">
        <v>60</v>
      </c>
      <c r="C240" s="121" t="s">
        <v>381</v>
      </c>
      <c r="D240" s="122" t="s">
        <v>382</v>
      </c>
      <c r="E240" s="122" t="s">
        <v>102</v>
      </c>
      <c r="F240" s="122" t="s">
        <v>282</v>
      </c>
      <c r="G240" s="122" t="s">
        <v>281</v>
      </c>
      <c r="H240" s="122" t="s">
        <v>386</v>
      </c>
      <c r="I240" s="122" t="s">
        <v>384</v>
      </c>
      <c r="J240" s="123" t="s">
        <v>103</v>
      </c>
      <c r="K240" s="135">
        <f>K241+K242+K243</f>
        <v>1095850</v>
      </c>
      <c r="L240" s="135">
        <f>L241+L242+L243</f>
        <v>71198560.950000003</v>
      </c>
      <c r="M240" s="245" t="str">
        <f t="shared" si="69"/>
        <v>-</v>
      </c>
      <c r="N240" s="101">
        <f t="shared" si="71"/>
        <v>0</v>
      </c>
      <c r="O240" s="101">
        <f t="shared" si="72"/>
        <v>0</v>
      </c>
      <c r="P240" s="239">
        <f t="shared" si="74"/>
        <v>0</v>
      </c>
      <c r="Q240" s="239">
        <f t="shared" si="75"/>
        <v>0</v>
      </c>
      <c r="R240" s="239">
        <f t="shared" si="76"/>
        <v>0</v>
      </c>
      <c r="S240" s="239">
        <f t="shared" si="77"/>
        <v>0</v>
      </c>
      <c r="T240" s="239">
        <f t="shared" si="78"/>
        <v>0</v>
      </c>
      <c r="U240" s="239">
        <f t="shared" si="79"/>
        <v>0</v>
      </c>
      <c r="V240" s="239">
        <f t="shared" si="80"/>
        <v>0</v>
      </c>
      <c r="W240" s="239">
        <f t="shared" si="81"/>
        <v>0</v>
      </c>
      <c r="X240" s="152"/>
      <c r="Y240" s="230" t="s">
        <v>892</v>
      </c>
      <c r="Z240" s="231">
        <v>1095850</v>
      </c>
      <c r="AA240" s="231">
        <v>71198560.950000003</v>
      </c>
      <c r="AB240" s="232">
        <v>0</v>
      </c>
      <c r="AC240" s="152"/>
      <c r="AD240" s="152"/>
      <c r="AE240" s="240" t="str">
        <f t="shared" si="90"/>
        <v>000</v>
      </c>
      <c r="AF240" s="240" t="str">
        <f t="shared" si="73"/>
        <v>1</v>
      </c>
      <c r="AG240" s="240" t="str">
        <f t="shared" si="83"/>
        <v>16</v>
      </c>
      <c r="AH240" s="240" t="str">
        <f t="shared" si="84"/>
        <v>11</v>
      </c>
      <c r="AI240" s="240" t="str">
        <f t="shared" si="85"/>
        <v>050</v>
      </c>
      <c r="AJ240" s="240" t="str">
        <f t="shared" si="86"/>
        <v>01</v>
      </c>
      <c r="AK240" s="240" t="str">
        <f t="shared" si="87"/>
        <v>0000</v>
      </c>
      <c r="AL240" s="240" t="str">
        <f t="shared" si="88"/>
        <v>140</v>
      </c>
    </row>
    <row r="241" spans="1:40" s="7" customFormat="1" ht="56.25" x14ac:dyDescent="0.2">
      <c r="A241" s="120" t="s">
        <v>662</v>
      </c>
      <c r="B241" s="119" t="s">
        <v>60</v>
      </c>
      <c r="C241" s="121" t="s">
        <v>661</v>
      </c>
      <c r="D241" s="122" t="s">
        <v>382</v>
      </c>
      <c r="E241" s="122" t="s">
        <v>102</v>
      </c>
      <c r="F241" s="122" t="s">
        <v>282</v>
      </c>
      <c r="G241" s="122" t="s">
        <v>281</v>
      </c>
      <c r="H241" s="122" t="s">
        <v>386</v>
      </c>
      <c r="I241" s="122" t="s">
        <v>384</v>
      </c>
      <c r="J241" s="123" t="s">
        <v>103</v>
      </c>
      <c r="K241" s="244">
        <v>95850</v>
      </c>
      <c r="L241" s="259">
        <v>55823.95</v>
      </c>
      <c r="M241" s="245">
        <f t="shared" si="69"/>
        <v>40026.050000000003</v>
      </c>
      <c r="N241" s="101">
        <f t="shared" si="71"/>
        <v>0</v>
      </c>
      <c r="O241" s="101">
        <f t="shared" si="72"/>
        <v>0</v>
      </c>
      <c r="P241" s="239">
        <f t="shared" si="74"/>
        <v>0</v>
      </c>
      <c r="Q241" s="239">
        <f t="shared" si="75"/>
        <v>0</v>
      </c>
      <c r="R241" s="239">
        <f t="shared" si="76"/>
        <v>0</v>
      </c>
      <c r="S241" s="239">
        <f t="shared" si="77"/>
        <v>0</v>
      </c>
      <c r="T241" s="239">
        <f t="shared" si="78"/>
        <v>0</v>
      </c>
      <c r="U241" s="239">
        <f t="shared" si="79"/>
        <v>0</v>
      </c>
      <c r="V241" s="239">
        <f t="shared" si="80"/>
        <v>0</v>
      </c>
      <c r="W241" s="239">
        <f t="shared" si="81"/>
        <v>0</v>
      </c>
      <c r="X241" s="152"/>
      <c r="Y241" s="230" t="s">
        <v>893</v>
      </c>
      <c r="Z241" s="231">
        <v>95850</v>
      </c>
      <c r="AA241" s="231">
        <v>55823.95</v>
      </c>
      <c r="AB241" s="232">
        <v>40026.050000000003</v>
      </c>
      <c r="AC241" s="152"/>
      <c r="AD241" s="152"/>
      <c r="AE241" s="240" t="str">
        <f t="shared" si="90"/>
        <v>032</v>
      </c>
      <c r="AF241" s="240" t="str">
        <f t="shared" si="73"/>
        <v>1</v>
      </c>
      <c r="AG241" s="240" t="str">
        <f t="shared" si="83"/>
        <v>16</v>
      </c>
      <c r="AH241" s="240" t="str">
        <f t="shared" si="84"/>
        <v>11</v>
      </c>
      <c r="AI241" s="240" t="str">
        <f t="shared" si="85"/>
        <v>050</v>
      </c>
      <c r="AJ241" s="240" t="str">
        <f t="shared" si="86"/>
        <v>01</v>
      </c>
      <c r="AK241" s="240" t="str">
        <f t="shared" si="87"/>
        <v>0000</v>
      </c>
      <c r="AL241" s="240" t="str">
        <f t="shared" si="88"/>
        <v>140</v>
      </c>
    </row>
    <row r="242" spans="1:40" s="7" customFormat="1" ht="56.25" x14ac:dyDescent="0.2">
      <c r="A242" s="120" t="s">
        <v>662</v>
      </c>
      <c r="B242" s="119" t="s">
        <v>60</v>
      </c>
      <c r="C242" s="121" t="s">
        <v>223</v>
      </c>
      <c r="D242" s="122" t="s">
        <v>382</v>
      </c>
      <c r="E242" s="122" t="s">
        <v>102</v>
      </c>
      <c r="F242" s="122" t="s">
        <v>282</v>
      </c>
      <c r="G242" s="122" t="s">
        <v>281</v>
      </c>
      <c r="H242" s="122" t="s">
        <v>386</v>
      </c>
      <c r="I242" s="122" t="s">
        <v>384</v>
      </c>
      <c r="J242" s="123" t="s">
        <v>103</v>
      </c>
      <c r="K242" s="244">
        <v>591601.13</v>
      </c>
      <c r="L242" s="150">
        <v>71142737</v>
      </c>
      <c r="M242" s="245" t="str">
        <f t="shared" si="69"/>
        <v>-</v>
      </c>
      <c r="N242" s="101">
        <f t="shared" si="71"/>
        <v>0</v>
      </c>
      <c r="O242" s="101">
        <f t="shared" si="72"/>
        <v>0</v>
      </c>
      <c r="P242" s="239">
        <f t="shared" si="74"/>
        <v>0</v>
      </c>
      <c r="Q242" s="239">
        <f t="shared" si="75"/>
        <v>0</v>
      </c>
      <c r="R242" s="239">
        <f t="shared" si="76"/>
        <v>0</v>
      </c>
      <c r="S242" s="239">
        <f t="shared" si="77"/>
        <v>0</v>
      </c>
      <c r="T242" s="239">
        <f t="shared" si="78"/>
        <v>0</v>
      </c>
      <c r="U242" s="239">
        <f t="shared" si="79"/>
        <v>0</v>
      </c>
      <c r="V242" s="239">
        <f t="shared" si="80"/>
        <v>0</v>
      </c>
      <c r="W242" s="239">
        <f t="shared" si="81"/>
        <v>0</v>
      </c>
      <c r="X242" s="152"/>
      <c r="Y242" s="230" t="s">
        <v>999</v>
      </c>
      <c r="Z242" s="231">
        <v>591601.13</v>
      </c>
      <c r="AA242" s="231">
        <v>71142737</v>
      </c>
      <c r="AB242" s="232">
        <v>0</v>
      </c>
      <c r="AC242" s="152"/>
      <c r="AD242" s="152"/>
      <c r="AE242" s="240" t="str">
        <f t="shared" si="90"/>
        <v>048</v>
      </c>
      <c r="AF242" s="240" t="str">
        <f t="shared" si="73"/>
        <v>1</v>
      </c>
      <c r="AG242" s="240" t="str">
        <f t="shared" si="83"/>
        <v>16</v>
      </c>
      <c r="AH242" s="240" t="str">
        <f t="shared" si="84"/>
        <v>11</v>
      </c>
      <c r="AI242" s="240" t="str">
        <f t="shared" si="85"/>
        <v>050</v>
      </c>
      <c r="AJ242" s="240" t="str">
        <f t="shared" si="86"/>
        <v>01</v>
      </c>
      <c r="AK242" s="240" t="str">
        <f t="shared" si="87"/>
        <v>0000</v>
      </c>
      <c r="AL242" s="240" t="str">
        <f t="shared" si="88"/>
        <v>140</v>
      </c>
    </row>
    <row r="243" spans="1:40" s="7" customFormat="1" ht="56.25" x14ac:dyDescent="0.2">
      <c r="A243" s="120" t="s">
        <v>662</v>
      </c>
      <c r="B243" s="119" t="s">
        <v>60</v>
      </c>
      <c r="C243" s="121" t="s">
        <v>338</v>
      </c>
      <c r="D243" s="122" t="s">
        <v>382</v>
      </c>
      <c r="E243" s="122" t="s">
        <v>102</v>
      </c>
      <c r="F243" s="122" t="s">
        <v>282</v>
      </c>
      <c r="G243" s="122" t="s">
        <v>281</v>
      </c>
      <c r="H243" s="122" t="s">
        <v>386</v>
      </c>
      <c r="I243" s="122" t="s">
        <v>384</v>
      </c>
      <c r="J243" s="123" t="s">
        <v>103</v>
      </c>
      <c r="K243" s="244">
        <v>408398.87</v>
      </c>
      <c r="L243" s="244">
        <v>0</v>
      </c>
      <c r="M243" s="245">
        <f t="shared" si="69"/>
        <v>408398.87</v>
      </c>
      <c r="N243" s="101">
        <f t="shared" si="71"/>
        <v>0</v>
      </c>
      <c r="O243" s="101">
        <f t="shared" si="72"/>
        <v>0</v>
      </c>
      <c r="P243" s="239">
        <f t="shared" si="74"/>
        <v>0</v>
      </c>
      <c r="Q243" s="239">
        <f t="shared" si="75"/>
        <v>0</v>
      </c>
      <c r="R243" s="239">
        <f t="shared" si="76"/>
        <v>0</v>
      </c>
      <c r="S243" s="239">
        <f t="shared" si="77"/>
        <v>0</v>
      </c>
      <c r="T243" s="239">
        <f t="shared" si="78"/>
        <v>0</v>
      </c>
      <c r="U243" s="239">
        <f t="shared" si="79"/>
        <v>0</v>
      </c>
      <c r="V243" s="239">
        <f t="shared" si="80"/>
        <v>0</v>
      </c>
      <c r="W243" s="239">
        <f t="shared" si="81"/>
        <v>0</v>
      </c>
      <c r="X243" s="152"/>
      <c r="Y243" s="230" t="s">
        <v>1006</v>
      </c>
      <c r="Z243" s="231">
        <v>408398.87</v>
      </c>
      <c r="AA243" s="231">
        <v>0</v>
      </c>
      <c r="AB243" s="232">
        <v>408398.87</v>
      </c>
      <c r="AC243" s="152"/>
      <c r="AD243" s="152"/>
      <c r="AE243" s="240" t="str">
        <f t="shared" si="90"/>
        <v>076</v>
      </c>
      <c r="AF243" s="240" t="str">
        <f t="shared" si="73"/>
        <v>1</v>
      </c>
      <c r="AG243" s="240" t="str">
        <f t="shared" si="83"/>
        <v>16</v>
      </c>
      <c r="AH243" s="240" t="str">
        <f t="shared" si="84"/>
        <v>11</v>
      </c>
      <c r="AI243" s="240" t="str">
        <f t="shared" si="85"/>
        <v>050</v>
      </c>
      <c r="AJ243" s="240" t="str">
        <f t="shared" si="86"/>
        <v>01</v>
      </c>
      <c r="AK243" s="240" t="str">
        <f t="shared" si="87"/>
        <v>0000</v>
      </c>
      <c r="AL243" s="240" t="str">
        <f t="shared" si="88"/>
        <v>140</v>
      </c>
    </row>
    <row r="244" spans="1:40" s="7" customFormat="1" ht="22.5" x14ac:dyDescent="0.2">
      <c r="A244" s="120" t="s">
        <v>503</v>
      </c>
      <c r="B244" s="118" t="s">
        <v>60</v>
      </c>
      <c r="C244" s="121" t="s">
        <v>381</v>
      </c>
      <c r="D244" s="122" t="s">
        <v>382</v>
      </c>
      <c r="E244" s="122" t="s">
        <v>102</v>
      </c>
      <c r="F244" s="122" t="s">
        <v>282</v>
      </c>
      <c r="G244" s="122" t="s">
        <v>489</v>
      </c>
      <c r="H244" s="122" t="s">
        <v>386</v>
      </c>
      <c r="I244" s="122" t="s">
        <v>384</v>
      </c>
      <c r="J244" s="123" t="s">
        <v>103</v>
      </c>
      <c r="K244" s="135">
        <f>K245</f>
        <v>927100</v>
      </c>
      <c r="L244" s="135">
        <f>L245</f>
        <v>675218.42</v>
      </c>
      <c r="M244" s="245">
        <f t="shared" si="69"/>
        <v>251881.57999999996</v>
      </c>
      <c r="N244" s="101">
        <f t="shared" si="71"/>
        <v>0</v>
      </c>
      <c r="O244" s="101">
        <f t="shared" si="72"/>
        <v>0</v>
      </c>
      <c r="P244" s="239">
        <f t="shared" si="74"/>
        <v>0</v>
      </c>
      <c r="Q244" s="239">
        <f t="shared" si="75"/>
        <v>0</v>
      </c>
      <c r="R244" s="239">
        <f t="shared" si="76"/>
        <v>0</v>
      </c>
      <c r="S244" s="239">
        <f t="shared" si="77"/>
        <v>0</v>
      </c>
      <c r="T244" s="239">
        <f t="shared" si="78"/>
        <v>0</v>
      </c>
      <c r="U244" s="239">
        <f t="shared" si="79"/>
        <v>0</v>
      </c>
      <c r="V244" s="239">
        <f t="shared" si="80"/>
        <v>0</v>
      </c>
      <c r="W244" s="239">
        <f t="shared" si="81"/>
        <v>0</v>
      </c>
      <c r="X244" s="152"/>
      <c r="Y244" s="230" t="s">
        <v>894</v>
      </c>
      <c r="Z244" s="231">
        <v>927100</v>
      </c>
      <c r="AA244" s="231">
        <v>675218.42</v>
      </c>
      <c r="AB244" s="232">
        <v>251881.58</v>
      </c>
      <c r="AC244" s="152"/>
      <c r="AD244" s="152"/>
      <c r="AE244" s="240" t="str">
        <f t="shared" si="90"/>
        <v>000</v>
      </c>
      <c r="AF244" s="240" t="str">
        <f t="shared" si="73"/>
        <v>1</v>
      </c>
      <c r="AG244" s="240" t="str">
        <f t="shared" si="83"/>
        <v>16</v>
      </c>
      <c r="AH244" s="240" t="str">
        <f t="shared" si="84"/>
        <v>11</v>
      </c>
      <c r="AI244" s="240" t="str">
        <f t="shared" si="85"/>
        <v>060</v>
      </c>
      <c r="AJ244" s="240" t="str">
        <f t="shared" si="86"/>
        <v>01</v>
      </c>
      <c r="AK244" s="240" t="str">
        <f t="shared" si="87"/>
        <v>0000</v>
      </c>
      <c r="AL244" s="240" t="str">
        <f t="shared" si="88"/>
        <v>140</v>
      </c>
    </row>
    <row r="245" spans="1:40" s="7" customFormat="1" ht="34.5" x14ac:dyDescent="0.25">
      <c r="A245" s="120" t="s">
        <v>505</v>
      </c>
      <c r="B245" s="118" t="s">
        <v>60</v>
      </c>
      <c r="C245" s="121" t="s">
        <v>381</v>
      </c>
      <c r="D245" s="122" t="s">
        <v>382</v>
      </c>
      <c r="E245" s="122" t="s">
        <v>102</v>
      </c>
      <c r="F245" s="122" t="s">
        <v>282</v>
      </c>
      <c r="G245" s="122" t="s">
        <v>504</v>
      </c>
      <c r="H245" s="122" t="s">
        <v>386</v>
      </c>
      <c r="I245" s="122" t="s">
        <v>384</v>
      </c>
      <c r="J245" s="123" t="s">
        <v>103</v>
      </c>
      <c r="K245" s="135">
        <f>K246</f>
        <v>927100</v>
      </c>
      <c r="L245" s="135">
        <f>L246</f>
        <v>675218.42</v>
      </c>
      <c r="M245" s="245">
        <f t="shared" si="69"/>
        <v>251881.57999999996</v>
      </c>
      <c r="N245" s="101">
        <f t="shared" si="71"/>
        <v>0</v>
      </c>
      <c r="O245" s="101">
        <f t="shared" si="72"/>
        <v>0</v>
      </c>
      <c r="P245" s="239">
        <f t="shared" si="74"/>
        <v>0</v>
      </c>
      <c r="Q245" s="239">
        <f t="shared" si="75"/>
        <v>0</v>
      </c>
      <c r="R245" s="239">
        <f t="shared" si="76"/>
        <v>0</v>
      </c>
      <c r="S245" s="239">
        <f t="shared" si="77"/>
        <v>0</v>
      </c>
      <c r="T245" s="239">
        <f t="shared" si="78"/>
        <v>0</v>
      </c>
      <c r="U245" s="239">
        <f t="shared" si="79"/>
        <v>0</v>
      </c>
      <c r="V245" s="239">
        <f t="shared" si="80"/>
        <v>0</v>
      </c>
      <c r="W245" s="239">
        <f t="shared" si="81"/>
        <v>0</v>
      </c>
      <c r="X245" s="152"/>
      <c r="Y245" s="230" t="s">
        <v>895</v>
      </c>
      <c r="Z245" s="231">
        <v>927100</v>
      </c>
      <c r="AA245" s="231">
        <v>675218.42</v>
      </c>
      <c r="AB245" s="232">
        <v>251881.58</v>
      </c>
      <c r="AC245" s="152"/>
      <c r="AD245" s="152"/>
      <c r="AE245" s="240" t="str">
        <f t="shared" si="90"/>
        <v>000</v>
      </c>
      <c r="AF245" s="240" t="str">
        <f t="shared" si="73"/>
        <v>1</v>
      </c>
      <c r="AG245" s="240" t="str">
        <f t="shared" si="83"/>
        <v>16</v>
      </c>
      <c r="AH245" s="240" t="str">
        <f t="shared" si="84"/>
        <v>11</v>
      </c>
      <c r="AI245" s="240" t="str">
        <f t="shared" si="85"/>
        <v>064</v>
      </c>
      <c r="AJ245" s="240" t="str">
        <f t="shared" si="86"/>
        <v>01</v>
      </c>
      <c r="AK245" s="240" t="str">
        <f t="shared" si="87"/>
        <v>0000</v>
      </c>
      <c r="AL245" s="240" t="str">
        <f t="shared" si="88"/>
        <v>140</v>
      </c>
      <c r="AM245" s="8"/>
    </row>
    <row r="246" spans="1:40" s="7" customFormat="1" ht="34.5" x14ac:dyDescent="0.25">
      <c r="A246" s="120" t="s">
        <v>505</v>
      </c>
      <c r="B246" s="118" t="s">
        <v>60</v>
      </c>
      <c r="C246" s="121" t="s">
        <v>279</v>
      </c>
      <c r="D246" s="122" t="s">
        <v>382</v>
      </c>
      <c r="E246" s="122" t="s">
        <v>102</v>
      </c>
      <c r="F246" s="122" t="s">
        <v>282</v>
      </c>
      <c r="G246" s="122" t="s">
        <v>504</v>
      </c>
      <c r="H246" s="122" t="s">
        <v>386</v>
      </c>
      <c r="I246" s="122" t="s">
        <v>384</v>
      </c>
      <c r="J246" s="123" t="s">
        <v>103</v>
      </c>
      <c r="K246" s="244">
        <v>927100</v>
      </c>
      <c r="L246" s="150">
        <v>675218.42</v>
      </c>
      <c r="M246" s="245">
        <f t="shared" si="69"/>
        <v>251881.57999999996</v>
      </c>
      <c r="N246" s="101">
        <f t="shared" si="71"/>
        <v>0</v>
      </c>
      <c r="O246" s="101">
        <f t="shared" si="72"/>
        <v>0</v>
      </c>
      <c r="P246" s="239">
        <f t="shared" si="74"/>
        <v>0</v>
      </c>
      <c r="Q246" s="239">
        <f t="shared" si="75"/>
        <v>0</v>
      </c>
      <c r="R246" s="239">
        <f t="shared" si="76"/>
        <v>0</v>
      </c>
      <c r="S246" s="239">
        <f t="shared" si="77"/>
        <v>0</v>
      </c>
      <c r="T246" s="239">
        <f t="shared" si="78"/>
        <v>0</v>
      </c>
      <c r="U246" s="239">
        <f t="shared" si="79"/>
        <v>0</v>
      </c>
      <c r="V246" s="239">
        <f t="shared" si="80"/>
        <v>0</v>
      </c>
      <c r="W246" s="239">
        <f t="shared" si="81"/>
        <v>0</v>
      </c>
      <c r="X246" s="152"/>
      <c r="Y246" s="230" t="s">
        <v>896</v>
      </c>
      <c r="Z246" s="231">
        <v>927100</v>
      </c>
      <c r="AA246" s="231">
        <v>675218.42</v>
      </c>
      <c r="AB246" s="232">
        <v>251881.58</v>
      </c>
      <c r="AC246" s="152"/>
      <c r="AD246" s="152"/>
      <c r="AE246" s="240" t="str">
        <f t="shared" si="90"/>
        <v>201</v>
      </c>
      <c r="AF246" s="240" t="str">
        <f t="shared" si="73"/>
        <v>1</v>
      </c>
      <c r="AG246" s="240" t="str">
        <f t="shared" si="83"/>
        <v>16</v>
      </c>
      <c r="AH246" s="240" t="str">
        <f t="shared" si="84"/>
        <v>11</v>
      </c>
      <c r="AI246" s="240" t="str">
        <f t="shared" si="85"/>
        <v>064</v>
      </c>
      <c r="AJ246" s="240" t="str">
        <f t="shared" si="86"/>
        <v>01</v>
      </c>
      <c r="AK246" s="240" t="str">
        <f t="shared" si="87"/>
        <v>0000</v>
      </c>
      <c r="AL246" s="240" t="str">
        <f t="shared" si="88"/>
        <v>140</v>
      </c>
      <c r="AM246" s="8"/>
    </row>
    <row r="247" spans="1:40" s="7" customFormat="1" ht="15.75" x14ac:dyDescent="0.25">
      <c r="A247" s="291" t="s">
        <v>1106</v>
      </c>
      <c r="B247" s="292" t="s">
        <v>60</v>
      </c>
      <c r="C247" s="293" t="s">
        <v>381</v>
      </c>
      <c r="D247" s="294" t="s">
        <v>382</v>
      </c>
      <c r="E247" s="294" t="s">
        <v>1107</v>
      </c>
      <c r="F247" s="294" t="s">
        <v>383</v>
      </c>
      <c r="G247" s="294" t="s">
        <v>381</v>
      </c>
      <c r="H247" s="294" t="s">
        <v>383</v>
      </c>
      <c r="I247" s="294" t="s">
        <v>384</v>
      </c>
      <c r="J247" s="295" t="s">
        <v>381</v>
      </c>
      <c r="K247" s="138">
        <v>0</v>
      </c>
      <c r="L247" s="138">
        <f>L248</f>
        <v>69457</v>
      </c>
      <c r="M247" s="296" t="str">
        <f t="shared" si="69"/>
        <v>-</v>
      </c>
      <c r="N247" s="101">
        <f t="shared" si="71"/>
        <v>0</v>
      </c>
      <c r="O247" s="101">
        <f t="shared" si="72"/>
        <v>0</v>
      </c>
      <c r="P247" s="239">
        <f t="shared" si="74"/>
        <v>0</v>
      </c>
      <c r="Q247" s="239">
        <f t="shared" si="75"/>
        <v>0</v>
      </c>
      <c r="R247" s="239">
        <f t="shared" si="76"/>
        <v>0</v>
      </c>
      <c r="S247" s="239">
        <f t="shared" si="77"/>
        <v>0</v>
      </c>
      <c r="T247" s="239">
        <f t="shared" si="78"/>
        <v>0</v>
      </c>
      <c r="U247" s="239">
        <f t="shared" si="79"/>
        <v>0</v>
      </c>
      <c r="V247" s="239">
        <f t="shared" si="80"/>
        <v>0</v>
      </c>
      <c r="W247" s="239">
        <f t="shared" si="81"/>
        <v>0</v>
      </c>
      <c r="X247" s="152"/>
      <c r="Y247" s="230" t="s">
        <v>1081</v>
      </c>
      <c r="Z247" s="231">
        <v>0</v>
      </c>
      <c r="AA247" s="231">
        <v>69457</v>
      </c>
      <c r="AB247" s="232">
        <v>0</v>
      </c>
      <c r="AC247" s="152"/>
      <c r="AD247" s="152"/>
      <c r="AE247" s="240" t="str">
        <f t="shared" ref="AE247:AE263" si="91">MID(Y247,1,3)</f>
        <v>000</v>
      </c>
      <c r="AF247" s="240" t="str">
        <f t="shared" si="73"/>
        <v>1</v>
      </c>
      <c r="AG247" s="240" t="str">
        <f t="shared" si="83"/>
        <v>17</v>
      </c>
      <c r="AH247" s="240" t="str">
        <f t="shared" si="84"/>
        <v>00</v>
      </c>
      <c r="AI247" s="240" t="str">
        <f t="shared" si="85"/>
        <v>000</v>
      </c>
      <c r="AJ247" s="240" t="str">
        <f t="shared" si="86"/>
        <v>00</v>
      </c>
      <c r="AK247" s="240" t="str">
        <f t="shared" si="87"/>
        <v>0000</v>
      </c>
      <c r="AL247" s="240" t="str">
        <f t="shared" si="88"/>
        <v>000</v>
      </c>
      <c r="AM247" s="8"/>
    </row>
    <row r="248" spans="1:40" s="7" customFormat="1" ht="15.75" x14ac:dyDescent="0.25">
      <c r="A248" s="297" t="s">
        <v>1108</v>
      </c>
      <c r="B248" s="292" t="s">
        <v>60</v>
      </c>
      <c r="C248" s="293" t="s">
        <v>381</v>
      </c>
      <c r="D248" s="294" t="s">
        <v>382</v>
      </c>
      <c r="E248" s="294" t="s">
        <v>1107</v>
      </c>
      <c r="F248" s="294" t="s">
        <v>386</v>
      </c>
      <c r="G248" s="294" t="s">
        <v>381</v>
      </c>
      <c r="H248" s="294" t="s">
        <v>383</v>
      </c>
      <c r="I248" s="294" t="s">
        <v>384</v>
      </c>
      <c r="J248" s="295" t="s">
        <v>1109</v>
      </c>
      <c r="K248" s="138">
        <v>0</v>
      </c>
      <c r="L248" s="138">
        <f>L249</f>
        <v>69457</v>
      </c>
      <c r="M248" s="296" t="str">
        <f t="shared" si="69"/>
        <v>-</v>
      </c>
      <c r="N248" s="101">
        <f t="shared" si="71"/>
        <v>0</v>
      </c>
      <c r="O248" s="101">
        <f t="shared" si="72"/>
        <v>0</v>
      </c>
      <c r="P248" s="239">
        <f t="shared" si="74"/>
        <v>0</v>
      </c>
      <c r="Q248" s="239">
        <f t="shared" si="75"/>
        <v>0</v>
      </c>
      <c r="R248" s="239">
        <f t="shared" si="76"/>
        <v>0</v>
      </c>
      <c r="S248" s="239">
        <f t="shared" si="77"/>
        <v>0</v>
      </c>
      <c r="T248" s="239">
        <f t="shared" si="78"/>
        <v>0</v>
      </c>
      <c r="U248" s="239">
        <f t="shared" si="79"/>
        <v>0</v>
      </c>
      <c r="V248" s="239">
        <f t="shared" si="80"/>
        <v>0</v>
      </c>
      <c r="W248" s="239">
        <f t="shared" si="81"/>
        <v>0</v>
      </c>
      <c r="X248" s="152"/>
      <c r="Y248" s="230" t="s">
        <v>1082</v>
      </c>
      <c r="Z248" s="231">
        <v>0</v>
      </c>
      <c r="AA248" s="231">
        <v>69457</v>
      </c>
      <c r="AB248" s="232">
        <v>0</v>
      </c>
      <c r="AC248" s="152"/>
      <c r="AD248" s="152"/>
      <c r="AE248" s="240" t="str">
        <f t="shared" si="91"/>
        <v>000</v>
      </c>
      <c r="AF248" s="240" t="str">
        <f t="shared" si="73"/>
        <v>1</v>
      </c>
      <c r="AG248" s="240" t="str">
        <f t="shared" si="83"/>
        <v>17</v>
      </c>
      <c r="AH248" s="240" t="str">
        <f t="shared" si="84"/>
        <v>01</v>
      </c>
      <c r="AI248" s="240" t="str">
        <f t="shared" si="85"/>
        <v>000</v>
      </c>
      <c r="AJ248" s="240" t="str">
        <f t="shared" si="86"/>
        <v>00</v>
      </c>
      <c r="AK248" s="240" t="str">
        <f t="shared" si="87"/>
        <v>0000</v>
      </c>
      <c r="AL248" s="240" t="str">
        <f t="shared" si="88"/>
        <v>180</v>
      </c>
      <c r="AM248" s="8"/>
    </row>
    <row r="249" spans="1:40" s="7" customFormat="1" ht="15.75" x14ac:dyDescent="0.25">
      <c r="A249" s="298" t="s">
        <v>1110</v>
      </c>
      <c r="B249" s="292" t="s">
        <v>60</v>
      </c>
      <c r="C249" s="293" t="s">
        <v>381</v>
      </c>
      <c r="D249" s="299" t="s">
        <v>382</v>
      </c>
      <c r="E249" s="299" t="s">
        <v>1107</v>
      </c>
      <c r="F249" s="299" t="s">
        <v>386</v>
      </c>
      <c r="G249" s="299" t="s">
        <v>281</v>
      </c>
      <c r="H249" s="300" t="s">
        <v>217</v>
      </c>
      <c r="I249" s="299" t="s">
        <v>384</v>
      </c>
      <c r="J249" s="301" t="s">
        <v>1109</v>
      </c>
      <c r="K249" s="138">
        <v>0</v>
      </c>
      <c r="L249" s="138">
        <f>L250+L251+L252</f>
        <v>69457</v>
      </c>
      <c r="M249" s="296" t="str">
        <f t="shared" si="69"/>
        <v>-</v>
      </c>
      <c r="N249" s="101">
        <f t="shared" si="71"/>
        <v>0</v>
      </c>
      <c r="O249" s="101">
        <f t="shared" si="72"/>
        <v>0</v>
      </c>
      <c r="P249" s="239">
        <f t="shared" si="74"/>
        <v>0</v>
      </c>
      <c r="Q249" s="239">
        <f t="shared" si="75"/>
        <v>0</v>
      </c>
      <c r="R249" s="239">
        <f t="shared" si="76"/>
        <v>0</v>
      </c>
      <c r="S249" s="239">
        <f t="shared" si="77"/>
        <v>0</v>
      </c>
      <c r="T249" s="239">
        <f t="shared" si="78"/>
        <v>0</v>
      </c>
      <c r="U249" s="239">
        <f t="shared" si="79"/>
        <v>0</v>
      </c>
      <c r="V249" s="239">
        <f t="shared" si="80"/>
        <v>0</v>
      </c>
      <c r="W249" s="239">
        <f t="shared" si="81"/>
        <v>0</v>
      </c>
      <c r="X249" s="152"/>
      <c r="Y249" s="230" t="s">
        <v>1083</v>
      </c>
      <c r="Z249" s="231">
        <v>0</v>
      </c>
      <c r="AA249" s="231">
        <v>69457</v>
      </c>
      <c r="AB249" s="232">
        <v>0</v>
      </c>
      <c r="AC249" s="152"/>
      <c r="AD249" s="152"/>
      <c r="AE249" s="240" t="str">
        <f t="shared" si="91"/>
        <v>000</v>
      </c>
      <c r="AF249" s="240" t="str">
        <f t="shared" si="73"/>
        <v>1</v>
      </c>
      <c r="AG249" s="240" t="str">
        <f t="shared" si="83"/>
        <v>17</v>
      </c>
      <c r="AH249" s="240" t="str">
        <f t="shared" si="84"/>
        <v>01</v>
      </c>
      <c r="AI249" s="240" t="str">
        <f t="shared" si="85"/>
        <v>050</v>
      </c>
      <c r="AJ249" s="240" t="str">
        <f t="shared" si="86"/>
        <v>05</v>
      </c>
      <c r="AK249" s="240" t="str">
        <f t="shared" si="87"/>
        <v>0000</v>
      </c>
      <c r="AL249" s="240" t="str">
        <f t="shared" si="88"/>
        <v>180</v>
      </c>
      <c r="AM249" s="8"/>
    </row>
    <row r="250" spans="1:40" s="7" customFormat="1" ht="15.75" x14ac:dyDescent="0.25">
      <c r="A250" s="302" t="s">
        <v>1110</v>
      </c>
      <c r="B250" s="303" t="s">
        <v>60</v>
      </c>
      <c r="C250" s="304" t="s">
        <v>279</v>
      </c>
      <c r="D250" s="305" t="s">
        <v>382</v>
      </c>
      <c r="E250" s="305" t="s">
        <v>1107</v>
      </c>
      <c r="F250" s="305" t="s">
        <v>386</v>
      </c>
      <c r="G250" s="305" t="s">
        <v>281</v>
      </c>
      <c r="H250" s="306" t="s">
        <v>217</v>
      </c>
      <c r="I250" s="305" t="s">
        <v>384</v>
      </c>
      <c r="J250" s="307" t="s">
        <v>1109</v>
      </c>
      <c r="K250" s="244">
        <v>0</v>
      </c>
      <c r="L250" s="150">
        <v>35982</v>
      </c>
      <c r="M250" s="296"/>
      <c r="N250" s="101">
        <f t="shared" si="71"/>
        <v>0</v>
      </c>
      <c r="O250" s="101">
        <f t="shared" si="72"/>
        <v>0</v>
      </c>
      <c r="P250" s="239">
        <f t="shared" si="74"/>
        <v>0</v>
      </c>
      <c r="Q250" s="239">
        <f t="shared" si="75"/>
        <v>0</v>
      </c>
      <c r="R250" s="239">
        <f t="shared" si="76"/>
        <v>0</v>
      </c>
      <c r="S250" s="239">
        <f t="shared" si="77"/>
        <v>0</v>
      </c>
      <c r="T250" s="239">
        <f t="shared" si="78"/>
        <v>0</v>
      </c>
      <c r="U250" s="239">
        <f t="shared" si="79"/>
        <v>0</v>
      </c>
      <c r="V250" s="239">
        <f t="shared" si="80"/>
        <v>0</v>
      </c>
      <c r="W250" s="239">
        <f t="shared" si="81"/>
        <v>0</v>
      </c>
      <c r="X250" s="152"/>
      <c r="Y250" s="230" t="s">
        <v>2879</v>
      </c>
      <c r="Z250" s="231">
        <v>0</v>
      </c>
      <c r="AA250" s="231">
        <v>35982</v>
      </c>
      <c r="AB250" s="232">
        <v>0</v>
      </c>
      <c r="AC250" s="152"/>
      <c r="AD250" s="152"/>
      <c r="AE250" s="240" t="str">
        <f t="shared" si="91"/>
        <v>201</v>
      </c>
      <c r="AF250" s="240" t="str">
        <f t="shared" si="73"/>
        <v>1</v>
      </c>
      <c r="AG250" s="240" t="str">
        <f t="shared" si="83"/>
        <v>17</v>
      </c>
      <c r="AH250" s="240" t="str">
        <f t="shared" si="84"/>
        <v>01</v>
      </c>
      <c r="AI250" s="240" t="str">
        <f t="shared" si="85"/>
        <v>050</v>
      </c>
      <c r="AJ250" s="240" t="str">
        <f t="shared" si="86"/>
        <v>05</v>
      </c>
      <c r="AK250" s="240" t="str">
        <f t="shared" si="87"/>
        <v>0000</v>
      </c>
      <c r="AL250" s="240" t="str">
        <f t="shared" si="88"/>
        <v>180</v>
      </c>
      <c r="AM250" s="8"/>
    </row>
    <row r="251" spans="1:40" s="7" customFormat="1" ht="15.75" x14ac:dyDescent="0.25">
      <c r="A251" s="302" t="s">
        <v>1110</v>
      </c>
      <c r="B251" s="303" t="s">
        <v>60</v>
      </c>
      <c r="C251" s="304" t="s">
        <v>284</v>
      </c>
      <c r="D251" s="305" t="s">
        <v>382</v>
      </c>
      <c r="E251" s="305" t="s">
        <v>1107</v>
      </c>
      <c r="F251" s="305" t="s">
        <v>386</v>
      </c>
      <c r="G251" s="305" t="s">
        <v>281</v>
      </c>
      <c r="H251" s="306" t="s">
        <v>217</v>
      </c>
      <c r="I251" s="305" t="s">
        <v>384</v>
      </c>
      <c r="J251" s="307" t="s">
        <v>1109</v>
      </c>
      <c r="K251" s="244">
        <v>0</v>
      </c>
      <c r="L251" s="150">
        <v>1135</v>
      </c>
      <c r="M251" s="245" t="str">
        <f t="shared" ref="M251" si="92">IF(K251-L251&gt;0,K251-L251,"-")</f>
        <v>-</v>
      </c>
      <c r="N251" s="101">
        <f t="shared" si="71"/>
        <v>0</v>
      </c>
      <c r="O251" s="101">
        <f t="shared" si="72"/>
        <v>0</v>
      </c>
      <c r="P251" s="239">
        <f t="shared" si="74"/>
        <v>0</v>
      </c>
      <c r="Q251" s="239">
        <f t="shared" si="75"/>
        <v>0</v>
      </c>
      <c r="R251" s="239">
        <f t="shared" si="76"/>
        <v>0</v>
      </c>
      <c r="S251" s="239">
        <f t="shared" si="77"/>
        <v>0</v>
      </c>
      <c r="T251" s="239">
        <f t="shared" si="78"/>
        <v>0</v>
      </c>
      <c r="U251" s="239">
        <f t="shared" si="79"/>
        <v>0</v>
      </c>
      <c r="V251" s="239">
        <f t="shared" si="80"/>
        <v>0</v>
      </c>
      <c r="W251" s="239">
        <f t="shared" si="81"/>
        <v>0</v>
      </c>
      <c r="X251" s="152"/>
      <c r="Y251" s="230" t="s">
        <v>1218</v>
      </c>
      <c r="Z251" s="231">
        <v>0</v>
      </c>
      <c r="AA251" s="231">
        <v>1135</v>
      </c>
      <c r="AB251" s="232">
        <v>0</v>
      </c>
      <c r="AC251" s="152"/>
      <c r="AD251" s="152"/>
      <c r="AE251" s="240" t="str">
        <f t="shared" si="91"/>
        <v>267</v>
      </c>
      <c r="AF251" s="240" t="str">
        <f t="shared" si="73"/>
        <v>1</v>
      </c>
      <c r="AG251" s="240" t="str">
        <f t="shared" si="83"/>
        <v>17</v>
      </c>
      <c r="AH251" s="240" t="str">
        <f t="shared" si="84"/>
        <v>01</v>
      </c>
      <c r="AI251" s="240" t="str">
        <f t="shared" si="85"/>
        <v>050</v>
      </c>
      <c r="AJ251" s="240" t="str">
        <f t="shared" si="86"/>
        <v>05</v>
      </c>
      <c r="AK251" s="240" t="str">
        <f t="shared" si="87"/>
        <v>0000</v>
      </c>
      <c r="AL251" s="240" t="str">
        <f t="shared" si="88"/>
        <v>180</v>
      </c>
      <c r="AM251" s="8"/>
    </row>
    <row r="252" spans="1:40" s="7" customFormat="1" ht="15.75" x14ac:dyDescent="0.25">
      <c r="A252" s="302" t="s">
        <v>1110</v>
      </c>
      <c r="B252" s="303" t="s">
        <v>60</v>
      </c>
      <c r="C252" s="304" t="s">
        <v>79</v>
      </c>
      <c r="D252" s="305" t="s">
        <v>382</v>
      </c>
      <c r="E252" s="305" t="s">
        <v>1107</v>
      </c>
      <c r="F252" s="305" t="s">
        <v>386</v>
      </c>
      <c r="G252" s="305" t="s">
        <v>281</v>
      </c>
      <c r="H252" s="306" t="s">
        <v>217</v>
      </c>
      <c r="I252" s="305" t="s">
        <v>384</v>
      </c>
      <c r="J252" s="307" t="s">
        <v>1109</v>
      </c>
      <c r="K252" s="244">
        <v>0</v>
      </c>
      <c r="L252" s="150">
        <v>32340</v>
      </c>
      <c r="M252" s="245"/>
      <c r="N252" s="101">
        <f t="shared" si="71"/>
        <v>0</v>
      </c>
      <c r="O252" s="101">
        <f t="shared" si="72"/>
        <v>0</v>
      </c>
      <c r="P252" s="239">
        <f t="shared" si="74"/>
        <v>0</v>
      </c>
      <c r="Q252" s="239">
        <f t="shared" si="75"/>
        <v>0</v>
      </c>
      <c r="R252" s="239">
        <f t="shared" si="76"/>
        <v>0</v>
      </c>
      <c r="S252" s="239">
        <f t="shared" si="77"/>
        <v>0</v>
      </c>
      <c r="T252" s="239">
        <f t="shared" si="78"/>
        <v>0</v>
      </c>
      <c r="U252" s="239">
        <f t="shared" si="79"/>
        <v>0</v>
      </c>
      <c r="V252" s="239">
        <f t="shared" si="80"/>
        <v>0</v>
      </c>
      <c r="W252" s="239">
        <f t="shared" si="81"/>
        <v>0</v>
      </c>
      <c r="X252" s="152"/>
      <c r="Y252" s="230" t="s">
        <v>2880</v>
      </c>
      <c r="Z252" s="231">
        <v>0</v>
      </c>
      <c r="AA252" s="231">
        <v>32340</v>
      </c>
      <c r="AB252" s="232">
        <v>0</v>
      </c>
      <c r="AC252" s="152"/>
      <c r="AD252" s="152"/>
      <c r="AE252" s="240" t="str">
        <f t="shared" si="91"/>
        <v>295</v>
      </c>
      <c r="AF252" s="240" t="str">
        <f t="shared" si="73"/>
        <v>1</v>
      </c>
      <c r="AG252" s="240" t="str">
        <f t="shared" si="83"/>
        <v>17</v>
      </c>
      <c r="AH252" s="240" t="str">
        <f t="shared" si="84"/>
        <v>01</v>
      </c>
      <c r="AI252" s="240" t="str">
        <f t="shared" si="85"/>
        <v>050</v>
      </c>
      <c r="AJ252" s="240" t="str">
        <f t="shared" si="86"/>
        <v>05</v>
      </c>
      <c r="AK252" s="240" t="str">
        <f t="shared" si="87"/>
        <v>0000</v>
      </c>
      <c r="AL252" s="240" t="str">
        <f t="shared" si="88"/>
        <v>180</v>
      </c>
      <c r="AM252" s="8"/>
    </row>
    <row r="253" spans="1:40" s="7" customFormat="1" ht="15.75" x14ac:dyDescent="0.25">
      <c r="A253" s="132" t="s">
        <v>309</v>
      </c>
      <c r="B253" s="119" t="s">
        <v>60</v>
      </c>
      <c r="C253" s="125" t="s">
        <v>381</v>
      </c>
      <c r="D253" s="241" t="s">
        <v>23</v>
      </c>
      <c r="E253" s="241" t="s">
        <v>383</v>
      </c>
      <c r="F253" s="241" t="s">
        <v>383</v>
      </c>
      <c r="G253" s="241" t="s">
        <v>381</v>
      </c>
      <c r="H253" s="241" t="s">
        <v>383</v>
      </c>
      <c r="I253" s="241" t="s">
        <v>384</v>
      </c>
      <c r="J253" s="242" t="s">
        <v>381</v>
      </c>
      <c r="K253" s="151">
        <f>K254+K386+K375+K370</f>
        <v>8386616173.6000004</v>
      </c>
      <c r="L253" s="151">
        <f>L254+L386+L370+L375</f>
        <v>5223015096.4499998</v>
      </c>
      <c r="M253" s="308">
        <f t="shared" si="69"/>
        <v>3163601077.1500006</v>
      </c>
      <c r="N253" s="101">
        <f t="shared" si="71"/>
        <v>0</v>
      </c>
      <c r="O253" s="101">
        <f t="shared" si="72"/>
        <v>0</v>
      </c>
      <c r="P253" s="239">
        <f t="shared" si="74"/>
        <v>0</v>
      </c>
      <c r="Q253" s="239">
        <f t="shared" si="75"/>
        <v>0</v>
      </c>
      <c r="R253" s="239">
        <f t="shared" si="76"/>
        <v>0</v>
      </c>
      <c r="S253" s="239">
        <f t="shared" si="77"/>
        <v>0</v>
      </c>
      <c r="T253" s="239">
        <f t="shared" si="78"/>
        <v>0</v>
      </c>
      <c r="U253" s="239">
        <f t="shared" si="79"/>
        <v>0</v>
      </c>
      <c r="V253" s="239">
        <f t="shared" si="80"/>
        <v>0</v>
      </c>
      <c r="W253" s="239">
        <f t="shared" si="81"/>
        <v>0</v>
      </c>
      <c r="X253" s="152"/>
      <c r="Y253" s="230" t="s">
        <v>897</v>
      </c>
      <c r="Z253" s="231">
        <v>8386616173.6000004</v>
      </c>
      <c r="AA253" s="231">
        <v>5223015096.4499998</v>
      </c>
      <c r="AB253" s="232">
        <v>3163601077.1500001</v>
      </c>
      <c r="AC253" s="152"/>
      <c r="AD253" s="152"/>
      <c r="AE253" s="240" t="str">
        <f t="shared" si="91"/>
        <v>000</v>
      </c>
      <c r="AF253" s="240" t="str">
        <f t="shared" si="73"/>
        <v>2</v>
      </c>
      <c r="AG253" s="240" t="str">
        <f t="shared" si="83"/>
        <v>00</v>
      </c>
      <c r="AH253" s="240" t="str">
        <f t="shared" si="84"/>
        <v>00</v>
      </c>
      <c r="AI253" s="240" t="str">
        <f t="shared" si="85"/>
        <v>000</v>
      </c>
      <c r="AJ253" s="240" t="str">
        <f t="shared" si="86"/>
        <v>00</v>
      </c>
      <c r="AK253" s="240" t="str">
        <f t="shared" si="87"/>
        <v>0000</v>
      </c>
      <c r="AL253" s="240" t="str">
        <f t="shared" si="88"/>
        <v>000</v>
      </c>
      <c r="AM253" s="8"/>
      <c r="AN253" s="8"/>
    </row>
    <row r="254" spans="1:40" s="8" customFormat="1" ht="23.25" x14ac:dyDescent="0.25">
      <c r="A254" s="132" t="s">
        <v>253</v>
      </c>
      <c r="B254" s="119" t="s">
        <v>60</v>
      </c>
      <c r="C254" s="125" t="s">
        <v>381</v>
      </c>
      <c r="D254" s="241" t="s">
        <v>23</v>
      </c>
      <c r="E254" s="241" t="s">
        <v>389</v>
      </c>
      <c r="F254" s="241" t="s">
        <v>383</v>
      </c>
      <c r="G254" s="241" t="s">
        <v>381</v>
      </c>
      <c r="H254" s="241" t="s">
        <v>383</v>
      </c>
      <c r="I254" s="241" t="s">
        <v>384</v>
      </c>
      <c r="J254" s="242" t="s">
        <v>381</v>
      </c>
      <c r="K254" s="243">
        <f>K255+K262+K287+K353</f>
        <v>8379379787.5600004</v>
      </c>
      <c r="L254" s="243">
        <f>L255+L262+L287+L353</f>
        <v>5260947535.3000002</v>
      </c>
      <c r="M254" s="151">
        <f t="shared" si="69"/>
        <v>3118432252.2600002</v>
      </c>
      <c r="N254" s="101">
        <f t="shared" si="71"/>
        <v>0</v>
      </c>
      <c r="O254" s="101">
        <f t="shared" si="72"/>
        <v>0</v>
      </c>
      <c r="P254" s="239">
        <f t="shared" si="74"/>
        <v>0</v>
      </c>
      <c r="Q254" s="239">
        <f t="shared" si="75"/>
        <v>0</v>
      </c>
      <c r="R254" s="239">
        <f t="shared" si="76"/>
        <v>0</v>
      </c>
      <c r="S254" s="239">
        <f t="shared" si="77"/>
        <v>0</v>
      </c>
      <c r="T254" s="239">
        <f t="shared" si="78"/>
        <v>0</v>
      </c>
      <c r="U254" s="239">
        <f t="shared" si="79"/>
        <v>0</v>
      </c>
      <c r="V254" s="239">
        <f t="shared" si="80"/>
        <v>0</v>
      </c>
      <c r="W254" s="239">
        <f t="shared" si="81"/>
        <v>0</v>
      </c>
      <c r="X254" s="152"/>
      <c r="Y254" s="230" t="s">
        <v>898</v>
      </c>
      <c r="Z254" s="231">
        <v>8379379787.5600004</v>
      </c>
      <c r="AA254" s="231">
        <v>5260947535.3000002</v>
      </c>
      <c r="AB254" s="232">
        <v>3118432252.2600002</v>
      </c>
      <c r="AC254" s="152"/>
      <c r="AD254" s="152"/>
      <c r="AE254" s="240" t="str">
        <f t="shared" si="91"/>
        <v>000</v>
      </c>
      <c r="AF254" s="240" t="str">
        <f t="shared" si="73"/>
        <v>2</v>
      </c>
      <c r="AG254" s="240" t="str">
        <f t="shared" si="83"/>
        <v>02</v>
      </c>
      <c r="AH254" s="240" t="str">
        <f t="shared" si="84"/>
        <v>00</v>
      </c>
      <c r="AI254" s="240" t="str">
        <f t="shared" si="85"/>
        <v>000</v>
      </c>
      <c r="AJ254" s="240" t="str">
        <f t="shared" si="86"/>
        <v>00</v>
      </c>
      <c r="AK254" s="240" t="str">
        <f t="shared" si="87"/>
        <v>0000</v>
      </c>
      <c r="AL254" s="240" t="str">
        <f t="shared" si="88"/>
        <v>000</v>
      </c>
    </row>
    <row r="255" spans="1:40" s="8" customFormat="1" ht="15.75" x14ac:dyDescent="0.25">
      <c r="A255" s="132" t="s">
        <v>264</v>
      </c>
      <c r="B255" s="119" t="s">
        <v>60</v>
      </c>
      <c r="C255" s="125" t="s">
        <v>381</v>
      </c>
      <c r="D255" s="241" t="s">
        <v>23</v>
      </c>
      <c r="E255" s="241" t="s">
        <v>389</v>
      </c>
      <c r="F255" s="241" t="s">
        <v>234</v>
      </c>
      <c r="G255" s="241" t="s">
        <v>381</v>
      </c>
      <c r="H255" s="241" t="s">
        <v>383</v>
      </c>
      <c r="I255" s="241" t="s">
        <v>384</v>
      </c>
      <c r="J255" s="242" t="s">
        <v>277</v>
      </c>
      <c r="K255" s="243">
        <f>K256+K259</f>
        <v>3445873400</v>
      </c>
      <c r="L255" s="243">
        <f>L256+L259</f>
        <v>1477494600</v>
      </c>
      <c r="M255" s="151">
        <f t="shared" si="69"/>
        <v>1968378800</v>
      </c>
      <c r="N255" s="101">
        <f t="shared" si="71"/>
        <v>0</v>
      </c>
      <c r="O255" s="101">
        <f t="shared" si="72"/>
        <v>0</v>
      </c>
      <c r="P255" s="239">
        <f t="shared" si="74"/>
        <v>0</v>
      </c>
      <c r="Q255" s="239">
        <f t="shared" si="75"/>
        <v>0</v>
      </c>
      <c r="R255" s="239">
        <f t="shared" si="76"/>
        <v>0</v>
      </c>
      <c r="S255" s="239">
        <f t="shared" si="77"/>
        <v>0</v>
      </c>
      <c r="T255" s="239">
        <f t="shared" si="78"/>
        <v>0</v>
      </c>
      <c r="U255" s="239">
        <f t="shared" si="79"/>
        <v>0</v>
      </c>
      <c r="V255" s="239">
        <f t="shared" si="80"/>
        <v>0</v>
      </c>
      <c r="W255" s="239">
        <f t="shared" si="81"/>
        <v>0</v>
      </c>
      <c r="X255" s="152"/>
      <c r="Y255" s="230" t="s">
        <v>899</v>
      </c>
      <c r="Z255" s="231">
        <v>3445873400</v>
      </c>
      <c r="AA255" s="231">
        <v>1477494600</v>
      </c>
      <c r="AB255" s="232">
        <v>1968378800</v>
      </c>
      <c r="AC255" s="152"/>
      <c r="AD255" s="152"/>
      <c r="AE255" s="240" t="str">
        <f t="shared" si="91"/>
        <v>000</v>
      </c>
      <c r="AF255" s="240" t="str">
        <f t="shared" si="73"/>
        <v>2</v>
      </c>
      <c r="AG255" s="240" t="str">
        <f t="shared" si="83"/>
        <v>02</v>
      </c>
      <c r="AH255" s="240" t="str">
        <f t="shared" si="84"/>
        <v>10</v>
      </c>
      <c r="AI255" s="240" t="str">
        <f t="shared" si="85"/>
        <v>000</v>
      </c>
      <c r="AJ255" s="240" t="str">
        <f t="shared" si="86"/>
        <v>00</v>
      </c>
      <c r="AK255" s="240" t="str">
        <f t="shared" si="87"/>
        <v>0000</v>
      </c>
      <c r="AL255" s="240" t="str">
        <f t="shared" si="88"/>
        <v>150</v>
      </c>
    </row>
    <row r="256" spans="1:40" s="8" customFormat="1" ht="15.75" x14ac:dyDescent="0.25">
      <c r="A256" s="120" t="s">
        <v>254</v>
      </c>
      <c r="B256" s="119" t="s">
        <v>60</v>
      </c>
      <c r="C256" s="121" t="s">
        <v>381</v>
      </c>
      <c r="D256" s="122" t="s">
        <v>23</v>
      </c>
      <c r="E256" s="122" t="s">
        <v>389</v>
      </c>
      <c r="F256" s="122" t="s">
        <v>257</v>
      </c>
      <c r="G256" s="122" t="s">
        <v>24</v>
      </c>
      <c r="H256" s="122" t="s">
        <v>383</v>
      </c>
      <c r="I256" s="122" t="s">
        <v>384</v>
      </c>
      <c r="J256" s="123" t="s">
        <v>277</v>
      </c>
      <c r="K256" s="135">
        <f t="shared" ref="K256:L257" si="93">K257</f>
        <v>3339028700</v>
      </c>
      <c r="L256" s="135">
        <f t="shared" si="93"/>
        <v>1403756500</v>
      </c>
      <c r="M256" s="245">
        <f t="shared" si="69"/>
        <v>1935272200</v>
      </c>
      <c r="N256" s="101">
        <f t="shared" si="71"/>
        <v>0</v>
      </c>
      <c r="O256" s="101">
        <f t="shared" si="72"/>
        <v>0</v>
      </c>
      <c r="P256" s="239">
        <f t="shared" si="74"/>
        <v>0</v>
      </c>
      <c r="Q256" s="239">
        <f t="shared" si="75"/>
        <v>0</v>
      </c>
      <c r="R256" s="239">
        <f t="shared" si="76"/>
        <v>0</v>
      </c>
      <c r="S256" s="239">
        <f t="shared" si="77"/>
        <v>0</v>
      </c>
      <c r="T256" s="239">
        <f t="shared" si="78"/>
        <v>0</v>
      </c>
      <c r="U256" s="239">
        <f t="shared" si="79"/>
        <v>0</v>
      </c>
      <c r="V256" s="239">
        <f t="shared" si="80"/>
        <v>0</v>
      </c>
      <c r="W256" s="239">
        <f t="shared" si="81"/>
        <v>0</v>
      </c>
      <c r="X256" s="152"/>
      <c r="Y256" s="230" t="s">
        <v>900</v>
      </c>
      <c r="Z256" s="231">
        <v>3339028700</v>
      </c>
      <c r="AA256" s="231">
        <v>1403756500</v>
      </c>
      <c r="AB256" s="232">
        <v>1935272200</v>
      </c>
      <c r="AC256" s="152"/>
      <c r="AD256" s="152"/>
      <c r="AE256" s="240" t="str">
        <f t="shared" si="91"/>
        <v>000</v>
      </c>
      <c r="AF256" s="240" t="str">
        <f t="shared" si="73"/>
        <v>2</v>
      </c>
      <c r="AG256" s="240" t="str">
        <f t="shared" si="83"/>
        <v>02</v>
      </c>
      <c r="AH256" s="240" t="str">
        <f t="shared" si="84"/>
        <v>15</v>
      </c>
      <c r="AI256" s="240" t="str">
        <f t="shared" si="85"/>
        <v>001</v>
      </c>
      <c r="AJ256" s="240" t="str">
        <f t="shared" si="86"/>
        <v>00</v>
      </c>
      <c r="AK256" s="240" t="str">
        <f t="shared" si="87"/>
        <v>0000</v>
      </c>
      <c r="AL256" s="240" t="str">
        <f t="shared" si="88"/>
        <v>150</v>
      </c>
    </row>
    <row r="257" spans="1:39" s="8" customFormat="1" ht="23.25" x14ac:dyDescent="0.25">
      <c r="A257" s="120" t="s">
        <v>587</v>
      </c>
      <c r="B257" s="119" t="s">
        <v>60</v>
      </c>
      <c r="C257" s="121" t="s">
        <v>381</v>
      </c>
      <c r="D257" s="122" t="s">
        <v>23</v>
      </c>
      <c r="E257" s="122" t="s">
        <v>389</v>
      </c>
      <c r="F257" s="122" t="s">
        <v>257</v>
      </c>
      <c r="G257" s="122" t="s">
        <v>24</v>
      </c>
      <c r="H257" s="122" t="s">
        <v>217</v>
      </c>
      <c r="I257" s="122" t="s">
        <v>384</v>
      </c>
      <c r="J257" s="123" t="s">
        <v>277</v>
      </c>
      <c r="K257" s="135">
        <f t="shared" si="93"/>
        <v>3339028700</v>
      </c>
      <c r="L257" s="135">
        <f t="shared" si="93"/>
        <v>1403756500</v>
      </c>
      <c r="M257" s="245">
        <f t="shared" si="69"/>
        <v>1935272200</v>
      </c>
      <c r="N257" s="101">
        <f t="shared" si="71"/>
        <v>0</v>
      </c>
      <c r="O257" s="101">
        <f t="shared" si="72"/>
        <v>0</v>
      </c>
      <c r="P257" s="239">
        <f t="shared" si="74"/>
        <v>0</v>
      </c>
      <c r="Q257" s="239">
        <f t="shared" si="75"/>
        <v>0</v>
      </c>
      <c r="R257" s="239">
        <f t="shared" si="76"/>
        <v>0</v>
      </c>
      <c r="S257" s="239">
        <f t="shared" si="77"/>
        <v>0</v>
      </c>
      <c r="T257" s="239">
        <f t="shared" si="78"/>
        <v>0</v>
      </c>
      <c r="U257" s="239">
        <f t="shared" si="79"/>
        <v>0</v>
      </c>
      <c r="V257" s="239">
        <f t="shared" si="80"/>
        <v>0</v>
      </c>
      <c r="W257" s="239">
        <f t="shared" si="81"/>
        <v>0</v>
      </c>
      <c r="X257" s="152"/>
      <c r="Y257" s="230" t="s">
        <v>901</v>
      </c>
      <c r="Z257" s="231">
        <v>3339028700</v>
      </c>
      <c r="AA257" s="231">
        <v>1403756500</v>
      </c>
      <c r="AB257" s="232">
        <v>1935272200</v>
      </c>
      <c r="AC257" s="152"/>
      <c r="AD257" s="152"/>
      <c r="AE257" s="240" t="str">
        <f t="shared" si="91"/>
        <v>000</v>
      </c>
      <c r="AF257" s="240" t="str">
        <f t="shared" si="73"/>
        <v>2</v>
      </c>
      <c r="AG257" s="240" t="str">
        <f t="shared" si="83"/>
        <v>02</v>
      </c>
      <c r="AH257" s="240" t="str">
        <f t="shared" si="84"/>
        <v>15</v>
      </c>
      <c r="AI257" s="240" t="str">
        <f t="shared" si="85"/>
        <v>001</v>
      </c>
      <c r="AJ257" s="240" t="str">
        <f t="shared" si="86"/>
        <v>05</v>
      </c>
      <c r="AK257" s="240" t="str">
        <f t="shared" si="87"/>
        <v>0000</v>
      </c>
      <c r="AL257" s="240" t="str">
        <f t="shared" si="88"/>
        <v>150</v>
      </c>
    </row>
    <row r="258" spans="1:39" s="8" customFormat="1" ht="23.25" x14ac:dyDescent="0.25">
      <c r="A258" s="120" t="s">
        <v>587</v>
      </c>
      <c r="B258" s="119" t="s">
        <v>60</v>
      </c>
      <c r="C258" s="121" t="s">
        <v>79</v>
      </c>
      <c r="D258" s="122" t="s">
        <v>23</v>
      </c>
      <c r="E258" s="122" t="s">
        <v>389</v>
      </c>
      <c r="F258" s="122" t="s">
        <v>257</v>
      </c>
      <c r="G258" s="122" t="s">
        <v>24</v>
      </c>
      <c r="H258" s="122" t="s">
        <v>217</v>
      </c>
      <c r="I258" s="122" t="s">
        <v>384</v>
      </c>
      <c r="J258" s="123" t="s">
        <v>277</v>
      </c>
      <c r="K258" s="244">
        <v>3339028700</v>
      </c>
      <c r="L258" s="150">
        <v>1403756500</v>
      </c>
      <c r="M258" s="245">
        <f t="shared" si="69"/>
        <v>1935272200</v>
      </c>
      <c r="N258" s="101">
        <f t="shared" si="71"/>
        <v>0</v>
      </c>
      <c r="O258" s="101">
        <f t="shared" si="72"/>
        <v>0</v>
      </c>
      <c r="P258" s="239">
        <f t="shared" si="74"/>
        <v>0</v>
      </c>
      <c r="Q258" s="239">
        <f t="shared" si="75"/>
        <v>0</v>
      </c>
      <c r="R258" s="239">
        <f t="shared" si="76"/>
        <v>0</v>
      </c>
      <c r="S258" s="239">
        <f t="shared" si="77"/>
        <v>0</v>
      </c>
      <c r="T258" s="239">
        <f t="shared" si="78"/>
        <v>0</v>
      </c>
      <c r="U258" s="239">
        <f t="shared" si="79"/>
        <v>0</v>
      </c>
      <c r="V258" s="239">
        <f t="shared" si="80"/>
        <v>0</v>
      </c>
      <c r="W258" s="239">
        <f t="shared" si="81"/>
        <v>0</v>
      </c>
      <c r="X258" s="152"/>
      <c r="Y258" s="230" t="s">
        <v>902</v>
      </c>
      <c r="Z258" s="231">
        <v>3339028700</v>
      </c>
      <c r="AA258" s="231">
        <v>1403756500</v>
      </c>
      <c r="AB258" s="232">
        <v>1935272200</v>
      </c>
      <c r="AC258" s="152"/>
      <c r="AD258" s="152"/>
      <c r="AE258" s="240" t="str">
        <f t="shared" si="91"/>
        <v>295</v>
      </c>
      <c r="AF258" s="240" t="str">
        <f t="shared" si="73"/>
        <v>2</v>
      </c>
      <c r="AG258" s="240" t="str">
        <f t="shared" si="83"/>
        <v>02</v>
      </c>
      <c r="AH258" s="240" t="str">
        <f t="shared" si="84"/>
        <v>15</v>
      </c>
      <c r="AI258" s="240" t="str">
        <f t="shared" si="85"/>
        <v>001</v>
      </c>
      <c r="AJ258" s="240" t="str">
        <f t="shared" si="86"/>
        <v>05</v>
      </c>
      <c r="AK258" s="240" t="str">
        <f t="shared" si="87"/>
        <v>0000</v>
      </c>
      <c r="AL258" s="240" t="str">
        <f t="shared" si="88"/>
        <v>150</v>
      </c>
    </row>
    <row r="259" spans="1:39" s="8" customFormat="1" ht="15.75" x14ac:dyDescent="0.25">
      <c r="A259" s="132" t="s">
        <v>1113</v>
      </c>
      <c r="B259" s="118" t="s">
        <v>60</v>
      </c>
      <c r="C259" s="125" t="s">
        <v>381</v>
      </c>
      <c r="D259" s="241" t="s">
        <v>23</v>
      </c>
      <c r="E259" s="241" t="s">
        <v>389</v>
      </c>
      <c r="F259" s="241" t="s">
        <v>149</v>
      </c>
      <c r="G259" s="241" t="s">
        <v>241</v>
      </c>
      <c r="H259" s="241" t="s">
        <v>383</v>
      </c>
      <c r="I259" s="241" t="s">
        <v>384</v>
      </c>
      <c r="J259" s="242" t="s">
        <v>277</v>
      </c>
      <c r="K259" s="252">
        <f>K260</f>
        <v>106844700</v>
      </c>
      <c r="L259" s="252">
        <f>L260</f>
        <v>73738100</v>
      </c>
      <c r="M259" s="151">
        <f t="shared" si="69"/>
        <v>33106600</v>
      </c>
      <c r="N259" s="101">
        <f t="shared" si="71"/>
        <v>0</v>
      </c>
      <c r="O259" s="101">
        <f t="shared" si="72"/>
        <v>0</v>
      </c>
      <c r="P259" s="239">
        <f t="shared" si="74"/>
        <v>0</v>
      </c>
      <c r="Q259" s="239">
        <f t="shared" si="75"/>
        <v>0</v>
      </c>
      <c r="R259" s="239">
        <f t="shared" si="76"/>
        <v>0</v>
      </c>
      <c r="S259" s="239">
        <f t="shared" si="77"/>
        <v>0</v>
      </c>
      <c r="T259" s="239">
        <f t="shared" si="78"/>
        <v>0</v>
      </c>
      <c r="U259" s="239">
        <f t="shared" si="79"/>
        <v>0</v>
      </c>
      <c r="V259" s="239">
        <f t="shared" si="80"/>
        <v>0</v>
      </c>
      <c r="W259" s="239">
        <f t="shared" si="81"/>
        <v>0</v>
      </c>
      <c r="X259" s="152"/>
      <c r="Y259" s="230" t="s">
        <v>1084</v>
      </c>
      <c r="Z259" s="231">
        <v>106844700</v>
      </c>
      <c r="AA259" s="231">
        <v>73738100</v>
      </c>
      <c r="AB259" s="232">
        <v>33106600</v>
      </c>
      <c r="AC259" s="152"/>
      <c r="AD259" s="152"/>
      <c r="AE259" s="240" t="str">
        <f t="shared" si="91"/>
        <v>000</v>
      </c>
      <c r="AF259" s="240" t="str">
        <f t="shared" si="73"/>
        <v>2</v>
      </c>
      <c r="AG259" s="240" t="str">
        <f t="shared" si="83"/>
        <v>02</v>
      </c>
      <c r="AH259" s="240" t="str">
        <f t="shared" si="84"/>
        <v>19</v>
      </c>
      <c r="AI259" s="240" t="str">
        <f t="shared" si="85"/>
        <v>999</v>
      </c>
      <c r="AJ259" s="240" t="str">
        <f t="shared" si="86"/>
        <v>00</v>
      </c>
      <c r="AK259" s="240" t="str">
        <f t="shared" si="87"/>
        <v>0000</v>
      </c>
      <c r="AL259" s="240" t="str">
        <f t="shared" si="88"/>
        <v>150</v>
      </c>
    </row>
    <row r="260" spans="1:39" s="8" customFormat="1" ht="15.75" x14ac:dyDescent="0.25">
      <c r="A260" s="120" t="s">
        <v>1135</v>
      </c>
      <c r="B260" s="119" t="s">
        <v>60</v>
      </c>
      <c r="C260" s="121" t="s">
        <v>381</v>
      </c>
      <c r="D260" s="122" t="s">
        <v>23</v>
      </c>
      <c r="E260" s="122" t="s">
        <v>389</v>
      </c>
      <c r="F260" s="122" t="s">
        <v>149</v>
      </c>
      <c r="G260" s="122" t="s">
        <v>241</v>
      </c>
      <c r="H260" s="122" t="s">
        <v>217</v>
      </c>
      <c r="I260" s="122" t="s">
        <v>384</v>
      </c>
      <c r="J260" s="123" t="s">
        <v>277</v>
      </c>
      <c r="K260" s="244">
        <f>K261</f>
        <v>106844700</v>
      </c>
      <c r="L260" s="244">
        <f>L261</f>
        <v>73738100</v>
      </c>
      <c r="M260" s="245">
        <f t="shared" si="69"/>
        <v>33106600</v>
      </c>
      <c r="N260" s="101">
        <f t="shared" si="71"/>
        <v>0</v>
      </c>
      <c r="O260" s="101">
        <f t="shared" si="72"/>
        <v>0</v>
      </c>
      <c r="P260" s="239">
        <f t="shared" si="74"/>
        <v>0</v>
      </c>
      <c r="Q260" s="239">
        <f t="shared" si="75"/>
        <v>0</v>
      </c>
      <c r="R260" s="239">
        <f t="shared" si="76"/>
        <v>0</v>
      </c>
      <c r="S260" s="239">
        <f t="shared" si="77"/>
        <v>0</v>
      </c>
      <c r="T260" s="239">
        <f t="shared" si="78"/>
        <v>0</v>
      </c>
      <c r="U260" s="239">
        <f t="shared" si="79"/>
        <v>0</v>
      </c>
      <c r="V260" s="239">
        <f t="shared" si="80"/>
        <v>0</v>
      </c>
      <c r="W260" s="239">
        <f t="shared" si="81"/>
        <v>0</v>
      </c>
      <c r="X260" s="152"/>
      <c r="Y260" s="230" t="s">
        <v>1085</v>
      </c>
      <c r="Z260" s="231">
        <v>106844700</v>
      </c>
      <c r="AA260" s="231">
        <v>73738100</v>
      </c>
      <c r="AB260" s="232">
        <v>33106600</v>
      </c>
      <c r="AC260" s="152"/>
      <c r="AD260" s="152"/>
      <c r="AE260" s="240" t="str">
        <f t="shared" si="91"/>
        <v>000</v>
      </c>
      <c r="AF260" s="240" t="str">
        <f t="shared" si="73"/>
        <v>2</v>
      </c>
      <c r="AG260" s="240" t="str">
        <f t="shared" si="83"/>
        <v>02</v>
      </c>
      <c r="AH260" s="240" t="str">
        <f t="shared" si="84"/>
        <v>19</v>
      </c>
      <c r="AI260" s="240" t="str">
        <f t="shared" si="85"/>
        <v>999</v>
      </c>
      <c r="AJ260" s="240" t="str">
        <f t="shared" si="86"/>
        <v>05</v>
      </c>
      <c r="AK260" s="240" t="str">
        <f t="shared" si="87"/>
        <v>0000</v>
      </c>
      <c r="AL260" s="240" t="str">
        <f t="shared" si="88"/>
        <v>150</v>
      </c>
    </row>
    <row r="261" spans="1:39" s="8" customFormat="1" ht="45.75" x14ac:dyDescent="0.25">
      <c r="A261" s="120" t="s">
        <v>1112</v>
      </c>
      <c r="B261" s="119" t="s">
        <v>60</v>
      </c>
      <c r="C261" s="121" t="s">
        <v>79</v>
      </c>
      <c r="D261" s="122" t="s">
        <v>23</v>
      </c>
      <c r="E261" s="122" t="s">
        <v>389</v>
      </c>
      <c r="F261" s="122" t="s">
        <v>149</v>
      </c>
      <c r="G261" s="122" t="s">
        <v>241</v>
      </c>
      <c r="H261" s="122" t="s">
        <v>217</v>
      </c>
      <c r="I261" s="122" t="s">
        <v>1111</v>
      </c>
      <c r="J261" s="123" t="s">
        <v>277</v>
      </c>
      <c r="K261" s="247">
        <v>106844700</v>
      </c>
      <c r="L261" s="150">
        <v>73738100</v>
      </c>
      <c r="M261" s="245">
        <f t="shared" si="69"/>
        <v>33106600</v>
      </c>
      <c r="N261" s="101">
        <f t="shared" si="71"/>
        <v>0</v>
      </c>
      <c r="O261" s="101">
        <f t="shared" si="72"/>
        <v>0</v>
      </c>
      <c r="P261" s="239">
        <f t="shared" si="74"/>
        <v>0</v>
      </c>
      <c r="Q261" s="239">
        <f t="shared" si="75"/>
        <v>0</v>
      </c>
      <c r="R261" s="239">
        <f t="shared" si="76"/>
        <v>0</v>
      </c>
      <c r="S261" s="239">
        <f t="shared" si="77"/>
        <v>0</v>
      </c>
      <c r="T261" s="239">
        <f t="shared" si="78"/>
        <v>0</v>
      </c>
      <c r="U261" s="239">
        <f t="shared" si="79"/>
        <v>0</v>
      </c>
      <c r="V261" s="239">
        <f t="shared" si="80"/>
        <v>0</v>
      </c>
      <c r="W261" s="239">
        <f t="shared" si="81"/>
        <v>0</v>
      </c>
      <c r="X261" s="152"/>
      <c r="Y261" s="230" t="s">
        <v>1086</v>
      </c>
      <c r="Z261" s="231">
        <v>106844700</v>
      </c>
      <c r="AA261" s="231">
        <v>73738100</v>
      </c>
      <c r="AB261" s="232">
        <v>33106600</v>
      </c>
      <c r="AC261" s="152"/>
      <c r="AD261" s="152"/>
      <c r="AE261" s="240" t="str">
        <f t="shared" si="91"/>
        <v>295</v>
      </c>
      <c r="AF261" s="240" t="str">
        <f t="shared" si="73"/>
        <v>2</v>
      </c>
      <c r="AG261" s="240" t="str">
        <f t="shared" si="83"/>
        <v>02</v>
      </c>
      <c r="AH261" s="240" t="str">
        <f t="shared" si="84"/>
        <v>19</v>
      </c>
      <c r="AI261" s="240" t="str">
        <f t="shared" si="85"/>
        <v>999</v>
      </c>
      <c r="AJ261" s="240" t="str">
        <f t="shared" si="86"/>
        <v>05</v>
      </c>
      <c r="AK261" s="240" t="str">
        <f t="shared" si="87"/>
        <v>2724</v>
      </c>
      <c r="AL261" s="240" t="str">
        <f t="shared" si="88"/>
        <v>150</v>
      </c>
      <c r="AM261" s="7"/>
    </row>
    <row r="262" spans="1:39" s="8" customFormat="1" ht="23.25" x14ac:dyDescent="0.25">
      <c r="A262" s="132" t="s">
        <v>72</v>
      </c>
      <c r="B262" s="119" t="s">
        <v>60</v>
      </c>
      <c r="C262" s="287" t="s">
        <v>381</v>
      </c>
      <c r="D262" s="288" t="s">
        <v>23</v>
      </c>
      <c r="E262" s="288" t="s">
        <v>389</v>
      </c>
      <c r="F262" s="288" t="s">
        <v>258</v>
      </c>
      <c r="G262" s="288" t="s">
        <v>381</v>
      </c>
      <c r="H262" s="288" t="s">
        <v>383</v>
      </c>
      <c r="I262" s="288" t="s">
        <v>384</v>
      </c>
      <c r="J262" s="290" t="s">
        <v>277</v>
      </c>
      <c r="K262" s="309">
        <f>K263+K265+K267+K273+K271+K269</f>
        <v>91446631.870000005</v>
      </c>
      <c r="L262" s="309">
        <f>L263+L265+L267+L273+L271+L269</f>
        <v>45325100.150000006</v>
      </c>
      <c r="M262" s="151">
        <f t="shared" si="69"/>
        <v>46121531.719999999</v>
      </c>
      <c r="N262" s="101">
        <f t="shared" si="71"/>
        <v>0</v>
      </c>
      <c r="O262" s="101">
        <f t="shared" si="72"/>
        <v>0</v>
      </c>
      <c r="P262" s="239">
        <f t="shared" si="74"/>
        <v>0</v>
      </c>
      <c r="Q262" s="239">
        <f t="shared" si="75"/>
        <v>0</v>
      </c>
      <c r="R262" s="239">
        <f t="shared" si="76"/>
        <v>0</v>
      </c>
      <c r="S262" s="239">
        <f t="shared" si="77"/>
        <v>0</v>
      </c>
      <c r="T262" s="239">
        <f t="shared" si="78"/>
        <v>0</v>
      </c>
      <c r="U262" s="239">
        <f t="shared" si="79"/>
        <v>0</v>
      </c>
      <c r="V262" s="239">
        <f t="shared" si="80"/>
        <v>0</v>
      </c>
      <c r="W262" s="239">
        <f t="shared" si="81"/>
        <v>0</v>
      </c>
      <c r="X262" s="152"/>
      <c r="Y262" s="230" t="s">
        <v>903</v>
      </c>
      <c r="Z262" s="231">
        <v>91446631.870000005</v>
      </c>
      <c r="AA262" s="231">
        <v>45325100.149999999</v>
      </c>
      <c r="AB262" s="232">
        <v>46121531.719999999</v>
      </c>
      <c r="AC262" s="152"/>
      <c r="AD262" s="152"/>
      <c r="AE262" s="240" t="str">
        <f t="shared" si="91"/>
        <v>000</v>
      </c>
      <c r="AF262" s="240" t="str">
        <f t="shared" si="73"/>
        <v>2</v>
      </c>
      <c r="AG262" s="240" t="str">
        <f t="shared" si="83"/>
        <v>02</v>
      </c>
      <c r="AH262" s="240" t="str">
        <f t="shared" si="84"/>
        <v>20</v>
      </c>
      <c r="AI262" s="240" t="str">
        <f t="shared" si="85"/>
        <v>000</v>
      </c>
      <c r="AJ262" s="240" t="str">
        <f t="shared" si="86"/>
        <v>00</v>
      </c>
      <c r="AK262" s="240" t="str">
        <f t="shared" si="87"/>
        <v>0000</v>
      </c>
      <c r="AL262" s="240" t="str">
        <f t="shared" si="88"/>
        <v>150</v>
      </c>
      <c r="AM262" s="7"/>
    </row>
    <row r="263" spans="1:39" s="8" customFormat="1" ht="45.75" x14ac:dyDescent="0.25">
      <c r="A263" s="310" t="s">
        <v>1069</v>
      </c>
      <c r="B263" s="118" t="s">
        <v>60</v>
      </c>
      <c r="C263" s="287" t="s">
        <v>381</v>
      </c>
      <c r="D263" s="288" t="s">
        <v>23</v>
      </c>
      <c r="E263" s="288" t="s">
        <v>389</v>
      </c>
      <c r="F263" s="288" t="s">
        <v>337</v>
      </c>
      <c r="G263" s="288" t="s">
        <v>1028</v>
      </c>
      <c r="H263" s="288" t="s">
        <v>383</v>
      </c>
      <c r="I263" s="288" t="s">
        <v>384</v>
      </c>
      <c r="J263" s="290" t="s">
        <v>277</v>
      </c>
      <c r="K263" s="309">
        <f>K264</f>
        <v>2100000</v>
      </c>
      <c r="L263" s="309">
        <f>L264</f>
        <v>2100000</v>
      </c>
      <c r="M263" s="151" t="str">
        <f t="shared" ref="M263:M323" si="94">IF(K263-L263&gt;0,K263-L263,"-")</f>
        <v>-</v>
      </c>
      <c r="N263" s="101">
        <f t="shared" si="71"/>
        <v>0</v>
      </c>
      <c r="O263" s="101">
        <f t="shared" si="72"/>
        <v>0</v>
      </c>
      <c r="P263" s="239">
        <f t="shared" si="74"/>
        <v>0</v>
      </c>
      <c r="Q263" s="239">
        <f t="shared" si="75"/>
        <v>0</v>
      </c>
      <c r="R263" s="239">
        <f t="shared" si="76"/>
        <v>0</v>
      </c>
      <c r="S263" s="239">
        <f t="shared" si="77"/>
        <v>0</v>
      </c>
      <c r="T263" s="239">
        <f t="shared" si="78"/>
        <v>0</v>
      </c>
      <c r="U263" s="239">
        <f t="shared" si="79"/>
        <v>0</v>
      </c>
      <c r="V263" s="239">
        <f t="shared" si="80"/>
        <v>0</v>
      </c>
      <c r="W263" s="239">
        <f t="shared" si="81"/>
        <v>0</v>
      </c>
      <c r="X263" s="152"/>
      <c r="Y263" s="230" t="s">
        <v>1019</v>
      </c>
      <c r="Z263" s="231">
        <v>2100000</v>
      </c>
      <c r="AA263" s="231">
        <v>2100000</v>
      </c>
      <c r="AB263" s="232">
        <v>0</v>
      </c>
      <c r="AC263" s="152"/>
      <c r="AD263" s="152"/>
      <c r="AE263" s="240" t="str">
        <f t="shared" si="91"/>
        <v>000</v>
      </c>
      <c r="AF263" s="240" t="str">
        <f t="shared" si="73"/>
        <v>2</v>
      </c>
      <c r="AG263" s="240" t="str">
        <f t="shared" si="83"/>
        <v>02</v>
      </c>
      <c r="AH263" s="240" t="str">
        <f t="shared" si="84"/>
        <v>25</v>
      </c>
      <c r="AI263" s="240" t="str">
        <f t="shared" si="85"/>
        <v>172</v>
      </c>
      <c r="AJ263" s="240" t="str">
        <f t="shared" si="86"/>
        <v>00</v>
      </c>
      <c r="AK263" s="240" t="str">
        <f t="shared" si="87"/>
        <v>0000</v>
      </c>
      <c r="AL263" s="240" t="str">
        <f t="shared" si="88"/>
        <v>150</v>
      </c>
      <c r="AM263" s="7"/>
    </row>
    <row r="264" spans="1:39" s="8" customFormat="1" ht="45.75" x14ac:dyDescent="0.25">
      <c r="A264" s="253" t="s">
        <v>1036</v>
      </c>
      <c r="B264" s="119" t="s">
        <v>60</v>
      </c>
      <c r="C264" s="286" t="s">
        <v>228</v>
      </c>
      <c r="D264" s="128" t="s">
        <v>23</v>
      </c>
      <c r="E264" s="128" t="s">
        <v>389</v>
      </c>
      <c r="F264" s="128" t="s">
        <v>337</v>
      </c>
      <c r="G264" s="128" t="s">
        <v>1028</v>
      </c>
      <c r="H264" s="128" t="s">
        <v>217</v>
      </c>
      <c r="I264" s="128" t="s">
        <v>384</v>
      </c>
      <c r="J264" s="130" t="s">
        <v>277</v>
      </c>
      <c r="K264" s="244">
        <v>2100000</v>
      </c>
      <c r="L264" s="150">
        <v>2100000</v>
      </c>
      <c r="M264" s="245" t="str">
        <f t="shared" si="94"/>
        <v>-</v>
      </c>
      <c r="N264" s="101">
        <f t="shared" si="71"/>
        <v>0</v>
      </c>
      <c r="O264" s="101">
        <f t="shared" si="72"/>
        <v>0</v>
      </c>
      <c r="P264" s="239">
        <f t="shared" si="74"/>
        <v>0</v>
      </c>
      <c r="Q264" s="239">
        <f t="shared" si="75"/>
        <v>0</v>
      </c>
      <c r="R264" s="239">
        <f t="shared" si="76"/>
        <v>0</v>
      </c>
      <c r="S264" s="239">
        <f t="shared" si="77"/>
        <v>0</v>
      </c>
      <c r="T264" s="239">
        <f t="shared" si="78"/>
        <v>0</v>
      </c>
      <c r="U264" s="239">
        <f t="shared" si="79"/>
        <v>0</v>
      </c>
      <c r="V264" s="239">
        <f t="shared" si="80"/>
        <v>0</v>
      </c>
      <c r="W264" s="239">
        <f t="shared" si="81"/>
        <v>0</v>
      </c>
      <c r="X264" s="152"/>
      <c r="Y264" s="230" t="s">
        <v>1020</v>
      </c>
      <c r="Z264" s="231">
        <v>2100000</v>
      </c>
      <c r="AA264" s="231">
        <v>2100000</v>
      </c>
      <c r="AB264" s="232">
        <v>0</v>
      </c>
      <c r="AC264" s="152"/>
      <c r="AD264" s="152"/>
      <c r="AE264" s="240" t="str">
        <f t="shared" ref="AE264:AE327" si="95">MID(Y264,1,3)</f>
        <v>274</v>
      </c>
      <c r="AF264" s="240" t="str">
        <f t="shared" si="73"/>
        <v>2</v>
      </c>
      <c r="AG264" s="240" t="str">
        <f t="shared" si="83"/>
        <v>02</v>
      </c>
      <c r="AH264" s="240" t="str">
        <f t="shared" si="84"/>
        <v>25</v>
      </c>
      <c r="AI264" s="240" t="str">
        <f t="shared" si="85"/>
        <v>172</v>
      </c>
      <c r="AJ264" s="240" t="str">
        <f t="shared" si="86"/>
        <v>05</v>
      </c>
      <c r="AK264" s="240" t="str">
        <f t="shared" si="87"/>
        <v>0000</v>
      </c>
      <c r="AL264" s="240" t="str">
        <f t="shared" si="88"/>
        <v>150</v>
      </c>
      <c r="AM264" s="7"/>
    </row>
    <row r="265" spans="1:39" s="8" customFormat="1" ht="23.25" x14ac:dyDescent="0.25">
      <c r="A265" s="310" t="s">
        <v>2923</v>
      </c>
      <c r="B265" s="118" t="s">
        <v>60</v>
      </c>
      <c r="C265" s="287" t="s">
        <v>381</v>
      </c>
      <c r="D265" s="288" t="s">
        <v>23</v>
      </c>
      <c r="E265" s="288" t="s">
        <v>389</v>
      </c>
      <c r="F265" s="288" t="s">
        <v>337</v>
      </c>
      <c r="G265" s="288" t="s">
        <v>1029</v>
      </c>
      <c r="H265" s="288" t="s">
        <v>383</v>
      </c>
      <c r="I265" s="288" t="s">
        <v>384</v>
      </c>
      <c r="J265" s="290" t="s">
        <v>277</v>
      </c>
      <c r="K265" s="252">
        <f>K266</f>
        <v>1725700</v>
      </c>
      <c r="L265" s="252">
        <f>L266</f>
        <v>838698.53</v>
      </c>
      <c r="M265" s="151">
        <f t="shared" si="94"/>
        <v>887001.47</v>
      </c>
      <c r="N265" s="101">
        <f t="shared" si="71"/>
        <v>0</v>
      </c>
      <c r="O265" s="101">
        <f t="shared" si="72"/>
        <v>0</v>
      </c>
      <c r="P265" s="239">
        <f t="shared" si="74"/>
        <v>0</v>
      </c>
      <c r="Q265" s="239">
        <f t="shared" si="75"/>
        <v>0</v>
      </c>
      <c r="R265" s="239">
        <f t="shared" si="76"/>
        <v>0</v>
      </c>
      <c r="S265" s="239">
        <f t="shared" si="77"/>
        <v>0</v>
      </c>
      <c r="T265" s="239">
        <f t="shared" si="78"/>
        <v>0</v>
      </c>
      <c r="U265" s="239">
        <f t="shared" si="79"/>
        <v>0</v>
      </c>
      <c r="V265" s="239">
        <f t="shared" si="80"/>
        <v>0</v>
      </c>
      <c r="W265" s="239">
        <f t="shared" si="81"/>
        <v>0</v>
      </c>
      <c r="X265" s="152"/>
      <c r="Y265" s="230" t="s">
        <v>1219</v>
      </c>
      <c r="Z265" s="231">
        <v>1725700</v>
      </c>
      <c r="AA265" s="231">
        <v>838698.53</v>
      </c>
      <c r="AB265" s="232">
        <v>887001.47</v>
      </c>
      <c r="AC265" s="152"/>
      <c r="AD265" s="152"/>
      <c r="AE265" s="240" t="str">
        <f t="shared" si="95"/>
        <v>000</v>
      </c>
      <c r="AF265" s="240" t="str">
        <f t="shared" si="73"/>
        <v>2</v>
      </c>
      <c r="AG265" s="240" t="str">
        <f t="shared" si="83"/>
        <v>02</v>
      </c>
      <c r="AH265" s="240" t="str">
        <f t="shared" si="84"/>
        <v>25</v>
      </c>
      <c r="AI265" s="240" t="str">
        <f t="shared" si="85"/>
        <v>228</v>
      </c>
      <c r="AJ265" s="240" t="str">
        <f t="shared" si="86"/>
        <v>00</v>
      </c>
      <c r="AK265" s="240" t="str">
        <f t="shared" si="87"/>
        <v>0000</v>
      </c>
      <c r="AL265" s="240" t="str">
        <f t="shared" si="88"/>
        <v>150</v>
      </c>
      <c r="AM265" s="7"/>
    </row>
    <row r="266" spans="1:39" s="8" customFormat="1" ht="23.25" x14ac:dyDescent="0.25">
      <c r="A266" s="253" t="s">
        <v>1035</v>
      </c>
      <c r="B266" s="119" t="s">
        <v>60</v>
      </c>
      <c r="C266" s="286" t="s">
        <v>279</v>
      </c>
      <c r="D266" s="128" t="s">
        <v>23</v>
      </c>
      <c r="E266" s="128" t="s">
        <v>389</v>
      </c>
      <c r="F266" s="128" t="s">
        <v>337</v>
      </c>
      <c r="G266" s="128" t="s">
        <v>1029</v>
      </c>
      <c r="H266" s="128" t="s">
        <v>217</v>
      </c>
      <c r="I266" s="128" t="s">
        <v>384</v>
      </c>
      <c r="J266" s="130" t="s">
        <v>277</v>
      </c>
      <c r="K266" s="244">
        <v>1725700</v>
      </c>
      <c r="L266" s="244">
        <v>838698.53</v>
      </c>
      <c r="M266" s="245">
        <f t="shared" si="94"/>
        <v>887001.47</v>
      </c>
      <c r="N266" s="101">
        <f t="shared" si="71"/>
        <v>0</v>
      </c>
      <c r="O266" s="101">
        <f t="shared" si="72"/>
        <v>0</v>
      </c>
      <c r="P266" s="239">
        <f t="shared" si="74"/>
        <v>0</v>
      </c>
      <c r="Q266" s="239">
        <f t="shared" si="75"/>
        <v>0</v>
      </c>
      <c r="R266" s="239">
        <f t="shared" si="76"/>
        <v>0</v>
      </c>
      <c r="S266" s="239">
        <f t="shared" si="77"/>
        <v>0</v>
      </c>
      <c r="T266" s="239">
        <f t="shared" si="78"/>
        <v>0</v>
      </c>
      <c r="U266" s="239">
        <f t="shared" si="79"/>
        <v>0</v>
      </c>
      <c r="V266" s="239">
        <f t="shared" si="80"/>
        <v>0</v>
      </c>
      <c r="W266" s="239">
        <f t="shared" si="81"/>
        <v>0</v>
      </c>
      <c r="X266" s="152"/>
      <c r="Y266" s="230" t="s">
        <v>1021</v>
      </c>
      <c r="Z266" s="231">
        <v>1725700</v>
      </c>
      <c r="AA266" s="231">
        <v>838698.53</v>
      </c>
      <c r="AB266" s="232">
        <v>887001.47</v>
      </c>
      <c r="AC266" s="152"/>
      <c r="AD266" s="152"/>
      <c r="AE266" s="240" t="str">
        <f t="shared" si="95"/>
        <v>201</v>
      </c>
      <c r="AF266" s="240" t="str">
        <f t="shared" si="73"/>
        <v>2</v>
      </c>
      <c r="AG266" s="240" t="str">
        <f t="shared" si="83"/>
        <v>02</v>
      </c>
      <c r="AH266" s="240" t="str">
        <f t="shared" si="84"/>
        <v>25</v>
      </c>
      <c r="AI266" s="240" t="str">
        <f t="shared" si="85"/>
        <v>228</v>
      </c>
      <c r="AJ266" s="240" t="str">
        <f t="shared" si="86"/>
        <v>05</v>
      </c>
      <c r="AK266" s="240" t="str">
        <f t="shared" si="87"/>
        <v>0000</v>
      </c>
      <c r="AL266" s="240" t="str">
        <f t="shared" si="88"/>
        <v>150</v>
      </c>
      <c r="AM266" s="7"/>
    </row>
    <row r="267" spans="1:39" s="8" customFormat="1" ht="34.5" x14ac:dyDescent="0.25">
      <c r="A267" s="132" t="s">
        <v>605</v>
      </c>
      <c r="B267" s="118" t="s">
        <v>60</v>
      </c>
      <c r="C267" s="287" t="s">
        <v>381</v>
      </c>
      <c r="D267" s="288" t="s">
        <v>23</v>
      </c>
      <c r="E267" s="288" t="s">
        <v>389</v>
      </c>
      <c r="F267" s="288" t="s">
        <v>337</v>
      </c>
      <c r="G267" s="288" t="s">
        <v>603</v>
      </c>
      <c r="H267" s="288" t="s">
        <v>383</v>
      </c>
      <c r="I267" s="288" t="s">
        <v>384</v>
      </c>
      <c r="J267" s="290" t="s">
        <v>277</v>
      </c>
      <c r="K267" s="309">
        <f>K268</f>
        <v>30973400</v>
      </c>
      <c r="L267" s="309">
        <f>L268</f>
        <v>10036898.84</v>
      </c>
      <c r="M267" s="151">
        <f t="shared" si="94"/>
        <v>20936501.16</v>
      </c>
      <c r="N267" s="101">
        <f t="shared" si="71"/>
        <v>0</v>
      </c>
      <c r="O267" s="101">
        <f t="shared" si="72"/>
        <v>0</v>
      </c>
      <c r="P267" s="239">
        <f t="shared" si="74"/>
        <v>0</v>
      </c>
      <c r="Q267" s="239">
        <f t="shared" si="75"/>
        <v>0</v>
      </c>
      <c r="R267" s="239">
        <f t="shared" si="76"/>
        <v>0</v>
      </c>
      <c r="S267" s="239">
        <f t="shared" si="77"/>
        <v>0</v>
      </c>
      <c r="T267" s="239">
        <f t="shared" si="78"/>
        <v>0</v>
      </c>
      <c r="U267" s="239">
        <f t="shared" si="79"/>
        <v>0</v>
      </c>
      <c r="V267" s="239">
        <f t="shared" si="80"/>
        <v>0</v>
      </c>
      <c r="W267" s="239">
        <f t="shared" si="81"/>
        <v>0</v>
      </c>
      <c r="X267" s="152"/>
      <c r="Y267" s="230" t="s">
        <v>904</v>
      </c>
      <c r="Z267" s="231">
        <v>30973400</v>
      </c>
      <c r="AA267" s="231">
        <v>10036898.84</v>
      </c>
      <c r="AB267" s="232">
        <v>20936501.16</v>
      </c>
      <c r="AC267" s="152"/>
      <c r="AD267" s="152"/>
      <c r="AE267" s="240" t="str">
        <f t="shared" si="95"/>
        <v>000</v>
      </c>
      <c r="AF267" s="240" t="str">
        <f t="shared" si="73"/>
        <v>2</v>
      </c>
      <c r="AG267" s="240" t="str">
        <f t="shared" si="83"/>
        <v>02</v>
      </c>
      <c r="AH267" s="240" t="str">
        <f t="shared" si="84"/>
        <v>25</v>
      </c>
      <c r="AI267" s="240" t="str">
        <f t="shared" si="85"/>
        <v>304</v>
      </c>
      <c r="AJ267" s="240" t="str">
        <f t="shared" si="86"/>
        <v>00</v>
      </c>
      <c r="AK267" s="240" t="str">
        <f t="shared" si="87"/>
        <v>0000</v>
      </c>
      <c r="AL267" s="240" t="str">
        <f t="shared" si="88"/>
        <v>150</v>
      </c>
      <c r="AM267" s="7"/>
    </row>
    <row r="268" spans="1:39" s="8" customFormat="1" ht="34.5" x14ac:dyDescent="0.25">
      <c r="A268" s="120" t="s">
        <v>604</v>
      </c>
      <c r="B268" s="119" t="s">
        <v>60</v>
      </c>
      <c r="C268" s="286" t="s">
        <v>228</v>
      </c>
      <c r="D268" s="128" t="s">
        <v>23</v>
      </c>
      <c r="E268" s="128" t="s">
        <v>389</v>
      </c>
      <c r="F268" s="128" t="s">
        <v>337</v>
      </c>
      <c r="G268" s="128" t="s">
        <v>603</v>
      </c>
      <c r="H268" s="128" t="s">
        <v>217</v>
      </c>
      <c r="I268" s="128" t="s">
        <v>384</v>
      </c>
      <c r="J268" s="130" t="s">
        <v>277</v>
      </c>
      <c r="K268" s="311">
        <v>30973400</v>
      </c>
      <c r="L268" s="150">
        <v>10036898.84</v>
      </c>
      <c r="M268" s="245">
        <f t="shared" si="94"/>
        <v>20936501.16</v>
      </c>
      <c r="N268" s="101">
        <f t="shared" si="71"/>
        <v>0</v>
      </c>
      <c r="O268" s="101">
        <f t="shared" si="72"/>
        <v>0</v>
      </c>
      <c r="P268" s="239">
        <f t="shared" si="74"/>
        <v>0</v>
      </c>
      <c r="Q268" s="239">
        <f t="shared" si="75"/>
        <v>0</v>
      </c>
      <c r="R268" s="239">
        <f t="shared" si="76"/>
        <v>0</v>
      </c>
      <c r="S268" s="239">
        <f t="shared" si="77"/>
        <v>0</v>
      </c>
      <c r="T268" s="239">
        <f t="shared" si="78"/>
        <v>0</v>
      </c>
      <c r="U268" s="239">
        <f t="shared" si="79"/>
        <v>0</v>
      </c>
      <c r="V268" s="239">
        <f t="shared" si="80"/>
        <v>0</v>
      </c>
      <c r="W268" s="239">
        <f t="shared" si="81"/>
        <v>0</v>
      </c>
      <c r="X268" s="152"/>
      <c r="Y268" s="230" t="s">
        <v>905</v>
      </c>
      <c r="Z268" s="231">
        <v>30973400</v>
      </c>
      <c r="AA268" s="231">
        <v>10036898.84</v>
      </c>
      <c r="AB268" s="232">
        <v>20936501.16</v>
      </c>
      <c r="AC268" s="152"/>
      <c r="AD268" s="152"/>
      <c r="AE268" s="240" t="str">
        <f t="shared" si="95"/>
        <v>274</v>
      </c>
      <c r="AF268" s="240" t="str">
        <f t="shared" si="73"/>
        <v>2</v>
      </c>
      <c r="AG268" s="240" t="str">
        <f t="shared" si="83"/>
        <v>02</v>
      </c>
      <c r="AH268" s="240" t="str">
        <f t="shared" si="84"/>
        <v>25</v>
      </c>
      <c r="AI268" s="240" t="str">
        <f t="shared" si="85"/>
        <v>304</v>
      </c>
      <c r="AJ268" s="240" t="str">
        <f t="shared" si="86"/>
        <v>05</v>
      </c>
      <c r="AK268" s="240" t="str">
        <f t="shared" si="87"/>
        <v>0000</v>
      </c>
      <c r="AL268" s="240" t="str">
        <f t="shared" si="88"/>
        <v>150</v>
      </c>
      <c r="AM268" s="7"/>
    </row>
    <row r="269" spans="1:39" s="8" customFormat="1" ht="23.25" x14ac:dyDescent="0.25">
      <c r="A269" s="132" t="s">
        <v>1161</v>
      </c>
      <c r="B269" s="118" t="s">
        <v>60</v>
      </c>
      <c r="C269" s="287" t="s">
        <v>381</v>
      </c>
      <c r="D269" s="288" t="s">
        <v>23</v>
      </c>
      <c r="E269" s="288" t="s">
        <v>389</v>
      </c>
      <c r="F269" s="288" t="s">
        <v>337</v>
      </c>
      <c r="G269" s="288" t="s">
        <v>1160</v>
      </c>
      <c r="H269" s="288" t="s">
        <v>383</v>
      </c>
      <c r="I269" s="288" t="s">
        <v>384</v>
      </c>
      <c r="J269" s="290" t="s">
        <v>277</v>
      </c>
      <c r="K269" s="252">
        <f>K270</f>
        <v>2756360</v>
      </c>
      <c r="L269" s="252">
        <f>L270</f>
        <v>2311785.81</v>
      </c>
      <c r="M269" s="151">
        <f t="shared" si="94"/>
        <v>444574.18999999994</v>
      </c>
      <c r="N269" s="101">
        <f t="shared" si="71"/>
        <v>0</v>
      </c>
      <c r="O269" s="101">
        <f t="shared" si="72"/>
        <v>0</v>
      </c>
      <c r="P269" s="239">
        <f t="shared" si="74"/>
        <v>0</v>
      </c>
      <c r="Q269" s="239">
        <f t="shared" si="75"/>
        <v>0</v>
      </c>
      <c r="R269" s="239">
        <f t="shared" si="76"/>
        <v>0</v>
      </c>
      <c r="S269" s="239">
        <f t="shared" si="77"/>
        <v>0</v>
      </c>
      <c r="T269" s="239">
        <f t="shared" si="78"/>
        <v>0</v>
      </c>
      <c r="U269" s="239">
        <f t="shared" si="79"/>
        <v>0</v>
      </c>
      <c r="V269" s="239">
        <f t="shared" si="80"/>
        <v>0</v>
      </c>
      <c r="W269" s="239">
        <f t="shared" si="81"/>
        <v>0</v>
      </c>
      <c r="X269" s="152"/>
      <c r="Y269" s="230" t="s">
        <v>1145</v>
      </c>
      <c r="Z269" s="231">
        <v>2756360</v>
      </c>
      <c r="AA269" s="231">
        <v>2311785.81</v>
      </c>
      <c r="AB269" s="232">
        <v>444574.19</v>
      </c>
      <c r="AC269" s="152"/>
      <c r="AD269" s="152"/>
      <c r="AE269" s="240" t="str">
        <f t="shared" si="95"/>
        <v>000</v>
      </c>
      <c r="AF269" s="240" t="str">
        <f t="shared" si="73"/>
        <v>2</v>
      </c>
      <c r="AG269" s="240" t="str">
        <f t="shared" si="83"/>
        <v>02</v>
      </c>
      <c r="AH269" s="240" t="str">
        <f t="shared" si="84"/>
        <v>25</v>
      </c>
      <c r="AI269" s="240" t="str">
        <f t="shared" si="85"/>
        <v>497</v>
      </c>
      <c r="AJ269" s="240" t="str">
        <f t="shared" si="86"/>
        <v>00</v>
      </c>
      <c r="AK269" s="240" t="str">
        <f t="shared" si="87"/>
        <v>0000</v>
      </c>
      <c r="AL269" s="240" t="str">
        <f t="shared" si="88"/>
        <v>150</v>
      </c>
      <c r="AM269" s="7"/>
    </row>
    <row r="270" spans="1:39" s="8" customFormat="1" ht="23.25" x14ac:dyDescent="0.25">
      <c r="A270" s="120" t="s">
        <v>1162</v>
      </c>
      <c r="B270" s="119" t="s">
        <v>60</v>
      </c>
      <c r="C270" s="286" t="s">
        <v>279</v>
      </c>
      <c r="D270" s="128" t="s">
        <v>23</v>
      </c>
      <c r="E270" s="128" t="s">
        <v>389</v>
      </c>
      <c r="F270" s="128" t="s">
        <v>337</v>
      </c>
      <c r="G270" s="128" t="s">
        <v>1160</v>
      </c>
      <c r="H270" s="128" t="s">
        <v>217</v>
      </c>
      <c r="I270" s="128" t="s">
        <v>384</v>
      </c>
      <c r="J270" s="130" t="s">
        <v>277</v>
      </c>
      <c r="K270" s="258">
        <v>2756360</v>
      </c>
      <c r="L270" s="259">
        <v>2311785.81</v>
      </c>
      <c r="M270" s="245">
        <f t="shared" si="94"/>
        <v>444574.18999999994</v>
      </c>
      <c r="N270" s="101">
        <f t="shared" si="71"/>
        <v>0</v>
      </c>
      <c r="O270" s="101">
        <f t="shared" si="72"/>
        <v>0</v>
      </c>
      <c r="P270" s="239">
        <f t="shared" si="74"/>
        <v>0</v>
      </c>
      <c r="Q270" s="239">
        <f t="shared" si="75"/>
        <v>0</v>
      </c>
      <c r="R270" s="239">
        <f t="shared" si="76"/>
        <v>0</v>
      </c>
      <c r="S270" s="239">
        <f t="shared" si="77"/>
        <v>0</v>
      </c>
      <c r="T270" s="239">
        <f t="shared" si="78"/>
        <v>0</v>
      </c>
      <c r="U270" s="239">
        <f t="shared" si="79"/>
        <v>0</v>
      </c>
      <c r="V270" s="239">
        <f t="shared" si="80"/>
        <v>0</v>
      </c>
      <c r="W270" s="239">
        <f t="shared" si="81"/>
        <v>0</v>
      </c>
      <c r="X270" s="152"/>
      <c r="Y270" s="230" t="s">
        <v>1146</v>
      </c>
      <c r="Z270" s="231">
        <v>2756360</v>
      </c>
      <c r="AA270" s="231">
        <v>2311785.81</v>
      </c>
      <c r="AB270" s="232">
        <v>444574.19</v>
      </c>
      <c r="AC270" s="152"/>
      <c r="AD270" s="152"/>
      <c r="AE270" s="240" t="str">
        <f t="shared" si="95"/>
        <v>201</v>
      </c>
      <c r="AF270" s="240" t="str">
        <f t="shared" si="73"/>
        <v>2</v>
      </c>
      <c r="AG270" s="240" t="str">
        <f t="shared" si="83"/>
        <v>02</v>
      </c>
      <c r="AH270" s="240" t="str">
        <f t="shared" si="84"/>
        <v>25</v>
      </c>
      <c r="AI270" s="240" t="str">
        <f t="shared" si="85"/>
        <v>497</v>
      </c>
      <c r="AJ270" s="240" t="str">
        <f t="shared" si="86"/>
        <v>05</v>
      </c>
      <c r="AK270" s="240" t="str">
        <f t="shared" si="87"/>
        <v>0000</v>
      </c>
      <c r="AL270" s="240" t="str">
        <f t="shared" si="88"/>
        <v>150</v>
      </c>
      <c r="AM270" s="7"/>
    </row>
    <row r="271" spans="1:39" s="8" customFormat="1" ht="15.75" x14ac:dyDescent="0.25">
      <c r="A271" s="251" t="s">
        <v>1001</v>
      </c>
      <c r="B271" s="118" t="s">
        <v>60</v>
      </c>
      <c r="C271" s="287" t="s">
        <v>381</v>
      </c>
      <c r="D271" s="288" t="s">
        <v>23</v>
      </c>
      <c r="E271" s="288" t="s">
        <v>389</v>
      </c>
      <c r="F271" s="288" t="s">
        <v>337</v>
      </c>
      <c r="G271" s="288" t="s">
        <v>1003</v>
      </c>
      <c r="H271" s="288" t="s">
        <v>383</v>
      </c>
      <c r="I271" s="288" t="s">
        <v>384</v>
      </c>
      <c r="J271" s="290" t="s">
        <v>277</v>
      </c>
      <c r="K271" s="309">
        <f>K272</f>
        <v>208100</v>
      </c>
      <c r="L271" s="312">
        <f>L272</f>
        <v>208100</v>
      </c>
      <c r="M271" s="151" t="str">
        <f t="shared" si="94"/>
        <v>-</v>
      </c>
      <c r="N271" s="101">
        <f t="shared" si="71"/>
        <v>0</v>
      </c>
      <c r="O271" s="101">
        <f t="shared" si="72"/>
        <v>0</v>
      </c>
      <c r="P271" s="239">
        <f t="shared" si="74"/>
        <v>0</v>
      </c>
      <c r="Q271" s="239">
        <f t="shared" si="75"/>
        <v>0</v>
      </c>
      <c r="R271" s="239">
        <f t="shared" si="76"/>
        <v>0</v>
      </c>
      <c r="S271" s="239">
        <f t="shared" si="77"/>
        <v>0</v>
      </c>
      <c r="T271" s="239">
        <f t="shared" si="78"/>
        <v>0</v>
      </c>
      <c r="U271" s="239">
        <f t="shared" si="79"/>
        <v>0</v>
      </c>
      <c r="V271" s="239">
        <f t="shared" si="80"/>
        <v>0</v>
      </c>
      <c r="W271" s="239">
        <f t="shared" si="81"/>
        <v>0</v>
      </c>
      <c r="X271" s="152"/>
      <c r="Y271" s="230" t="s">
        <v>1000</v>
      </c>
      <c r="Z271" s="231">
        <v>208100</v>
      </c>
      <c r="AA271" s="231">
        <v>208100</v>
      </c>
      <c r="AB271" s="232">
        <v>0</v>
      </c>
      <c r="AC271" s="152"/>
      <c r="AD271" s="152"/>
      <c r="AE271" s="240" t="str">
        <f t="shared" si="95"/>
        <v>000</v>
      </c>
      <c r="AF271" s="240" t="str">
        <f t="shared" si="73"/>
        <v>2</v>
      </c>
      <c r="AG271" s="240" t="str">
        <f t="shared" si="83"/>
        <v>02</v>
      </c>
      <c r="AH271" s="240" t="str">
        <f t="shared" si="84"/>
        <v>25</v>
      </c>
      <c r="AI271" s="240" t="str">
        <f t="shared" si="85"/>
        <v>519</v>
      </c>
      <c r="AJ271" s="240" t="str">
        <f t="shared" si="86"/>
        <v>00</v>
      </c>
      <c r="AK271" s="240" t="str">
        <f t="shared" si="87"/>
        <v>0000</v>
      </c>
      <c r="AL271" s="240" t="str">
        <f t="shared" si="88"/>
        <v>150</v>
      </c>
      <c r="AM271" s="7"/>
    </row>
    <row r="272" spans="1:39" s="8" customFormat="1" ht="15.75" x14ac:dyDescent="0.25">
      <c r="A272" s="313" t="s">
        <v>1002</v>
      </c>
      <c r="B272" s="119" t="s">
        <v>60</v>
      </c>
      <c r="C272" s="286" t="s">
        <v>279</v>
      </c>
      <c r="D272" s="128" t="s">
        <v>23</v>
      </c>
      <c r="E272" s="128" t="s">
        <v>389</v>
      </c>
      <c r="F272" s="128" t="s">
        <v>337</v>
      </c>
      <c r="G272" s="128" t="s">
        <v>1003</v>
      </c>
      <c r="H272" s="128" t="s">
        <v>217</v>
      </c>
      <c r="I272" s="128" t="s">
        <v>384</v>
      </c>
      <c r="J272" s="130" t="s">
        <v>277</v>
      </c>
      <c r="K272" s="244">
        <v>208100</v>
      </c>
      <c r="L272" s="244">
        <v>208100</v>
      </c>
      <c r="M272" s="245" t="str">
        <f t="shared" si="94"/>
        <v>-</v>
      </c>
      <c r="N272" s="101">
        <f t="shared" si="71"/>
        <v>0</v>
      </c>
      <c r="O272" s="101">
        <f t="shared" si="72"/>
        <v>0</v>
      </c>
      <c r="P272" s="239">
        <f t="shared" si="74"/>
        <v>0</v>
      </c>
      <c r="Q272" s="239">
        <f t="shared" si="75"/>
        <v>0</v>
      </c>
      <c r="R272" s="239">
        <f t="shared" si="76"/>
        <v>0</v>
      </c>
      <c r="S272" s="239">
        <f t="shared" si="77"/>
        <v>0</v>
      </c>
      <c r="T272" s="239">
        <f t="shared" si="78"/>
        <v>0</v>
      </c>
      <c r="U272" s="239">
        <f t="shared" si="79"/>
        <v>0</v>
      </c>
      <c r="V272" s="239">
        <f t="shared" si="80"/>
        <v>0</v>
      </c>
      <c r="W272" s="239">
        <f t="shared" si="81"/>
        <v>0</v>
      </c>
      <c r="X272" s="152"/>
      <c r="Y272" s="230" t="s">
        <v>1007</v>
      </c>
      <c r="Z272" s="231">
        <v>208100</v>
      </c>
      <c r="AA272" s="231">
        <v>208100</v>
      </c>
      <c r="AB272" s="232">
        <v>0</v>
      </c>
      <c r="AC272" s="152"/>
      <c r="AD272" s="152"/>
      <c r="AE272" s="240" t="str">
        <f t="shared" si="95"/>
        <v>201</v>
      </c>
      <c r="AF272" s="240" t="str">
        <f t="shared" si="73"/>
        <v>2</v>
      </c>
      <c r="AG272" s="240" t="str">
        <f t="shared" si="83"/>
        <v>02</v>
      </c>
      <c r="AH272" s="240" t="str">
        <f t="shared" si="84"/>
        <v>25</v>
      </c>
      <c r="AI272" s="240" t="str">
        <f t="shared" si="85"/>
        <v>519</v>
      </c>
      <c r="AJ272" s="240" t="str">
        <f t="shared" si="86"/>
        <v>05</v>
      </c>
      <c r="AK272" s="240" t="str">
        <f t="shared" si="87"/>
        <v>0000</v>
      </c>
      <c r="AL272" s="240" t="str">
        <f t="shared" si="88"/>
        <v>150</v>
      </c>
      <c r="AM272" s="7"/>
    </row>
    <row r="273" spans="1:40" s="8" customFormat="1" ht="15.75" x14ac:dyDescent="0.25">
      <c r="A273" s="132" t="s">
        <v>48</v>
      </c>
      <c r="B273" s="119" t="s">
        <v>60</v>
      </c>
      <c r="C273" s="287" t="s">
        <v>381</v>
      </c>
      <c r="D273" s="288" t="s">
        <v>23</v>
      </c>
      <c r="E273" s="288" t="s">
        <v>389</v>
      </c>
      <c r="F273" s="288" t="s">
        <v>259</v>
      </c>
      <c r="G273" s="288" t="s">
        <v>241</v>
      </c>
      <c r="H273" s="288" t="s">
        <v>383</v>
      </c>
      <c r="I273" s="288" t="s">
        <v>384</v>
      </c>
      <c r="J273" s="290" t="s">
        <v>277</v>
      </c>
      <c r="K273" s="243">
        <f>K274</f>
        <v>53683071.870000005</v>
      </c>
      <c r="L273" s="243">
        <f>L274</f>
        <v>29829616.970000003</v>
      </c>
      <c r="M273" s="151">
        <f t="shared" si="94"/>
        <v>23853454.900000002</v>
      </c>
      <c r="N273" s="101">
        <f t="shared" si="71"/>
        <v>0</v>
      </c>
      <c r="O273" s="101">
        <f t="shared" si="72"/>
        <v>0</v>
      </c>
      <c r="P273" s="239">
        <f t="shared" si="74"/>
        <v>0</v>
      </c>
      <c r="Q273" s="239">
        <f t="shared" si="75"/>
        <v>0</v>
      </c>
      <c r="R273" s="239">
        <f t="shared" si="76"/>
        <v>0</v>
      </c>
      <c r="S273" s="239">
        <f t="shared" si="77"/>
        <v>0</v>
      </c>
      <c r="T273" s="239">
        <f t="shared" si="78"/>
        <v>0</v>
      </c>
      <c r="U273" s="239">
        <f t="shared" si="79"/>
        <v>0</v>
      </c>
      <c r="V273" s="239">
        <f t="shared" si="80"/>
        <v>0</v>
      </c>
      <c r="W273" s="239">
        <f t="shared" si="81"/>
        <v>0</v>
      </c>
      <c r="X273" s="152"/>
      <c r="Y273" s="230" t="s">
        <v>1220</v>
      </c>
      <c r="Z273" s="231">
        <v>53683071.869999997</v>
      </c>
      <c r="AA273" s="231">
        <v>29829616.969999999</v>
      </c>
      <c r="AB273" s="232">
        <v>23853454.899999999</v>
      </c>
      <c r="AC273" s="152"/>
      <c r="AD273" s="152"/>
      <c r="AE273" s="240" t="str">
        <f t="shared" si="95"/>
        <v>000</v>
      </c>
      <c r="AF273" s="240" t="str">
        <f t="shared" si="73"/>
        <v>2</v>
      </c>
      <c r="AG273" s="240" t="str">
        <f t="shared" si="83"/>
        <v>02</v>
      </c>
      <c r="AH273" s="240" t="str">
        <f t="shared" si="84"/>
        <v>29</v>
      </c>
      <c r="AI273" s="240" t="str">
        <f t="shared" si="85"/>
        <v>999</v>
      </c>
      <c r="AJ273" s="240" t="str">
        <f t="shared" si="86"/>
        <v>00</v>
      </c>
      <c r="AK273" s="240" t="str">
        <f t="shared" si="87"/>
        <v>0000</v>
      </c>
      <c r="AL273" s="240" t="str">
        <f t="shared" si="88"/>
        <v>150</v>
      </c>
      <c r="AM273" s="7"/>
    </row>
    <row r="274" spans="1:40" s="8" customFormat="1" ht="15.75" x14ac:dyDescent="0.25">
      <c r="A274" s="120" t="s">
        <v>49</v>
      </c>
      <c r="B274" s="119" t="s">
        <v>60</v>
      </c>
      <c r="C274" s="286" t="s">
        <v>381</v>
      </c>
      <c r="D274" s="128" t="s">
        <v>23</v>
      </c>
      <c r="E274" s="128" t="s">
        <v>389</v>
      </c>
      <c r="F274" s="128" t="s">
        <v>259</v>
      </c>
      <c r="G274" s="128" t="s">
        <v>241</v>
      </c>
      <c r="H274" s="128" t="s">
        <v>217</v>
      </c>
      <c r="I274" s="128" t="s">
        <v>384</v>
      </c>
      <c r="J274" s="130" t="s">
        <v>277</v>
      </c>
      <c r="K274" s="135">
        <f>SUM(K275:K286)</f>
        <v>53683071.870000005</v>
      </c>
      <c r="L274" s="135">
        <f>SUM(L275:L286)</f>
        <v>29829616.970000003</v>
      </c>
      <c r="M274" s="245">
        <f t="shared" si="94"/>
        <v>23853454.900000002</v>
      </c>
      <c r="N274" s="101">
        <f t="shared" si="71"/>
        <v>0</v>
      </c>
      <c r="O274" s="101">
        <f t="shared" si="72"/>
        <v>0</v>
      </c>
      <c r="P274" s="239">
        <f t="shared" si="74"/>
        <v>0</v>
      </c>
      <c r="Q274" s="239">
        <f t="shared" si="75"/>
        <v>0</v>
      </c>
      <c r="R274" s="239">
        <f t="shared" si="76"/>
        <v>0</v>
      </c>
      <c r="S274" s="239">
        <f t="shared" si="77"/>
        <v>0</v>
      </c>
      <c r="T274" s="239">
        <f t="shared" si="78"/>
        <v>0</v>
      </c>
      <c r="U274" s="239">
        <f t="shared" si="79"/>
        <v>0</v>
      </c>
      <c r="V274" s="239">
        <f t="shared" si="80"/>
        <v>0</v>
      </c>
      <c r="W274" s="239">
        <f t="shared" si="81"/>
        <v>0</v>
      </c>
      <c r="X274" s="152"/>
      <c r="Y274" s="230" t="s">
        <v>906</v>
      </c>
      <c r="Z274" s="231">
        <v>53683071.869999997</v>
      </c>
      <c r="AA274" s="231">
        <v>29829616.969999999</v>
      </c>
      <c r="AB274" s="232">
        <v>23853454.899999999</v>
      </c>
      <c r="AC274" s="152"/>
      <c r="AD274" s="152"/>
      <c r="AE274" s="240" t="str">
        <f t="shared" si="95"/>
        <v>000</v>
      </c>
      <c r="AF274" s="240" t="str">
        <f t="shared" si="73"/>
        <v>2</v>
      </c>
      <c r="AG274" s="240" t="str">
        <f t="shared" si="83"/>
        <v>02</v>
      </c>
      <c r="AH274" s="240" t="str">
        <f t="shared" si="84"/>
        <v>29</v>
      </c>
      <c r="AI274" s="240" t="str">
        <f t="shared" si="85"/>
        <v>999</v>
      </c>
      <c r="AJ274" s="240" t="str">
        <f t="shared" si="86"/>
        <v>05</v>
      </c>
      <c r="AK274" s="240" t="str">
        <f t="shared" si="87"/>
        <v>0000</v>
      </c>
      <c r="AL274" s="240" t="str">
        <f t="shared" si="88"/>
        <v>150</v>
      </c>
      <c r="AM274" s="7"/>
      <c r="AN274" s="7"/>
    </row>
    <row r="275" spans="1:40" s="7" customFormat="1" ht="72" customHeight="1" x14ac:dyDescent="0.2">
      <c r="A275" s="155" t="s">
        <v>1034</v>
      </c>
      <c r="B275" s="119" t="s">
        <v>60</v>
      </c>
      <c r="C275" s="286" t="s">
        <v>228</v>
      </c>
      <c r="D275" s="128" t="s">
        <v>23</v>
      </c>
      <c r="E275" s="128" t="s">
        <v>389</v>
      </c>
      <c r="F275" s="128" t="s">
        <v>259</v>
      </c>
      <c r="G275" s="128" t="s">
        <v>241</v>
      </c>
      <c r="H275" s="128" t="s">
        <v>217</v>
      </c>
      <c r="I275" s="128" t="s">
        <v>1030</v>
      </c>
      <c r="J275" s="130" t="s">
        <v>277</v>
      </c>
      <c r="K275" s="244">
        <v>1933400</v>
      </c>
      <c r="L275" s="244">
        <v>0</v>
      </c>
      <c r="M275" s="245">
        <f t="shared" si="94"/>
        <v>1933400</v>
      </c>
      <c r="N275" s="101">
        <f t="shared" si="71"/>
        <v>0</v>
      </c>
      <c r="O275" s="101">
        <f t="shared" si="72"/>
        <v>0</v>
      </c>
      <c r="P275" s="239">
        <f t="shared" si="74"/>
        <v>0</v>
      </c>
      <c r="Q275" s="239">
        <f t="shared" si="75"/>
        <v>0</v>
      </c>
      <c r="R275" s="239">
        <f t="shared" si="76"/>
        <v>0</v>
      </c>
      <c r="S275" s="239">
        <f t="shared" si="77"/>
        <v>0</v>
      </c>
      <c r="T275" s="239">
        <f t="shared" si="78"/>
        <v>0</v>
      </c>
      <c r="U275" s="239">
        <f t="shared" si="79"/>
        <v>0</v>
      </c>
      <c r="V275" s="239">
        <f t="shared" si="80"/>
        <v>0</v>
      </c>
      <c r="W275" s="239">
        <f t="shared" si="81"/>
        <v>0</v>
      </c>
      <c r="X275" s="152"/>
      <c r="Y275" s="230" t="s">
        <v>1022</v>
      </c>
      <c r="Z275" s="231">
        <v>1933400</v>
      </c>
      <c r="AA275" s="231">
        <v>0</v>
      </c>
      <c r="AB275" s="232">
        <v>1933400</v>
      </c>
      <c r="AC275" s="152"/>
      <c r="AD275" s="152"/>
      <c r="AE275" s="240" t="str">
        <f t="shared" si="95"/>
        <v>274</v>
      </c>
      <c r="AF275" s="240" t="str">
        <f t="shared" si="73"/>
        <v>2</v>
      </c>
      <c r="AG275" s="240" t="str">
        <f t="shared" si="83"/>
        <v>02</v>
      </c>
      <c r="AH275" s="240" t="str">
        <f t="shared" si="84"/>
        <v>29</v>
      </c>
      <c r="AI275" s="240" t="str">
        <f t="shared" si="85"/>
        <v>999</v>
      </c>
      <c r="AJ275" s="240" t="str">
        <f t="shared" si="86"/>
        <v>05</v>
      </c>
      <c r="AK275" s="240" t="str">
        <f t="shared" si="87"/>
        <v>1521</v>
      </c>
      <c r="AL275" s="240" t="str">
        <f t="shared" si="88"/>
        <v>150</v>
      </c>
    </row>
    <row r="276" spans="1:40" s="7" customFormat="1" ht="73.5" customHeight="1" x14ac:dyDescent="0.2">
      <c r="A276" s="155" t="s">
        <v>1222</v>
      </c>
      <c r="B276" s="119" t="s">
        <v>60</v>
      </c>
      <c r="C276" s="286" t="s">
        <v>228</v>
      </c>
      <c r="D276" s="128" t="s">
        <v>23</v>
      </c>
      <c r="E276" s="128" t="s">
        <v>389</v>
      </c>
      <c r="F276" s="128" t="s">
        <v>259</v>
      </c>
      <c r="G276" s="128" t="s">
        <v>241</v>
      </c>
      <c r="H276" s="128" t="s">
        <v>217</v>
      </c>
      <c r="I276" s="128" t="s">
        <v>1223</v>
      </c>
      <c r="J276" s="130" t="s">
        <v>277</v>
      </c>
      <c r="K276" s="244">
        <v>43200</v>
      </c>
      <c r="L276" s="244">
        <v>0</v>
      </c>
      <c r="M276" s="245">
        <f t="shared" ref="M276" si="96">IF(K276-L276&gt;0,K276-L276,"-")</f>
        <v>43200</v>
      </c>
      <c r="N276" s="101">
        <f t="shared" si="71"/>
        <v>0</v>
      </c>
      <c r="O276" s="101">
        <f t="shared" si="72"/>
        <v>0</v>
      </c>
      <c r="P276" s="239">
        <f t="shared" si="74"/>
        <v>0</v>
      </c>
      <c r="Q276" s="239">
        <f t="shared" si="75"/>
        <v>0</v>
      </c>
      <c r="R276" s="239">
        <f t="shared" si="76"/>
        <v>0</v>
      </c>
      <c r="S276" s="239">
        <f t="shared" si="77"/>
        <v>0</v>
      </c>
      <c r="T276" s="239">
        <f t="shared" si="78"/>
        <v>0</v>
      </c>
      <c r="U276" s="239">
        <f t="shared" si="79"/>
        <v>0</v>
      </c>
      <c r="V276" s="239">
        <f t="shared" si="80"/>
        <v>0</v>
      </c>
      <c r="W276" s="239">
        <f t="shared" si="81"/>
        <v>0</v>
      </c>
      <c r="X276" s="152"/>
      <c r="Y276" s="230" t="s">
        <v>1221</v>
      </c>
      <c r="Z276" s="231">
        <v>43200</v>
      </c>
      <c r="AA276" s="231">
        <v>0</v>
      </c>
      <c r="AB276" s="232">
        <v>43200</v>
      </c>
      <c r="AC276" s="152"/>
      <c r="AD276" s="152"/>
      <c r="AE276" s="240" t="str">
        <f t="shared" si="95"/>
        <v>274</v>
      </c>
      <c r="AF276" s="240" t="str">
        <f t="shared" si="73"/>
        <v>2</v>
      </c>
      <c r="AG276" s="240" t="str">
        <f t="shared" si="83"/>
        <v>02</v>
      </c>
      <c r="AH276" s="240" t="str">
        <f t="shared" si="84"/>
        <v>29</v>
      </c>
      <c r="AI276" s="240" t="str">
        <f t="shared" si="85"/>
        <v>999</v>
      </c>
      <c r="AJ276" s="240" t="str">
        <f t="shared" si="86"/>
        <v>05</v>
      </c>
      <c r="AK276" s="240" t="str">
        <f t="shared" si="87"/>
        <v>7398</v>
      </c>
      <c r="AL276" s="240" t="str">
        <f t="shared" si="88"/>
        <v>150</v>
      </c>
    </row>
    <row r="277" spans="1:40" s="7" customFormat="1" ht="22.5" x14ac:dyDescent="0.2">
      <c r="A277" s="120" t="s">
        <v>506</v>
      </c>
      <c r="B277" s="119" t="s">
        <v>60</v>
      </c>
      <c r="C277" s="286" t="s">
        <v>279</v>
      </c>
      <c r="D277" s="128" t="s">
        <v>23</v>
      </c>
      <c r="E277" s="128" t="s">
        <v>389</v>
      </c>
      <c r="F277" s="128" t="s">
        <v>259</v>
      </c>
      <c r="G277" s="128" t="s">
        <v>241</v>
      </c>
      <c r="H277" s="128" t="s">
        <v>217</v>
      </c>
      <c r="I277" s="128" t="s">
        <v>171</v>
      </c>
      <c r="J277" s="130" t="s">
        <v>277</v>
      </c>
      <c r="K277" s="244">
        <v>1162900</v>
      </c>
      <c r="L277" s="244">
        <v>1162900</v>
      </c>
      <c r="M277" s="245" t="str">
        <f t="shared" si="94"/>
        <v>-</v>
      </c>
      <c r="N277" s="101">
        <f t="shared" si="71"/>
        <v>0</v>
      </c>
      <c r="O277" s="101">
        <f t="shared" si="72"/>
        <v>0</v>
      </c>
      <c r="P277" s="239">
        <f t="shared" si="74"/>
        <v>0</v>
      </c>
      <c r="Q277" s="239">
        <f t="shared" si="75"/>
        <v>0</v>
      </c>
      <c r="R277" s="239">
        <f t="shared" si="76"/>
        <v>0</v>
      </c>
      <c r="S277" s="239">
        <f t="shared" si="77"/>
        <v>0</v>
      </c>
      <c r="T277" s="239">
        <f t="shared" si="78"/>
        <v>0</v>
      </c>
      <c r="U277" s="239">
        <f t="shared" si="79"/>
        <v>0</v>
      </c>
      <c r="V277" s="239">
        <f t="shared" si="80"/>
        <v>0</v>
      </c>
      <c r="W277" s="239">
        <f t="shared" si="81"/>
        <v>0</v>
      </c>
      <c r="X277" s="152"/>
      <c r="Y277" s="230" t="s">
        <v>907</v>
      </c>
      <c r="Z277" s="231">
        <v>1162900</v>
      </c>
      <c r="AA277" s="231">
        <v>1162900</v>
      </c>
      <c r="AB277" s="232">
        <v>0</v>
      </c>
      <c r="AC277" s="152"/>
      <c r="AD277" s="152"/>
      <c r="AE277" s="240" t="str">
        <f t="shared" si="95"/>
        <v>201</v>
      </c>
      <c r="AF277" s="240" t="str">
        <f t="shared" si="73"/>
        <v>2</v>
      </c>
      <c r="AG277" s="240" t="str">
        <f t="shared" si="83"/>
        <v>02</v>
      </c>
      <c r="AH277" s="240" t="str">
        <f t="shared" si="84"/>
        <v>29</v>
      </c>
      <c r="AI277" s="240" t="str">
        <f t="shared" si="85"/>
        <v>999</v>
      </c>
      <c r="AJ277" s="240" t="str">
        <f t="shared" si="86"/>
        <v>05</v>
      </c>
      <c r="AK277" s="240" t="str">
        <f t="shared" si="87"/>
        <v>7456</v>
      </c>
      <c r="AL277" s="240" t="str">
        <f t="shared" si="88"/>
        <v>150</v>
      </c>
    </row>
    <row r="278" spans="1:40" s="7" customFormat="1" ht="47.25" customHeight="1" x14ac:dyDescent="0.2">
      <c r="A278" s="120" t="s">
        <v>2924</v>
      </c>
      <c r="B278" s="119" t="s">
        <v>60</v>
      </c>
      <c r="C278" s="286" t="s">
        <v>228</v>
      </c>
      <c r="D278" s="128" t="s">
        <v>23</v>
      </c>
      <c r="E278" s="128" t="s">
        <v>389</v>
      </c>
      <c r="F278" s="128" t="s">
        <v>259</v>
      </c>
      <c r="G278" s="128" t="s">
        <v>241</v>
      </c>
      <c r="H278" s="128" t="s">
        <v>217</v>
      </c>
      <c r="I278" s="128" t="s">
        <v>1188</v>
      </c>
      <c r="J278" s="130" t="s">
        <v>277</v>
      </c>
      <c r="K278" s="259">
        <v>20494800</v>
      </c>
      <c r="L278" s="244">
        <v>19328794.370000001</v>
      </c>
      <c r="M278" s="245">
        <f t="shared" si="94"/>
        <v>1166005.629999999</v>
      </c>
      <c r="N278" s="101">
        <f t="shared" si="71"/>
        <v>0</v>
      </c>
      <c r="O278" s="101">
        <f t="shared" si="72"/>
        <v>0</v>
      </c>
      <c r="P278" s="239">
        <f t="shared" si="74"/>
        <v>0</v>
      </c>
      <c r="Q278" s="239">
        <f t="shared" si="75"/>
        <v>0</v>
      </c>
      <c r="R278" s="239">
        <f t="shared" si="76"/>
        <v>0</v>
      </c>
      <c r="S278" s="239">
        <f t="shared" si="77"/>
        <v>0</v>
      </c>
      <c r="T278" s="239">
        <f t="shared" si="78"/>
        <v>0</v>
      </c>
      <c r="U278" s="239">
        <f t="shared" si="79"/>
        <v>0</v>
      </c>
      <c r="V278" s="239">
        <f t="shared" si="80"/>
        <v>0</v>
      </c>
      <c r="W278" s="239">
        <f t="shared" si="81"/>
        <v>0</v>
      </c>
      <c r="X278" s="152"/>
      <c r="Y278" s="230" t="s">
        <v>1181</v>
      </c>
      <c r="Z278" s="231">
        <v>20494800</v>
      </c>
      <c r="AA278" s="231">
        <v>19328794.370000001</v>
      </c>
      <c r="AB278" s="232">
        <v>1166005.6299999999</v>
      </c>
      <c r="AC278" s="152"/>
      <c r="AD278" s="152"/>
      <c r="AE278" s="240" t="str">
        <f t="shared" si="95"/>
        <v>274</v>
      </c>
      <c r="AF278" s="240" t="str">
        <f t="shared" si="73"/>
        <v>2</v>
      </c>
      <c r="AG278" s="240" t="str">
        <f t="shared" si="83"/>
        <v>02</v>
      </c>
      <c r="AH278" s="240" t="str">
        <f t="shared" si="84"/>
        <v>29</v>
      </c>
      <c r="AI278" s="240" t="str">
        <f t="shared" si="85"/>
        <v>999</v>
      </c>
      <c r="AJ278" s="240" t="str">
        <f t="shared" si="86"/>
        <v>05</v>
      </c>
      <c r="AK278" s="240" t="str">
        <f t="shared" si="87"/>
        <v>7470</v>
      </c>
      <c r="AL278" s="240" t="str">
        <f t="shared" si="88"/>
        <v>150</v>
      </c>
    </row>
    <row r="279" spans="1:40" s="7" customFormat="1" ht="56.25" x14ac:dyDescent="0.2">
      <c r="A279" s="120" t="s">
        <v>507</v>
      </c>
      <c r="B279" s="119" t="s">
        <v>60</v>
      </c>
      <c r="C279" s="286" t="s">
        <v>279</v>
      </c>
      <c r="D279" s="128" t="s">
        <v>23</v>
      </c>
      <c r="E279" s="128" t="s">
        <v>389</v>
      </c>
      <c r="F279" s="128" t="s">
        <v>259</v>
      </c>
      <c r="G279" s="128" t="s">
        <v>241</v>
      </c>
      <c r="H279" s="128" t="s">
        <v>217</v>
      </c>
      <c r="I279" s="128" t="s">
        <v>471</v>
      </c>
      <c r="J279" s="130" t="s">
        <v>277</v>
      </c>
      <c r="K279" s="247">
        <v>1710300</v>
      </c>
      <c r="L279" s="244">
        <v>1710300</v>
      </c>
      <c r="M279" s="245" t="str">
        <f t="shared" si="94"/>
        <v>-</v>
      </c>
      <c r="N279" s="101">
        <f t="shared" si="71"/>
        <v>0</v>
      </c>
      <c r="O279" s="101">
        <f t="shared" si="72"/>
        <v>0</v>
      </c>
      <c r="P279" s="239">
        <f t="shared" si="74"/>
        <v>0</v>
      </c>
      <c r="Q279" s="239">
        <f t="shared" si="75"/>
        <v>0</v>
      </c>
      <c r="R279" s="239">
        <f t="shared" si="76"/>
        <v>0</v>
      </c>
      <c r="S279" s="239">
        <f t="shared" si="77"/>
        <v>0</v>
      </c>
      <c r="T279" s="239">
        <f t="shared" si="78"/>
        <v>0</v>
      </c>
      <c r="U279" s="239">
        <f t="shared" si="79"/>
        <v>0</v>
      </c>
      <c r="V279" s="239">
        <f t="shared" si="80"/>
        <v>0</v>
      </c>
      <c r="W279" s="239">
        <f t="shared" si="81"/>
        <v>0</v>
      </c>
      <c r="X279" s="152"/>
      <c r="Y279" s="230" t="s">
        <v>908</v>
      </c>
      <c r="Z279" s="231">
        <v>1710300</v>
      </c>
      <c r="AA279" s="231">
        <v>1710300</v>
      </c>
      <c r="AB279" s="232">
        <v>0</v>
      </c>
      <c r="AC279" s="152"/>
      <c r="AD279" s="152"/>
      <c r="AE279" s="240" t="str">
        <f t="shared" si="95"/>
        <v>201</v>
      </c>
      <c r="AF279" s="240" t="str">
        <f t="shared" si="73"/>
        <v>2</v>
      </c>
      <c r="AG279" s="240" t="str">
        <f t="shared" si="83"/>
        <v>02</v>
      </c>
      <c r="AH279" s="240" t="str">
        <f t="shared" si="84"/>
        <v>29</v>
      </c>
      <c r="AI279" s="240" t="str">
        <f t="shared" si="85"/>
        <v>999</v>
      </c>
      <c r="AJ279" s="240" t="str">
        <f t="shared" si="86"/>
        <v>05</v>
      </c>
      <c r="AK279" s="240" t="str">
        <f t="shared" si="87"/>
        <v>7488</v>
      </c>
      <c r="AL279" s="240" t="str">
        <f t="shared" si="88"/>
        <v>150</v>
      </c>
    </row>
    <row r="280" spans="1:40" s="7" customFormat="1" ht="45" x14ac:dyDescent="0.2">
      <c r="A280" s="120" t="s">
        <v>1190</v>
      </c>
      <c r="B280" s="119" t="s">
        <v>60</v>
      </c>
      <c r="C280" s="286" t="s">
        <v>279</v>
      </c>
      <c r="D280" s="128" t="s">
        <v>23</v>
      </c>
      <c r="E280" s="128" t="s">
        <v>389</v>
      </c>
      <c r="F280" s="128" t="s">
        <v>259</v>
      </c>
      <c r="G280" s="128" t="s">
        <v>241</v>
      </c>
      <c r="H280" s="128" t="s">
        <v>217</v>
      </c>
      <c r="I280" s="128" t="s">
        <v>1189</v>
      </c>
      <c r="J280" s="130" t="s">
        <v>277</v>
      </c>
      <c r="K280" s="247">
        <v>1000000</v>
      </c>
      <c r="L280" s="244">
        <v>0</v>
      </c>
      <c r="M280" s="245">
        <f t="shared" si="94"/>
        <v>1000000</v>
      </c>
      <c r="N280" s="101">
        <f t="shared" ref="N280:N343" si="97">K280-Z280</f>
        <v>0</v>
      </c>
      <c r="O280" s="101">
        <f t="shared" ref="O280:O343" si="98">L280-AA280</f>
        <v>0</v>
      </c>
      <c r="P280" s="239">
        <f t="shared" si="74"/>
        <v>0</v>
      </c>
      <c r="Q280" s="239">
        <f t="shared" si="75"/>
        <v>0</v>
      </c>
      <c r="R280" s="239">
        <f t="shared" si="76"/>
        <v>0</v>
      </c>
      <c r="S280" s="239">
        <f t="shared" si="77"/>
        <v>0</v>
      </c>
      <c r="T280" s="239">
        <f t="shared" si="78"/>
        <v>0</v>
      </c>
      <c r="U280" s="239">
        <f t="shared" si="79"/>
        <v>0</v>
      </c>
      <c r="V280" s="239">
        <f t="shared" si="80"/>
        <v>0</v>
      </c>
      <c r="W280" s="239">
        <f t="shared" si="81"/>
        <v>0</v>
      </c>
      <c r="X280" s="152"/>
      <c r="Y280" s="230" t="s">
        <v>1182</v>
      </c>
      <c r="Z280" s="231">
        <v>1000000</v>
      </c>
      <c r="AA280" s="231">
        <v>0</v>
      </c>
      <c r="AB280" s="232">
        <v>1000000</v>
      </c>
      <c r="AC280" s="152"/>
      <c r="AD280" s="152"/>
      <c r="AE280" s="240" t="str">
        <f t="shared" si="95"/>
        <v>201</v>
      </c>
      <c r="AF280" s="240" t="str">
        <f t="shared" si="73"/>
        <v>2</v>
      </c>
      <c r="AG280" s="240" t="str">
        <f t="shared" si="83"/>
        <v>02</v>
      </c>
      <c r="AH280" s="240" t="str">
        <f t="shared" si="84"/>
        <v>29</v>
      </c>
      <c r="AI280" s="240" t="str">
        <f t="shared" si="85"/>
        <v>999</v>
      </c>
      <c r="AJ280" s="240" t="str">
        <f t="shared" si="86"/>
        <v>05</v>
      </c>
      <c r="AK280" s="240" t="str">
        <f t="shared" si="87"/>
        <v>7509</v>
      </c>
      <c r="AL280" s="240" t="str">
        <f t="shared" si="88"/>
        <v>150</v>
      </c>
    </row>
    <row r="281" spans="1:40" s="7" customFormat="1" ht="27" customHeight="1" x14ac:dyDescent="0.2">
      <c r="A281" s="120" t="s">
        <v>684</v>
      </c>
      <c r="B281" s="119" t="s">
        <v>60</v>
      </c>
      <c r="C281" s="121" t="s">
        <v>228</v>
      </c>
      <c r="D281" s="122" t="s">
        <v>23</v>
      </c>
      <c r="E281" s="122" t="s">
        <v>389</v>
      </c>
      <c r="F281" s="122" t="s">
        <v>259</v>
      </c>
      <c r="G281" s="122" t="s">
        <v>241</v>
      </c>
      <c r="H281" s="122" t="s">
        <v>217</v>
      </c>
      <c r="I281" s="122" t="s">
        <v>155</v>
      </c>
      <c r="J281" s="123" t="s">
        <v>277</v>
      </c>
      <c r="K281" s="244">
        <v>4845000</v>
      </c>
      <c r="L281" s="244">
        <v>4845000</v>
      </c>
      <c r="M281" s="245" t="str">
        <f t="shared" si="94"/>
        <v>-</v>
      </c>
      <c r="N281" s="101">
        <f t="shared" si="97"/>
        <v>0</v>
      </c>
      <c r="O281" s="101">
        <f t="shared" si="98"/>
        <v>0</v>
      </c>
      <c r="P281" s="239">
        <f t="shared" si="74"/>
        <v>0</v>
      </c>
      <c r="Q281" s="239">
        <f t="shared" si="75"/>
        <v>0</v>
      </c>
      <c r="R281" s="239">
        <f t="shared" si="76"/>
        <v>0</v>
      </c>
      <c r="S281" s="239">
        <f t="shared" si="77"/>
        <v>0</v>
      </c>
      <c r="T281" s="239">
        <f t="shared" si="78"/>
        <v>0</v>
      </c>
      <c r="U281" s="239">
        <f t="shared" si="79"/>
        <v>0</v>
      </c>
      <c r="V281" s="239">
        <f t="shared" si="80"/>
        <v>0</v>
      </c>
      <c r="W281" s="239">
        <f t="shared" si="81"/>
        <v>0</v>
      </c>
      <c r="X281" s="152"/>
      <c r="Y281" s="230" t="s">
        <v>909</v>
      </c>
      <c r="Z281" s="231">
        <v>4845000</v>
      </c>
      <c r="AA281" s="231">
        <v>4845000</v>
      </c>
      <c r="AB281" s="232">
        <v>0</v>
      </c>
      <c r="AC281" s="152"/>
      <c r="AD281" s="152"/>
      <c r="AE281" s="240" t="str">
        <f t="shared" si="95"/>
        <v>274</v>
      </c>
      <c r="AF281" s="240" t="str">
        <f t="shared" si="73"/>
        <v>2</v>
      </c>
      <c r="AG281" s="240" t="str">
        <f t="shared" si="83"/>
        <v>02</v>
      </c>
      <c r="AH281" s="240" t="str">
        <f t="shared" si="84"/>
        <v>29</v>
      </c>
      <c r="AI281" s="240" t="str">
        <f t="shared" si="85"/>
        <v>999</v>
      </c>
      <c r="AJ281" s="240" t="str">
        <f t="shared" si="86"/>
        <v>05</v>
      </c>
      <c r="AK281" s="240" t="str">
        <f t="shared" si="87"/>
        <v>7563</v>
      </c>
      <c r="AL281" s="240" t="str">
        <f t="shared" si="88"/>
        <v>150</v>
      </c>
    </row>
    <row r="282" spans="1:40" s="7" customFormat="1" ht="56.25" x14ac:dyDescent="0.2">
      <c r="A282" s="120" t="s">
        <v>685</v>
      </c>
      <c r="B282" s="119" t="s">
        <v>60</v>
      </c>
      <c r="C282" s="121" t="s">
        <v>33</v>
      </c>
      <c r="D282" s="122" t="s">
        <v>23</v>
      </c>
      <c r="E282" s="122" t="s">
        <v>389</v>
      </c>
      <c r="F282" s="122" t="s">
        <v>259</v>
      </c>
      <c r="G282" s="122" t="s">
        <v>241</v>
      </c>
      <c r="H282" s="122" t="s">
        <v>217</v>
      </c>
      <c r="I282" s="122" t="s">
        <v>680</v>
      </c>
      <c r="J282" s="123" t="s">
        <v>277</v>
      </c>
      <c r="K282" s="244">
        <v>1055800</v>
      </c>
      <c r="L282" s="259">
        <v>1055800</v>
      </c>
      <c r="M282" s="245" t="str">
        <f t="shared" si="94"/>
        <v>-</v>
      </c>
      <c r="N282" s="101">
        <f t="shared" si="97"/>
        <v>0</v>
      </c>
      <c r="O282" s="101">
        <f t="shared" si="98"/>
        <v>0</v>
      </c>
      <c r="P282" s="239">
        <f t="shared" ref="P282:P345" si="99">C282-AE282</f>
        <v>0</v>
      </c>
      <c r="Q282" s="239">
        <f t="shared" ref="Q282:Q345" si="100">D282-AF282</f>
        <v>0</v>
      </c>
      <c r="R282" s="239">
        <f t="shared" ref="R282:R345" si="101">E282-AG282</f>
        <v>0</v>
      </c>
      <c r="S282" s="239">
        <f t="shared" ref="S282:S345" si="102">F282-AH282</f>
        <v>0</v>
      </c>
      <c r="T282" s="239">
        <f t="shared" ref="T282:T345" si="103">G282-AI282</f>
        <v>0</v>
      </c>
      <c r="U282" s="239">
        <f t="shared" ref="U282:U345" si="104">H282-AJ282</f>
        <v>0</v>
      </c>
      <c r="V282" s="239">
        <f t="shared" ref="V282:V345" si="105">I282-AK282</f>
        <v>0</v>
      </c>
      <c r="W282" s="239">
        <f t="shared" ref="W282:W345" si="106">J282-AL282</f>
        <v>0</v>
      </c>
      <c r="X282" s="152"/>
      <c r="Y282" s="230" t="s">
        <v>910</v>
      </c>
      <c r="Z282" s="231">
        <v>1055800</v>
      </c>
      <c r="AA282" s="231">
        <v>1055800</v>
      </c>
      <c r="AB282" s="232">
        <v>0</v>
      </c>
      <c r="AC282" s="152"/>
      <c r="AD282" s="152"/>
      <c r="AE282" s="240" t="str">
        <f t="shared" si="95"/>
        <v>240</v>
      </c>
      <c r="AF282" s="240" t="str">
        <f t="shared" ref="AF282:AF345" si="107">MID($Y282,5,1)</f>
        <v>2</v>
      </c>
      <c r="AG282" s="240" t="str">
        <f t="shared" si="83"/>
        <v>02</v>
      </c>
      <c r="AH282" s="240" t="str">
        <f t="shared" si="84"/>
        <v>29</v>
      </c>
      <c r="AI282" s="240" t="str">
        <f t="shared" si="85"/>
        <v>999</v>
      </c>
      <c r="AJ282" s="240" t="str">
        <f t="shared" si="86"/>
        <v>05</v>
      </c>
      <c r="AK282" s="240" t="str">
        <f t="shared" si="87"/>
        <v>7607</v>
      </c>
      <c r="AL282" s="240" t="str">
        <f t="shared" si="88"/>
        <v>150</v>
      </c>
    </row>
    <row r="283" spans="1:40" s="7" customFormat="1" ht="56.25" x14ac:dyDescent="0.2">
      <c r="A283" s="155" t="s">
        <v>716</v>
      </c>
      <c r="B283" s="119" t="s">
        <v>60</v>
      </c>
      <c r="C283" s="121" t="s">
        <v>279</v>
      </c>
      <c r="D283" s="122" t="s">
        <v>23</v>
      </c>
      <c r="E283" s="122" t="s">
        <v>389</v>
      </c>
      <c r="F283" s="122" t="s">
        <v>259</v>
      </c>
      <c r="G283" s="122" t="s">
        <v>241</v>
      </c>
      <c r="H283" s="122" t="s">
        <v>217</v>
      </c>
      <c r="I283" s="122" t="s">
        <v>711</v>
      </c>
      <c r="J283" s="123" t="s">
        <v>277</v>
      </c>
      <c r="K283" s="244">
        <v>509621.87</v>
      </c>
      <c r="L283" s="314">
        <v>305772.59999999998</v>
      </c>
      <c r="M283" s="245">
        <f t="shared" si="94"/>
        <v>203849.27000000002</v>
      </c>
      <c r="N283" s="101">
        <f t="shared" si="97"/>
        <v>0</v>
      </c>
      <c r="O283" s="101">
        <f t="shared" si="98"/>
        <v>0</v>
      </c>
      <c r="P283" s="239">
        <f t="shared" si="99"/>
        <v>0</v>
      </c>
      <c r="Q283" s="239">
        <f t="shared" si="100"/>
        <v>0</v>
      </c>
      <c r="R283" s="239">
        <f t="shared" si="101"/>
        <v>0</v>
      </c>
      <c r="S283" s="239">
        <f t="shared" si="102"/>
        <v>0</v>
      </c>
      <c r="T283" s="239">
        <f t="shared" si="103"/>
        <v>0</v>
      </c>
      <c r="U283" s="239">
        <f t="shared" si="104"/>
        <v>0</v>
      </c>
      <c r="V283" s="239">
        <f t="shared" si="105"/>
        <v>0</v>
      </c>
      <c r="W283" s="239">
        <f t="shared" si="106"/>
        <v>0</v>
      </c>
      <c r="X283" s="152"/>
      <c r="Y283" s="230" t="s">
        <v>911</v>
      </c>
      <c r="Z283" s="231">
        <v>509621.87</v>
      </c>
      <c r="AA283" s="231">
        <v>305772.59999999998</v>
      </c>
      <c r="AB283" s="232">
        <v>203849.27</v>
      </c>
      <c r="AC283" s="152"/>
      <c r="AD283" s="152"/>
      <c r="AE283" s="240" t="str">
        <f t="shared" si="95"/>
        <v>201</v>
      </c>
      <c r="AF283" s="240" t="str">
        <f t="shared" si="107"/>
        <v>2</v>
      </c>
      <c r="AG283" s="240" t="str">
        <f t="shared" si="83"/>
        <v>02</v>
      </c>
      <c r="AH283" s="240" t="str">
        <f t="shared" si="84"/>
        <v>29</v>
      </c>
      <c r="AI283" s="240" t="str">
        <f t="shared" si="85"/>
        <v>999</v>
      </c>
      <c r="AJ283" s="240" t="str">
        <f t="shared" si="86"/>
        <v>05</v>
      </c>
      <c r="AK283" s="240" t="str">
        <f t="shared" si="87"/>
        <v>7645</v>
      </c>
      <c r="AL283" s="240" t="str">
        <f t="shared" si="88"/>
        <v>150</v>
      </c>
    </row>
    <row r="284" spans="1:40" s="7" customFormat="1" ht="67.5" x14ac:dyDescent="0.2">
      <c r="A284" s="155" t="s">
        <v>1207</v>
      </c>
      <c r="B284" s="119" t="s">
        <v>60</v>
      </c>
      <c r="C284" s="121" t="s">
        <v>33</v>
      </c>
      <c r="D284" s="122" t="s">
        <v>23</v>
      </c>
      <c r="E284" s="122" t="s">
        <v>389</v>
      </c>
      <c r="F284" s="122" t="s">
        <v>259</v>
      </c>
      <c r="G284" s="122" t="s">
        <v>241</v>
      </c>
      <c r="H284" s="122" t="s">
        <v>217</v>
      </c>
      <c r="I284" s="122" t="s">
        <v>1197</v>
      </c>
      <c r="J284" s="123" t="s">
        <v>277</v>
      </c>
      <c r="K284" s="156">
        <v>1421050</v>
      </c>
      <c r="L284" s="285">
        <v>1421050</v>
      </c>
      <c r="M284" s="245" t="str">
        <f t="shared" si="94"/>
        <v>-</v>
      </c>
      <c r="N284" s="101">
        <f t="shared" si="97"/>
        <v>0</v>
      </c>
      <c r="O284" s="101">
        <f t="shared" si="98"/>
        <v>0</v>
      </c>
      <c r="P284" s="239">
        <f t="shared" si="99"/>
        <v>0</v>
      </c>
      <c r="Q284" s="239">
        <f t="shared" si="100"/>
        <v>0</v>
      </c>
      <c r="R284" s="239">
        <f t="shared" si="101"/>
        <v>0</v>
      </c>
      <c r="S284" s="239">
        <f t="shared" si="102"/>
        <v>0</v>
      </c>
      <c r="T284" s="239">
        <f t="shared" si="103"/>
        <v>0</v>
      </c>
      <c r="U284" s="239">
        <f t="shared" si="104"/>
        <v>0</v>
      </c>
      <c r="V284" s="239">
        <f t="shared" si="105"/>
        <v>0</v>
      </c>
      <c r="W284" s="239">
        <f t="shared" si="106"/>
        <v>0</v>
      </c>
      <c r="X284" s="152"/>
      <c r="Y284" s="230" t="s">
        <v>1193</v>
      </c>
      <c r="Z284" s="231">
        <v>1421050</v>
      </c>
      <c r="AA284" s="231">
        <v>1421050</v>
      </c>
      <c r="AB284" s="232">
        <v>0</v>
      </c>
      <c r="AC284" s="152"/>
      <c r="AD284" s="152"/>
      <c r="AE284" s="240" t="str">
        <f t="shared" si="95"/>
        <v>240</v>
      </c>
      <c r="AF284" s="240" t="str">
        <f t="shared" si="107"/>
        <v>2</v>
      </c>
      <c r="AG284" s="240" t="str">
        <f t="shared" si="83"/>
        <v>02</v>
      </c>
      <c r="AH284" s="240" t="str">
        <f t="shared" si="84"/>
        <v>29</v>
      </c>
      <c r="AI284" s="240" t="str">
        <f t="shared" si="85"/>
        <v>999</v>
      </c>
      <c r="AJ284" s="240" t="str">
        <f t="shared" si="86"/>
        <v>05</v>
      </c>
      <c r="AK284" s="240" t="str">
        <f t="shared" si="87"/>
        <v>7668</v>
      </c>
      <c r="AL284" s="240" t="str">
        <f t="shared" si="88"/>
        <v>150</v>
      </c>
    </row>
    <row r="285" spans="1:40" s="7" customFormat="1" ht="56.25" x14ac:dyDescent="0.2">
      <c r="A285" s="155" t="s">
        <v>1213</v>
      </c>
      <c r="B285" s="119" t="s">
        <v>60</v>
      </c>
      <c r="C285" s="121" t="s">
        <v>228</v>
      </c>
      <c r="D285" s="122" t="s">
        <v>23</v>
      </c>
      <c r="E285" s="122" t="s">
        <v>389</v>
      </c>
      <c r="F285" s="122" t="s">
        <v>259</v>
      </c>
      <c r="G285" s="122" t="s">
        <v>241</v>
      </c>
      <c r="H285" s="122" t="s">
        <v>217</v>
      </c>
      <c r="I285" s="122" t="s">
        <v>1212</v>
      </c>
      <c r="J285" s="123" t="s">
        <v>277</v>
      </c>
      <c r="K285" s="156">
        <v>15000000</v>
      </c>
      <c r="L285" s="285">
        <v>0</v>
      </c>
      <c r="M285" s="245">
        <f t="shared" ref="M285" si="108">IF(K285-L285&gt;0,K285-L285,"-")</f>
        <v>15000000</v>
      </c>
      <c r="N285" s="101">
        <f t="shared" si="97"/>
        <v>0</v>
      </c>
      <c r="O285" s="101">
        <f t="shared" si="98"/>
        <v>0</v>
      </c>
      <c r="P285" s="239">
        <f t="shared" si="99"/>
        <v>0</v>
      </c>
      <c r="Q285" s="239">
        <f t="shared" si="100"/>
        <v>0</v>
      </c>
      <c r="R285" s="239">
        <f t="shared" si="101"/>
        <v>0</v>
      </c>
      <c r="S285" s="239">
        <f t="shared" si="102"/>
        <v>0</v>
      </c>
      <c r="T285" s="239">
        <f t="shared" si="103"/>
        <v>0</v>
      </c>
      <c r="U285" s="239">
        <f t="shared" si="104"/>
        <v>0</v>
      </c>
      <c r="V285" s="239">
        <f t="shared" si="105"/>
        <v>0</v>
      </c>
      <c r="W285" s="239">
        <f t="shared" si="106"/>
        <v>0</v>
      </c>
      <c r="X285" s="152"/>
      <c r="Y285" s="230" t="s">
        <v>1210</v>
      </c>
      <c r="Z285" s="231">
        <v>15000000</v>
      </c>
      <c r="AA285" s="231">
        <v>0</v>
      </c>
      <c r="AB285" s="232">
        <v>15000000</v>
      </c>
      <c r="AC285" s="152"/>
      <c r="AD285" s="152"/>
      <c r="AE285" s="240" t="str">
        <f t="shared" si="95"/>
        <v>274</v>
      </c>
      <c r="AF285" s="240" t="str">
        <f t="shared" si="107"/>
        <v>2</v>
      </c>
      <c r="AG285" s="240" t="str">
        <f t="shared" si="83"/>
        <v>02</v>
      </c>
      <c r="AH285" s="240" t="str">
        <f t="shared" si="84"/>
        <v>29</v>
      </c>
      <c r="AI285" s="240" t="str">
        <f t="shared" si="85"/>
        <v>999</v>
      </c>
      <c r="AJ285" s="240" t="str">
        <f t="shared" si="86"/>
        <v>05</v>
      </c>
      <c r="AK285" s="240" t="str">
        <f t="shared" si="87"/>
        <v>7679</v>
      </c>
      <c r="AL285" s="240" t="str">
        <f t="shared" si="88"/>
        <v>150</v>
      </c>
    </row>
    <row r="286" spans="1:40" s="7" customFormat="1" ht="67.5" x14ac:dyDescent="0.2">
      <c r="A286" s="155" t="s">
        <v>1208</v>
      </c>
      <c r="B286" s="119" t="s">
        <v>60</v>
      </c>
      <c r="C286" s="121" t="s">
        <v>228</v>
      </c>
      <c r="D286" s="122" t="s">
        <v>23</v>
      </c>
      <c r="E286" s="122" t="s">
        <v>389</v>
      </c>
      <c r="F286" s="122" t="s">
        <v>259</v>
      </c>
      <c r="G286" s="122" t="s">
        <v>241</v>
      </c>
      <c r="H286" s="122" t="s">
        <v>217</v>
      </c>
      <c r="I286" s="122" t="s">
        <v>1198</v>
      </c>
      <c r="J286" s="123" t="s">
        <v>277</v>
      </c>
      <c r="K286" s="157">
        <v>4507000</v>
      </c>
      <c r="L286" s="285">
        <v>0</v>
      </c>
      <c r="M286" s="245">
        <f t="shared" si="94"/>
        <v>4507000</v>
      </c>
      <c r="N286" s="101">
        <f t="shared" si="97"/>
        <v>0</v>
      </c>
      <c r="O286" s="101">
        <f t="shared" si="98"/>
        <v>0</v>
      </c>
      <c r="P286" s="239">
        <f t="shared" si="99"/>
        <v>0</v>
      </c>
      <c r="Q286" s="239">
        <f t="shared" si="100"/>
        <v>0</v>
      </c>
      <c r="R286" s="239">
        <f t="shared" si="101"/>
        <v>0</v>
      </c>
      <c r="S286" s="239">
        <f t="shared" si="102"/>
        <v>0</v>
      </c>
      <c r="T286" s="239">
        <f t="shared" si="103"/>
        <v>0</v>
      </c>
      <c r="U286" s="239">
        <f t="shared" si="104"/>
        <v>0</v>
      </c>
      <c r="V286" s="239">
        <f t="shared" si="105"/>
        <v>0</v>
      </c>
      <c r="W286" s="239">
        <f t="shared" si="106"/>
        <v>0</v>
      </c>
      <c r="X286" s="152"/>
      <c r="Y286" s="230" t="s">
        <v>1194</v>
      </c>
      <c r="Z286" s="231">
        <v>4507000</v>
      </c>
      <c r="AA286" s="231">
        <v>0</v>
      </c>
      <c r="AB286" s="232">
        <v>4507000</v>
      </c>
      <c r="AC286" s="152"/>
      <c r="AD286" s="152"/>
      <c r="AE286" s="240" t="str">
        <f t="shared" si="95"/>
        <v>274</v>
      </c>
      <c r="AF286" s="240" t="str">
        <f t="shared" si="107"/>
        <v>2</v>
      </c>
      <c r="AG286" s="240" t="str">
        <f t="shared" si="83"/>
        <v>02</v>
      </c>
      <c r="AH286" s="240" t="str">
        <f t="shared" si="84"/>
        <v>29</v>
      </c>
      <c r="AI286" s="240" t="str">
        <f t="shared" si="85"/>
        <v>999</v>
      </c>
      <c r="AJ286" s="240" t="str">
        <f t="shared" si="86"/>
        <v>05</v>
      </c>
      <c r="AK286" s="240" t="str">
        <f t="shared" si="87"/>
        <v>7840</v>
      </c>
      <c r="AL286" s="240" t="str">
        <f t="shared" si="88"/>
        <v>150</v>
      </c>
    </row>
    <row r="287" spans="1:40" s="7" customFormat="1" x14ac:dyDescent="0.2">
      <c r="A287" s="132" t="s">
        <v>265</v>
      </c>
      <c r="B287" s="118" t="s">
        <v>60</v>
      </c>
      <c r="C287" s="125" t="s">
        <v>381</v>
      </c>
      <c r="D287" s="241" t="s">
        <v>23</v>
      </c>
      <c r="E287" s="241" t="s">
        <v>389</v>
      </c>
      <c r="F287" s="241" t="s">
        <v>58</v>
      </c>
      <c r="G287" s="241" t="s">
        <v>381</v>
      </c>
      <c r="H287" s="241" t="s">
        <v>383</v>
      </c>
      <c r="I287" s="241" t="s">
        <v>384</v>
      </c>
      <c r="J287" s="242" t="s">
        <v>277</v>
      </c>
      <c r="K287" s="243">
        <f>K349+K288+K347+K351</f>
        <v>4689990270.6900005</v>
      </c>
      <c r="L287" s="243">
        <f>L349+L288+L347+L351</f>
        <v>3614679371.6100001</v>
      </c>
      <c r="M287" s="151">
        <f t="shared" si="94"/>
        <v>1075310899.0800004</v>
      </c>
      <c r="N287" s="101">
        <f t="shared" si="97"/>
        <v>0</v>
      </c>
      <c r="O287" s="101">
        <f t="shared" si="98"/>
        <v>0</v>
      </c>
      <c r="P287" s="239">
        <f t="shared" si="99"/>
        <v>0</v>
      </c>
      <c r="Q287" s="239">
        <f t="shared" si="100"/>
        <v>0</v>
      </c>
      <c r="R287" s="239">
        <f t="shared" si="101"/>
        <v>0</v>
      </c>
      <c r="S287" s="239">
        <f t="shared" si="102"/>
        <v>0</v>
      </c>
      <c r="T287" s="239">
        <f t="shared" si="103"/>
        <v>0</v>
      </c>
      <c r="U287" s="239">
        <f t="shared" si="104"/>
        <v>0</v>
      </c>
      <c r="V287" s="239">
        <f t="shared" si="105"/>
        <v>0</v>
      </c>
      <c r="W287" s="239">
        <f t="shared" si="106"/>
        <v>0</v>
      </c>
      <c r="X287" s="152"/>
      <c r="Y287" s="230" t="s">
        <v>912</v>
      </c>
      <c r="Z287" s="231">
        <v>4689990270.6899996</v>
      </c>
      <c r="AA287" s="231">
        <v>3614679371.6100001</v>
      </c>
      <c r="AB287" s="232">
        <v>1075310899.0799999</v>
      </c>
      <c r="AC287" s="152"/>
      <c r="AD287" s="152"/>
      <c r="AE287" s="240" t="str">
        <f t="shared" si="95"/>
        <v>000</v>
      </c>
      <c r="AF287" s="240" t="str">
        <f t="shared" si="107"/>
        <v>2</v>
      </c>
      <c r="AG287" s="240" t="str">
        <f t="shared" si="83"/>
        <v>02</v>
      </c>
      <c r="AH287" s="240" t="str">
        <f t="shared" si="84"/>
        <v>30</v>
      </c>
      <c r="AI287" s="240" t="str">
        <f t="shared" si="85"/>
        <v>000</v>
      </c>
      <c r="AJ287" s="240" t="str">
        <f t="shared" si="86"/>
        <v>00</v>
      </c>
      <c r="AK287" s="240" t="str">
        <f t="shared" si="87"/>
        <v>0000</v>
      </c>
      <c r="AL287" s="240" t="str">
        <f t="shared" si="88"/>
        <v>150</v>
      </c>
    </row>
    <row r="288" spans="1:40" s="7" customFormat="1" ht="22.5" x14ac:dyDescent="0.2">
      <c r="A288" s="132" t="s">
        <v>73</v>
      </c>
      <c r="B288" s="118" t="s">
        <v>60</v>
      </c>
      <c r="C288" s="125" t="s">
        <v>381</v>
      </c>
      <c r="D288" s="241" t="s">
        <v>23</v>
      </c>
      <c r="E288" s="241" t="s">
        <v>389</v>
      </c>
      <c r="F288" s="241" t="s">
        <v>58</v>
      </c>
      <c r="G288" s="241" t="s">
        <v>355</v>
      </c>
      <c r="H288" s="241" t="s">
        <v>383</v>
      </c>
      <c r="I288" s="241" t="s">
        <v>384</v>
      </c>
      <c r="J288" s="242" t="s">
        <v>277</v>
      </c>
      <c r="K288" s="309">
        <f>K289</f>
        <v>4659822480.6900005</v>
      </c>
      <c r="L288" s="309">
        <f>L289</f>
        <v>3594202740.6200004</v>
      </c>
      <c r="M288" s="151">
        <f t="shared" si="94"/>
        <v>1065619740.0700002</v>
      </c>
      <c r="N288" s="101">
        <f t="shared" si="97"/>
        <v>0</v>
      </c>
      <c r="O288" s="101">
        <f t="shared" si="98"/>
        <v>0</v>
      </c>
      <c r="P288" s="239">
        <f t="shared" si="99"/>
        <v>0</v>
      </c>
      <c r="Q288" s="239">
        <f t="shared" si="100"/>
        <v>0</v>
      </c>
      <c r="R288" s="239">
        <f t="shared" si="101"/>
        <v>0</v>
      </c>
      <c r="S288" s="239">
        <f t="shared" si="102"/>
        <v>0</v>
      </c>
      <c r="T288" s="239">
        <f t="shared" si="103"/>
        <v>0</v>
      </c>
      <c r="U288" s="239">
        <f t="shared" si="104"/>
        <v>0</v>
      </c>
      <c r="V288" s="239">
        <f t="shared" si="105"/>
        <v>0</v>
      </c>
      <c r="W288" s="239">
        <f t="shared" si="106"/>
        <v>0</v>
      </c>
      <c r="X288" s="152"/>
      <c r="Y288" s="230" t="s">
        <v>913</v>
      </c>
      <c r="Z288" s="231">
        <v>4659822480.6899996</v>
      </c>
      <c r="AA288" s="231">
        <v>3594202740.6199999</v>
      </c>
      <c r="AB288" s="232">
        <v>1065619740.0700001</v>
      </c>
      <c r="AC288" s="152"/>
      <c r="AD288" s="152"/>
      <c r="AE288" s="240" t="str">
        <f t="shared" si="95"/>
        <v>000</v>
      </c>
      <c r="AF288" s="240" t="str">
        <f t="shared" si="107"/>
        <v>2</v>
      </c>
      <c r="AG288" s="240" t="str">
        <f t="shared" si="83"/>
        <v>02</v>
      </c>
      <c r="AH288" s="240" t="str">
        <f t="shared" si="84"/>
        <v>30</v>
      </c>
      <c r="AI288" s="240" t="str">
        <f t="shared" si="85"/>
        <v>024</v>
      </c>
      <c r="AJ288" s="240" t="str">
        <f t="shared" si="86"/>
        <v>00</v>
      </c>
      <c r="AK288" s="240" t="str">
        <f t="shared" si="87"/>
        <v>0000</v>
      </c>
      <c r="AL288" s="240" t="str">
        <f t="shared" si="88"/>
        <v>150</v>
      </c>
    </row>
    <row r="289" spans="1:38" s="7" customFormat="1" ht="22.5" x14ac:dyDescent="0.2">
      <c r="A289" s="120" t="s">
        <v>376</v>
      </c>
      <c r="B289" s="119" t="s">
        <v>60</v>
      </c>
      <c r="C289" s="121" t="s">
        <v>381</v>
      </c>
      <c r="D289" s="122" t="s">
        <v>23</v>
      </c>
      <c r="E289" s="122" t="s">
        <v>389</v>
      </c>
      <c r="F289" s="122" t="s">
        <v>58</v>
      </c>
      <c r="G289" s="122" t="s">
        <v>355</v>
      </c>
      <c r="H289" s="122" t="s">
        <v>217</v>
      </c>
      <c r="I289" s="122" t="s">
        <v>384</v>
      </c>
      <c r="J289" s="123" t="s">
        <v>277</v>
      </c>
      <c r="K289" s="315">
        <f>SUM(K290:K346)</f>
        <v>4659822480.6900005</v>
      </c>
      <c r="L289" s="315">
        <f>SUM(L290:L346)</f>
        <v>3594202740.6200004</v>
      </c>
      <c r="M289" s="245">
        <f t="shared" si="94"/>
        <v>1065619740.0700002</v>
      </c>
      <c r="N289" s="101">
        <f t="shared" si="97"/>
        <v>0</v>
      </c>
      <c r="O289" s="101">
        <f t="shared" si="98"/>
        <v>0</v>
      </c>
      <c r="P289" s="239">
        <f t="shared" si="99"/>
        <v>0</v>
      </c>
      <c r="Q289" s="239">
        <f t="shared" si="100"/>
        <v>0</v>
      </c>
      <c r="R289" s="239">
        <f t="shared" si="101"/>
        <v>0</v>
      </c>
      <c r="S289" s="239">
        <f t="shared" si="102"/>
        <v>0</v>
      </c>
      <c r="T289" s="239">
        <f t="shared" si="103"/>
        <v>0</v>
      </c>
      <c r="U289" s="239">
        <f t="shared" si="104"/>
        <v>0</v>
      </c>
      <c r="V289" s="239">
        <f t="shared" si="105"/>
        <v>0</v>
      </c>
      <c r="W289" s="239">
        <f t="shared" si="106"/>
        <v>0</v>
      </c>
      <c r="X289" s="152"/>
      <c r="Y289" s="230" t="s">
        <v>914</v>
      </c>
      <c r="Z289" s="231">
        <v>4659822480.6899996</v>
      </c>
      <c r="AA289" s="231">
        <v>3594202740.6199999</v>
      </c>
      <c r="AB289" s="232">
        <v>1065619740.0700001</v>
      </c>
      <c r="AC289" s="152"/>
      <c r="AD289" s="152"/>
      <c r="AE289" s="240" t="str">
        <f t="shared" si="95"/>
        <v>000</v>
      </c>
      <c r="AF289" s="240" t="str">
        <f t="shared" si="107"/>
        <v>2</v>
      </c>
      <c r="AG289" s="240" t="str">
        <f t="shared" si="83"/>
        <v>02</v>
      </c>
      <c r="AH289" s="240" t="str">
        <f t="shared" si="84"/>
        <v>30</v>
      </c>
      <c r="AI289" s="240" t="str">
        <f t="shared" si="85"/>
        <v>024</v>
      </c>
      <c r="AJ289" s="240" t="str">
        <f t="shared" si="86"/>
        <v>05</v>
      </c>
      <c r="AK289" s="240" t="str">
        <f t="shared" si="87"/>
        <v>0000</v>
      </c>
      <c r="AL289" s="240" t="str">
        <f t="shared" si="88"/>
        <v>150</v>
      </c>
    </row>
    <row r="290" spans="1:38" s="7" customFormat="1" ht="38.25" customHeight="1" x14ac:dyDescent="0.2">
      <c r="A290" s="120" t="s">
        <v>673</v>
      </c>
      <c r="B290" s="119" t="s">
        <v>60</v>
      </c>
      <c r="C290" s="121" t="s">
        <v>279</v>
      </c>
      <c r="D290" s="122" t="s">
        <v>23</v>
      </c>
      <c r="E290" s="122" t="s">
        <v>389</v>
      </c>
      <c r="F290" s="122" t="s">
        <v>58</v>
      </c>
      <c r="G290" s="122" t="s">
        <v>355</v>
      </c>
      <c r="H290" s="122" t="s">
        <v>217</v>
      </c>
      <c r="I290" s="122" t="s">
        <v>477</v>
      </c>
      <c r="J290" s="123" t="s">
        <v>277</v>
      </c>
      <c r="K290" s="244">
        <v>2343340</v>
      </c>
      <c r="L290" s="150">
        <v>1734070</v>
      </c>
      <c r="M290" s="245">
        <f t="shared" si="94"/>
        <v>609270</v>
      </c>
      <c r="N290" s="101">
        <f t="shared" si="97"/>
        <v>0</v>
      </c>
      <c r="O290" s="101">
        <f t="shared" si="98"/>
        <v>0</v>
      </c>
      <c r="P290" s="239">
        <f t="shared" si="99"/>
        <v>0</v>
      </c>
      <c r="Q290" s="239">
        <f t="shared" si="100"/>
        <v>0</v>
      </c>
      <c r="R290" s="239">
        <f t="shared" si="101"/>
        <v>0</v>
      </c>
      <c r="S290" s="239">
        <f t="shared" si="102"/>
        <v>0</v>
      </c>
      <c r="T290" s="239">
        <f t="shared" si="103"/>
        <v>0</v>
      </c>
      <c r="U290" s="239">
        <f t="shared" si="104"/>
        <v>0</v>
      </c>
      <c r="V290" s="239">
        <f t="shared" si="105"/>
        <v>0</v>
      </c>
      <c r="W290" s="239">
        <f t="shared" si="106"/>
        <v>0</v>
      </c>
      <c r="X290" s="152"/>
      <c r="Y290" s="230" t="s">
        <v>915</v>
      </c>
      <c r="Z290" s="231">
        <v>2343340</v>
      </c>
      <c r="AA290" s="231">
        <v>1734070</v>
      </c>
      <c r="AB290" s="232">
        <v>609270</v>
      </c>
      <c r="AC290" s="152"/>
      <c r="AD290" s="152"/>
      <c r="AE290" s="240" t="str">
        <f t="shared" si="95"/>
        <v>201</v>
      </c>
      <c r="AF290" s="240" t="str">
        <f t="shared" si="107"/>
        <v>2</v>
      </c>
      <c r="AG290" s="240" t="str">
        <f t="shared" si="83"/>
        <v>02</v>
      </c>
      <c r="AH290" s="240" t="str">
        <f t="shared" si="84"/>
        <v>30</v>
      </c>
      <c r="AI290" s="240" t="str">
        <f t="shared" si="85"/>
        <v>024</v>
      </c>
      <c r="AJ290" s="240" t="str">
        <f t="shared" si="86"/>
        <v>05</v>
      </c>
      <c r="AK290" s="240" t="str">
        <f t="shared" si="87"/>
        <v>0289</v>
      </c>
      <c r="AL290" s="240" t="str">
        <f t="shared" si="88"/>
        <v>150</v>
      </c>
    </row>
    <row r="291" spans="1:38" s="7" customFormat="1" ht="82.5" customHeight="1" x14ac:dyDescent="0.2">
      <c r="A291" s="120" t="s">
        <v>508</v>
      </c>
      <c r="B291" s="119" t="s">
        <v>60</v>
      </c>
      <c r="C291" s="286" t="s">
        <v>33</v>
      </c>
      <c r="D291" s="128" t="s">
        <v>23</v>
      </c>
      <c r="E291" s="128" t="s">
        <v>389</v>
      </c>
      <c r="F291" s="128" t="s">
        <v>58</v>
      </c>
      <c r="G291" s="128" t="s">
        <v>355</v>
      </c>
      <c r="H291" s="128" t="s">
        <v>217</v>
      </c>
      <c r="I291" s="128" t="s">
        <v>317</v>
      </c>
      <c r="J291" s="130" t="s">
        <v>277</v>
      </c>
      <c r="K291" s="244">
        <v>672078100</v>
      </c>
      <c r="L291" s="259">
        <v>672078100</v>
      </c>
      <c r="M291" s="245" t="str">
        <f t="shared" si="94"/>
        <v>-</v>
      </c>
      <c r="N291" s="101">
        <f t="shared" si="97"/>
        <v>0</v>
      </c>
      <c r="O291" s="101">
        <f t="shared" si="98"/>
        <v>0</v>
      </c>
      <c r="P291" s="239">
        <f t="shared" si="99"/>
        <v>0</v>
      </c>
      <c r="Q291" s="239">
        <f t="shared" si="100"/>
        <v>0</v>
      </c>
      <c r="R291" s="239">
        <f t="shared" si="101"/>
        <v>0</v>
      </c>
      <c r="S291" s="239">
        <f t="shared" si="102"/>
        <v>0</v>
      </c>
      <c r="T291" s="239">
        <f t="shared" si="103"/>
        <v>0</v>
      </c>
      <c r="U291" s="239">
        <f t="shared" si="104"/>
        <v>0</v>
      </c>
      <c r="V291" s="239">
        <f t="shared" si="105"/>
        <v>0</v>
      </c>
      <c r="W291" s="239">
        <f t="shared" si="106"/>
        <v>0</v>
      </c>
      <c r="X291" s="152"/>
      <c r="Y291" s="230" t="s">
        <v>916</v>
      </c>
      <c r="Z291" s="231">
        <v>672078100</v>
      </c>
      <c r="AA291" s="231">
        <v>672078100</v>
      </c>
      <c r="AB291" s="232">
        <v>0</v>
      </c>
      <c r="AC291" s="152"/>
      <c r="AD291" s="152"/>
      <c r="AE291" s="240" t="str">
        <f t="shared" si="95"/>
        <v>240</v>
      </c>
      <c r="AF291" s="240" t="str">
        <f t="shared" si="107"/>
        <v>2</v>
      </c>
      <c r="AG291" s="240" t="str">
        <f t="shared" si="83"/>
        <v>02</v>
      </c>
      <c r="AH291" s="240" t="str">
        <f t="shared" si="84"/>
        <v>30</v>
      </c>
      <c r="AI291" s="240" t="str">
        <f t="shared" si="85"/>
        <v>024</v>
      </c>
      <c r="AJ291" s="240" t="str">
        <f t="shared" si="86"/>
        <v>05</v>
      </c>
      <c r="AK291" s="240" t="str">
        <f t="shared" si="87"/>
        <v>0525</v>
      </c>
      <c r="AL291" s="240" t="str">
        <f t="shared" si="88"/>
        <v>150</v>
      </c>
    </row>
    <row r="292" spans="1:38" s="7" customFormat="1" ht="78.75" x14ac:dyDescent="0.2">
      <c r="A292" s="253" t="s">
        <v>1060</v>
      </c>
      <c r="B292" s="119" t="s">
        <v>60</v>
      </c>
      <c r="C292" s="121" t="s">
        <v>228</v>
      </c>
      <c r="D292" s="122" t="s">
        <v>23</v>
      </c>
      <c r="E292" s="122" t="s">
        <v>389</v>
      </c>
      <c r="F292" s="122" t="s">
        <v>58</v>
      </c>
      <c r="G292" s="122" t="s">
        <v>355</v>
      </c>
      <c r="H292" s="122" t="s">
        <v>217</v>
      </c>
      <c r="I292" s="122" t="s">
        <v>318</v>
      </c>
      <c r="J292" s="123" t="s">
        <v>277</v>
      </c>
      <c r="K292" s="244">
        <v>2033700</v>
      </c>
      <c r="L292" s="150">
        <v>1550000</v>
      </c>
      <c r="M292" s="245">
        <f t="shared" si="94"/>
        <v>483700</v>
      </c>
      <c r="N292" s="101">
        <f t="shared" si="97"/>
        <v>0</v>
      </c>
      <c r="O292" s="101">
        <f t="shared" si="98"/>
        <v>0</v>
      </c>
      <c r="P292" s="239">
        <f t="shared" si="99"/>
        <v>0</v>
      </c>
      <c r="Q292" s="239">
        <f t="shared" si="100"/>
        <v>0</v>
      </c>
      <c r="R292" s="239">
        <f t="shared" si="101"/>
        <v>0</v>
      </c>
      <c r="S292" s="239">
        <f t="shared" si="102"/>
        <v>0</v>
      </c>
      <c r="T292" s="239">
        <f t="shared" si="103"/>
        <v>0</v>
      </c>
      <c r="U292" s="239">
        <f t="shared" si="104"/>
        <v>0</v>
      </c>
      <c r="V292" s="239">
        <f t="shared" si="105"/>
        <v>0</v>
      </c>
      <c r="W292" s="239">
        <f t="shared" si="106"/>
        <v>0</v>
      </c>
      <c r="X292" s="152"/>
      <c r="Y292" s="230" t="s">
        <v>917</v>
      </c>
      <c r="Z292" s="231">
        <v>2033700</v>
      </c>
      <c r="AA292" s="231">
        <v>1550000</v>
      </c>
      <c r="AB292" s="232">
        <v>483700</v>
      </c>
      <c r="AC292" s="152"/>
      <c r="AD292" s="152"/>
      <c r="AE292" s="240" t="str">
        <f t="shared" si="95"/>
        <v>274</v>
      </c>
      <c r="AF292" s="240" t="str">
        <f t="shared" si="107"/>
        <v>2</v>
      </c>
      <c r="AG292" s="240" t="str">
        <f t="shared" si="83"/>
        <v>02</v>
      </c>
      <c r="AH292" s="240" t="str">
        <f t="shared" si="84"/>
        <v>30</v>
      </c>
      <c r="AI292" s="240" t="str">
        <f t="shared" si="85"/>
        <v>024</v>
      </c>
      <c r="AJ292" s="240" t="str">
        <f t="shared" si="86"/>
        <v>05</v>
      </c>
      <c r="AK292" s="240" t="str">
        <f t="shared" si="87"/>
        <v>0527</v>
      </c>
      <c r="AL292" s="240" t="str">
        <f t="shared" si="88"/>
        <v>150</v>
      </c>
    </row>
    <row r="293" spans="1:38" s="7" customFormat="1" ht="112.5" customHeight="1" x14ac:dyDescent="0.2">
      <c r="A293" s="120" t="s">
        <v>509</v>
      </c>
      <c r="B293" s="119" t="s">
        <v>60</v>
      </c>
      <c r="C293" s="121" t="s">
        <v>228</v>
      </c>
      <c r="D293" s="122" t="s">
        <v>23</v>
      </c>
      <c r="E293" s="122" t="s">
        <v>389</v>
      </c>
      <c r="F293" s="122" t="s">
        <v>58</v>
      </c>
      <c r="G293" s="122" t="s">
        <v>355</v>
      </c>
      <c r="H293" s="122" t="s">
        <v>217</v>
      </c>
      <c r="I293" s="122" t="s">
        <v>319</v>
      </c>
      <c r="J293" s="123" t="s">
        <v>277</v>
      </c>
      <c r="K293" s="244">
        <v>44700</v>
      </c>
      <c r="L293" s="150">
        <v>33551</v>
      </c>
      <c r="M293" s="245">
        <f t="shared" si="94"/>
        <v>11149</v>
      </c>
      <c r="N293" s="101">
        <f t="shared" si="97"/>
        <v>0</v>
      </c>
      <c r="O293" s="101">
        <f t="shared" si="98"/>
        <v>0</v>
      </c>
      <c r="P293" s="239">
        <f t="shared" si="99"/>
        <v>0</v>
      </c>
      <c r="Q293" s="239">
        <f t="shared" si="100"/>
        <v>0</v>
      </c>
      <c r="R293" s="239">
        <f t="shared" si="101"/>
        <v>0</v>
      </c>
      <c r="S293" s="239">
        <f t="shared" si="102"/>
        <v>0</v>
      </c>
      <c r="T293" s="239">
        <f t="shared" si="103"/>
        <v>0</v>
      </c>
      <c r="U293" s="239">
        <f t="shared" si="104"/>
        <v>0</v>
      </c>
      <c r="V293" s="239">
        <f t="shared" si="105"/>
        <v>0</v>
      </c>
      <c r="W293" s="239">
        <f t="shared" si="106"/>
        <v>0</v>
      </c>
      <c r="X293" s="152"/>
      <c r="Y293" s="230" t="s">
        <v>918</v>
      </c>
      <c r="Z293" s="231">
        <v>44700</v>
      </c>
      <c r="AA293" s="231">
        <v>33551</v>
      </c>
      <c r="AB293" s="232">
        <v>11149</v>
      </c>
      <c r="AC293" s="152"/>
      <c r="AD293" s="152"/>
      <c r="AE293" s="240" t="str">
        <f t="shared" si="95"/>
        <v>274</v>
      </c>
      <c r="AF293" s="240" t="str">
        <f t="shared" si="107"/>
        <v>2</v>
      </c>
      <c r="AG293" s="240" t="str">
        <f t="shared" ref="AG293:AG354" si="109">MID($Y293,6,2)</f>
        <v>02</v>
      </c>
      <c r="AH293" s="240" t="str">
        <f t="shared" ref="AH293:AH354" si="110">MID($Y293,8,2)</f>
        <v>30</v>
      </c>
      <c r="AI293" s="240" t="str">
        <f t="shared" ref="AI293:AI354" si="111">MID($Y293,10,3)</f>
        <v>024</v>
      </c>
      <c r="AJ293" s="240" t="str">
        <f t="shared" ref="AJ293:AJ354" si="112">MID($Y293,13,2)</f>
        <v>05</v>
      </c>
      <c r="AK293" s="240" t="str">
        <f t="shared" ref="AK293:AK354" si="113">MID($Y293,15,4)</f>
        <v>0528</v>
      </c>
      <c r="AL293" s="240" t="str">
        <f t="shared" ref="AL293:AL354" si="114">MID($Y293,19,3)</f>
        <v>150</v>
      </c>
    </row>
    <row r="294" spans="1:38" s="7" customFormat="1" ht="67.5" x14ac:dyDescent="0.2">
      <c r="A294" s="120" t="s">
        <v>510</v>
      </c>
      <c r="B294" s="119" t="s">
        <v>60</v>
      </c>
      <c r="C294" s="121" t="s">
        <v>228</v>
      </c>
      <c r="D294" s="122" t="s">
        <v>23</v>
      </c>
      <c r="E294" s="122" t="s">
        <v>389</v>
      </c>
      <c r="F294" s="122" t="s">
        <v>58</v>
      </c>
      <c r="G294" s="122" t="s">
        <v>355</v>
      </c>
      <c r="H294" s="122" t="s">
        <v>217</v>
      </c>
      <c r="I294" s="122" t="s">
        <v>320</v>
      </c>
      <c r="J294" s="123" t="s">
        <v>277</v>
      </c>
      <c r="K294" s="244">
        <v>1420200</v>
      </c>
      <c r="L294" s="259">
        <v>228700</v>
      </c>
      <c r="M294" s="245">
        <f t="shared" si="94"/>
        <v>1191500</v>
      </c>
      <c r="N294" s="101">
        <f t="shared" si="97"/>
        <v>0</v>
      </c>
      <c r="O294" s="101">
        <f t="shared" si="98"/>
        <v>0</v>
      </c>
      <c r="P294" s="239">
        <f t="shared" si="99"/>
        <v>0</v>
      </c>
      <c r="Q294" s="239">
        <f t="shared" si="100"/>
        <v>0</v>
      </c>
      <c r="R294" s="239">
        <f t="shared" si="101"/>
        <v>0</v>
      </c>
      <c r="S294" s="239">
        <f t="shared" si="102"/>
        <v>0</v>
      </c>
      <c r="T294" s="239">
        <f t="shared" si="103"/>
        <v>0</v>
      </c>
      <c r="U294" s="239">
        <f t="shared" si="104"/>
        <v>0</v>
      </c>
      <c r="V294" s="239">
        <f t="shared" si="105"/>
        <v>0</v>
      </c>
      <c r="W294" s="239">
        <f t="shared" si="106"/>
        <v>0</v>
      </c>
      <c r="X294" s="152"/>
      <c r="Y294" s="230" t="s">
        <v>919</v>
      </c>
      <c r="Z294" s="231">
        <v>1420200</v>
      </c>
      <c r="AA294" s="231">
        <v>228700</v>
      </c>
      <c r="AB294" s="232">
        <v>1191500</v>
      </c>
      <c r="AC294" s="152"/>
      <c r="AD294" s="152"/>
      <c r="AE294" s="240" t="str">
        <f t="shared" si="95"/>
        <v>274</v>
      </c>
      <c r="AF294" s="240" t="str">
        <f t="shared" si="107"/>
        <v>2</v>
      </c>
      <c r="AG294" s="240" t="str">
        <f t="shared" si="109"/>
        <v>02</v>
      </c>
      <c r="AH294" s="240" t="str">
        <f t="shared" si="110"/>
        <v>30</v>
      </c>
      <c r="AI294" s="240" t="str">
        <f t="shared" si="111"/>
        <v>024</v>
      </c>
      <c r="AJ294" s="240" t="str">
        <f t="shared" si="112"/>
        <v>05</v>
      </c>
      <c r="AK294" s="240" t="str">
        <f t="shared" si="113"/>
        <v>0529</v>
      </c>
      <c r="AL294" s="240" t="str">
        <f t="shared" si="114"/>
        <v>150</v>
      </c>
    </row>
    <row r="295" spans="1:38" s="7" customFormat="1" ht="84.75" customHeight="1" x14ac:dyDescent="0.2">
      <c r="A295" s="120" t="s">
        <v>511</v>
      </c>
      <c r="B295" s="119" t="s">
        <v>60</v>
      </c>
      <c r="C295" s="121" t="s">
        <v>228</v>
      </c>
      <c r="D295" s="122" t="s">
        <v>23</v>
      </c>
      <c r="E295" s="122" t="s">
        <v>389</v>
      </c>
      <c r="F295" s="122" t="s">
        <v>58</v>
      </c>
      <c r="G295" s="122" t="s">
        <v>355</v>
      </c>
      <c r="H295" s="122" t="s">
        <v>217</v>
      </c>
      <c r="I295" s="122" t="s">
        <v>321</v>
      </c>
      <c r="J295" s="123" t="s">
        <v>277</v>
      </c>
      <c r="K295" s="244">
        <v>22622300</v>
      </c>
      <c r="L295" s="244">
        <v>15499999.75</v>
      </c>
      <c r="M295" s="245">
        <f t="shared" si="94"/>
        <v>7122300.25</v>
      </c>
      <c r="N295" s="101">
        <f t="shared" si="97"/>
        <v>0</v>
      </c>
      <c r="O295" s="101">
        <f t="shared" si="98"/>
        <v>0</v>
      </c>
      <c r="P295" s="239">
        <f t="shared" si="99"/>
        <v>0</v>
      </c>
      <c r="Q295" s="239">
        <f t="shared" si="100"/>
        <v>0</v>
      </c>
      <c r="R295" s="239">
        <f t="shared" si="101"/>
        <v>0</v>
      </c>
      <c r="S295" s="239">
        <f t="shared" si="102"/>
        <v>0</v>
      </c>
      <c r="T295" s="239">
        <f t="shared" si="103"/>
        <v>0</v>
      </c>
      <c r="U295" s="239">
        <f t="shared" si="104"/>
        <v>0</v>
      </c>
      <c r="V295" s="239">
        <f t="shared" si="105"/>
        <v>0</v>
      </c>
      <c r="W295" s="239">
        <f t="shared" si="106"/>
        <v>0</v>
      </c>
      <c r="X295" s="152"/>
      <c r="Y295" s="230" t="s">
        <v>920</v>
      </c>
      <c r="Z295" s="231">
        <v>22622300</v>
      </c>
      <c r="AA295" s="231">
        <v>15499999.75</v>
      </c>
      <c r="AB295" s="232">
        <v>7122300.25</v>
      </c>
      <c r="AC295" s="152"/>
      <c r="AD295" s="152"/>
      <c r="AE295" s="240" t="str">
        <f t="shared" si="95"/>
        <v>274</v>
      </c>
      <c r="AF295" s="240" t="str">
        <f t="shared" si="107"/>
        <v>2</v>
      </c>
      <c r="AG295" s="240" t="str">
        <f t="shared" si="109"/>
        <v>02</v>
      </c>
      <c r="AH295" s="240" t="str">
        <f t="shared" si="110"/>
        <v>30</v>
      </c>
      <c r="AI295" s="240" t="str">
        <f t="shared" si="111"/>
        <v>024</v>
      </c>
      <c r="AJ295" s="240" t="str">
        <f t="shared" si="112"/>
        <v>05</v>
      </c>
      <c r="AK295" s="240" t="str">
        <f t="shared" si="113"/>
        <v>0530</v>
      </c>
      <c r="AL295" s="240" t="str">
        <f t="shared" si="114"/>
        <v>150</v>
      </c>
    </row>
    <row r="296" spans="1:38" s="7" customFormat="1" ht="116.25" customHeight="1" x14ac:dyDescent="0.2">
      <c r="A296" s="120" t="s">
        <v>686</v>
      </c>
      <c r="B296" s="119" t="s">
        <v>60</v>
      </c>
      <c r="C296" s="121" t="s">
        <v>228</v>
      </c>
      <c r="D296" s="122" t="s">
        <v>23</v>
      </c>
      <c r="E296" s="122" t="s">
        <v>389</v>
      </c>
      <c r="F296" s="122" t="s">
        <v>58</v>
      </c>
      <c r="G296" s="122" t="s">
        <v>355</v>
      </c>
      <c r="H296" s="122" t="s">
        <v>217</v>
      </c>
      <c r="I296" s="122" t="s">
        <v>322</v>
      </c>
      <c r="J296" s="123" t="s">
        <v>277</v>
      </c>
      <c r="K296" s="244">
        <v>55422800</v>
      </c>
      <c r="L296" s="150">
        <v>21542000</v>
      </c>
      <c r="M296" s="245">
        <f t="shared" si="94"/>
        <v>33880800</v>
      </c>
      <c r="N296" s="101">
        <f t="shared" si="97"/>
        <v>0</v>
      </c>
      <c r="O296" s="101">
        <f t="shared" si="98"/>
        <v>0</v>
      </c>
      <c r="P296" s="239">
        <f t="shared" si="99"/>
        <v>0</v>
      </c>
      <c r="Q296" s="239">
        <f t="shared" si="100"/>
        <v>0</v>
      </c>
      <c r="R296" s="239">
        <f t="shared" si="101"/>
        <v>0</v>
      </c>
      <c r="S296" s="239">
        <f t="shared" si="102"/>
        <v>0</v>
      </c>
      <c r="T296" s="239">
        <f t="shared" si="103"/>
        <v>0</v>
      </c>
      <c r="U296" s="239">
        <f t="shared" si="104"/>
        <v>0</v>
      </c>
      <c r="V296" s="239">
        <f t="shared" si="105"/>
        <v>0</v>
      </c>
      <c r="W296" s="239">
        <f t="shared" si="106"/>
        <v>0</v>
      </c>
      <c r="X296" s="152"/>
      <c r="Y296" s="230" t="s">
        <v>921</v>
      </c>
      <c r="Z296" s="231">
        <v>55422800</v>
      </c>
      <c r="AA296" s="231">
        <v>21542000</v>
      </c>
      <c r="AB296" s="232">
        <v>33880800</v>
      </c>
      <c r="AC296" s="152"/>
      <c r="AD296" s="152"/>
      <c r="AE296" s="240" t="str">
        <f t="shared" si="95"/>
        <v>274</v>
      </c>
      <c r="AF296" s="240" t="str">
        <f t="shared" si="107"/>
        <v>2</v>
      </c>
      <c r="AG296" s="240" t="str">
        <f t="shared" si="109"/>
        <v>02</v>
      </c>
      <c r="AH296" s="240" t="str">
        <f t="shared" si="110"/>
        <v>30</v>
      </c>
      <c r="AI296" s="240" t="str">
        <f t="shared" si="111"/>
        <v>024</v>
      </c>
      <c r="AJ296" s="240" t="str">
        <f t="shared" si="112"/>
        <v>05</v>
      </c>
      <c r="AK296" s="240" t="str">
        <f t="shared" si="113"/>
        <v>0531</v>
      </c>
      <c r="AL296" s="240" t="str">
        <f t="shared" si="114"/>
        <v>150</v>
      </c>
    </row>
    <row r="297" spans="1:38" s="7" customFormat="1" ht="45" x14ac:dyDescent="0.2">
      <c r="A297" s="120" t="s">
        <v>512</v>
      </c>
      <c r="B297" s="119" t="s">
        <v>60</v>
      </c>
      <c r="C297" s="121" t="s">
        <v>228</v>
      </c>
      <c r="D297" s="122" t="s">
        <v>23</v>
      </c>
      <c r="E297" s="122" t="s">
        <v>389</v>
      </c>
      <c r="F297" s="122" t="s">
        <v>58</v>
      </c>
      <c r="G297" s="122" t="s">
        <v>355</v>
      </c>
      <c r="H297" s="122" t="s">
        <v>217</v>
      </c>
      <c r="I297" s="122" t="s">
        <v>323</v>
      </c>
      <c r="J297" s="123" t="s">
        <v>277</v>
      </c>
      <c r="K297" s="244">
        <v>10338600</v>
      </c>
      <c r="L297" s="150">
        <v>7308000</v>
      </c>
      <c r="M297" s="245">
        <f t="shared" si="94"/>
        <v>3030600</v>
      </c>
      <c r="N297" s="101">
        <f t="shared" si="97"/>
        <v>0</v>
      </c>
      <c r="O297" s="101">
        <f t="shared" si="98"/>
        <v>0</v>
      </c>
      <c r="P297" s="239">
        <f t="shared" si="99"/>
        <v>0</v>
      </c>
      <c r="Q297" s="239">
        <f t="shared" si="100"/>
        <v>0</v>
      </c>
      <c r="R297" s="239">
        <f t="shared" si="101"/>
        <v>0</v>
      </c>
      <c r="S297" s="239">
        <f t="shared" si="102"/>
        <v>0</v>
      </c>
      <c r="T297" s="239">
        <f t="shared" si="103"/>
        <v>0</v>
      </c>
      <c r="U297" s="239">
        <f t="shared" si="104"/>
        <v>0</v>
      </c>
      <c r="V297" s="239">
        <f t="shared" si="105"/>
        <v>0</v>
      </c>
      <c r="W297" s="239">
        <f t="shared" si="106"/>
        <v>0</v>
      </c>
      <c r="X297" s="152"/>
      <c r="Y297" s="230" t="s">
        <v>922</v>
      </c>
      <c r="Z297" s="231">
        <v>10338600</v>
      </c>
      <c r="AA297" s="231">
        <v>7308000</v>
      </c>
      <c r="AB297" s="232">
        <v>3030600</v>
      </c>
      <c r="AC297" s="152"/>
      <c r="AD297" s="152"/>
      <c r="AE297" s="240" t="str">
        <f t="shared" si="95"/>
        <v>274</v>
      </c>
      <c r="AF297" s="240" t="str">
        <f t="shared" si="107"/>
        <v>2</v>
      </c>
      <c r="AG297" s="240" t="str">
        <f t="shared" si="109"/>
        <v>02</v>
      </c>
      <c r="AH297" s="240" t="str">
        <f t="shared" si="110"/>
        <v>30</v>
      </c>
      <c r="AI297" s="240" t="str">
        <f t="shared" si="111"/>
        <v>024</v>
      </c>
      <c r="AJ297" s="240" t="str">
        <f t="shared" si="112"/>
        <v>05</v>
      </c>
      <c r="AK297" s="240" t="str">
        <f t="shared" si="113"/>
        <v>0532</v>
      </c>
      <c r="AL297" s="240" t="str">
        <f t="shared" si="114"/>
        <v>150</v>
      </c>
    </row>
    <row r="298" spans="1:38" s="7" customFormat="1" ht="38.25" customHeight="1" x14ac:dyDescent="0.2">
      <c r="A298" s="120" t="s">
        <v>513</v>
      </c>
      <c r="B298" s="119" t="s">
        <v>60</v>
      </c>
      <c r="C298" s="121" t="s">
        <v>279</v>
      </c>
      <c r="D298" s="122" t="s">
        <v>23</v>
      </c>
      <c r="E298" s="122" t="s">
        <v>389</v>
      </c>
      <c r="F298" s="122" t="s">
        <v>58</v>
      </c>
      <c r="G298" s="122" t="s">
        <v>355</v>
      </c>
      <c r="H298" s="122" t="s">
        <v>217</v>
      </c>
      <c r="I298" s="122" t="s">
        <v>324</v>
      </c>
      <c r="J298" s="123" t="s">
        <v>277</v>
      </c>
      <c r="K298" s="244">
        <v>14514300</v>
      </c>
      <c r="L298" s="258">
        <v>14514300</v>
      </c>
      <c r="M298" s="245" t="str">
        <f t="shared" si="94"/>
        <v>-</v>
      </c>
      <c r="N298" s="101">
        <f t="shared" si="97"/>
        <v>0</v>
      </c>
      <c r="O298" s="101">
        <f t="shared" si="98"/>
        <v>0</v>
      </c>
      <c r="P298" s="239">
        <f t="shared" si="99"/>
        <v>0</v>
      </c>
      <c r="Q298" s="239">
        <f t="shared" si="100"/>
        <v>0</v>
      </c>
      <c r="R298" s="239">
        <f t="shared" si="101"/>
        <v>0</v>
      </c>
      <c r="S298" s="239">
        <f t="shared" si="102"/>
        <v>0</v>
      </c>
      <c r="T298" s="239">
        <f t="shared" si="103"/>
        <v>0</v>
      </c>
      <c r="U298" s="239">
        <f t="shared" si="104"/>
        <v>0</v>
      </c>
      <c r="V298" s="239">
        <f t="shared" si="105"/>
        <v>0</v>
      </c>
      <c r="W298" s="239">
        <f t="shared" si="106"/>
        <v>0</v>
      </c>
      <c r="X298" s="152"/>
      <c r="Y298" s="230" t="s">
        <v>923</v>
      </c>
      <c r="Z298" s="231">
        <v>14514300</v>
      </c>
      <c r="AA298" s="231">
        <v>14514300</v>
      </c>
      <c r="AB298" s="232">
        <v>0</v>
      </c>
      <c r="AC298" s="152"/>
      <c r="AD298" s="152"/>
      <c r="AE298" s="240" t="str">
        <f t="shared" si="95"/>
        <v>201</v>
      </c>
      <c r="AF298" s="240" t="str">
        <f t="shared" si="107"/>
        <v>2</v>
      </c>
      <c r="AG298" s="240" t="str">
        <f t="shared" si="109"/>
        <v>02</v>
      </c>
      <c r="AH298" s="240" t="str">
        <f t="shared" si="110"/>
        <v>30</v>
      </c>
      <c r="AI298" s="240" t="str">
        <f t="shared" si="111"/>
        <v>024</v>
      </c>
      <c r="AJ298" s="240" t="str">
        <f t="shared" si="112"/>
        <v>05</v>
      </c>
      <c r="AK298" s="240" t="str">
        <f t="shared" si="113"/>
        <v>0616</v>
      </c>
      <c r="AL298" s="240" t="str">
        <f t="shared" si="114"/>
        <v>150</v>
      </c>
    </row>
    <row r="299" spans="1:38" s="7" customFormat="1" ht="59.25" customHeight="1" x14ac:dyDescent="0.2">
      <c r="A299" s="120" t="s">
        <v>514</v>
      </c>
      <c r="B299" s="119" t="s">
        <v>60</v>
      </c>
      <c r="C299" s="121" t="s">
        <v>279</v>
      </c>
      <c r="D299" s="122" t="s">
        <v>23</v>
      </c>
      <c r="E299" s="122" t="s">
        <v>389</v>
      </c>
      <c r="F299" s="122" t="s">
        <v>58</v>
      </c>
      <c r="G299" s="122" t="s">
        <v>355</v>
      </c>
      <c r="H299" s="122" t="s">
        <v>217</v>
      </c>
      <c r="I299" s="122" t="s">
        <v>437</v>
      </c>
      <c r="J299" s="123" t="s">
        <v>277</v>
      </c>
      <c r="K299" s="244">
        <v>265000</v>
      </c>
      <c r="L299" s="150">
        <v>250660.1</v>
      </c>
      <c r="M299" s="245">
        <f t="shared" si="94"/>
        <v>14339.899999999994</v>
      </c>
      <c r="N299" s="101">
        <f t="shared" si="97"/>
        <v>0</v>
      </c>
      <c r="O299" s="101">
        <f t="shared" si="98"/>
        <v>0</v>
      </c>
      <c r="P299" s="239">
        <f t="shared" si="99"/>
        <v>0</v>
      </c>
      <c r="Q299" s="239">
        <f t="shared" si="100"/>
        <v>0</v>
      </c>
      <c r="R299" s="239">
        <f t="shared" si="101"/>
        <v>0</v>
      </c>
      <c r="S299" s="239">
        <f t="shared" si="102"/>
        <v>0</v>
      </c>
      <c r="T299" s="239">
        <f t="shared" si="103"/>
        <v>0</v>
      </c>
      <c r="U299" s="239">
        <f t="shared" si="104"/>
        <v>0</v>
      </c>
      <c r="V299" s="239">
        <f t="shared" si="105"/>
        <v>0</v>
      </c>
      <c r="W299" s="239">
        <f t="shared" si="106"/>
        <v>0</v>
      </c>
      <c r="X299" s="152"/>
      <c r="Y299" s="230" t="s">
        <v>924</v>
      </c>
      <c r="Z299" s="231">
        <v>265000</v>
      </c>
      <c r="AA299" s="231">
        <v>250660.1</v>
      </c>
      <c r="AB299" s="232">
        <v>14339.9</v>
      </c>
      <c r="AC299" s="152"/>
      <c r="AD299" s="152"/>
      <c r="AE299" s="240" t="str">
        <f t="shared" si="95"/>
        <v>201</v>
      </c>
      <c r="AF299" s="240" t="str">
        <f t="shared" si="107"/>
        <v>2</v>
      </c>
      <c r="AG299" s="240" t="str">
        <f t="shared" si="109"/>
        <v>02</v>
      </c>
      <c r="AH299" s="240" t="str">
        <f t="shared" si="110"/>
        <v>30</v>
      </c>
      <c r="AI299" s="240" t="str">
        <f t="shared" si="111"/>
        <v>024</v>
      </c>
      <c r="AJ299" s="240" t="str">
        <f t="shared" si="112"/>
        <v>05</v>
      </c>
      <c r="AK299" s="240" t="str">
        <f t="shared" si="113"/>
        <v>2820</v>
      </c>
      <c r="AL299" s="240" t="str">
        <f t="shared" si="114"/>
        <v>150</v>
      </c>
    </row>
    <row r="300" spans="1:38" s="7" customFormat="1" ht="61.5" customHeight="1" x14ac:dyDescent="0.2">
      <c r="A300" s="253" t="s">
        <v>1061</v>
      </c>
      <c r="B300" s="119" t="s">
        <v>60</v>
      </c>
      <c r="C300" s="121" t="s">
        <v>279</v>
      </c>
      <c r="D300" s="122" t="s">
        <v>23</v>
      </c>
      <c r="E300" s="122" t="s">
        <v>389</v>
      </c>
      <c r="F300" s="122" t="s">
        <v>58</v>
      </c>
      <c r="G300" s="122" t="s">
        <v>355</v>
      </c>
      <c r="H300" s="122" t="s">
        <v>217</v>
      </c>
      <c r="I300" s="122" t="s">
        <v>325</v>
      </c>
      <c r="J300" s="123" t="s">
        <v>277</v>
      </c>
      <c r="K300" s="244">
        <v>1222200</v>
      </c>
      <c r="L300" s="150">
        <v>1215390.6200000001</v>
      </c>
      <c r="M300" s="245">
        <f t="shared" si="94"/>
        <v>6809.3799999998882</v>
      </c>
      <c r="N300" s="101">
        <f t="shared" si="97"/>
        <v>0</v>
      </c>
      <c r="O300" s="101">
        <f t="shared" si="98"/>
        <v>0</v>
      </c>
      <c r="P300" s="239">
        <f t="shared" si="99"/>
        <v>0</v>
      </c>
      <c r="Q300" s="239">
        <f t="shared" si="100"/>
        <v>0</v>
      </c>
      <c r="R300" s="239">
        <f t="shared" si="101"/>
        <v>0</v>
      </c>
      <c r="S300" s="239">
        <f t="shared" si="102"/>
        <v>0</v>
      </c>
      <c r="T300" s="239">
        <f t="shared" si="103"/>
        <v>0</v>
      </c>
      <c r="U300" s="239">
        <f t="shared" si="104"/>
        <v>0</v>
      </c>
      <c r="V300" s="239">
        <f t="shared" si="105"/>
        <v>0</v>
      </c>
      <c r="W300" s="239">
        <f t="shared" si="106"/>
        <v>0</v>
      </c>
      <c r="X300" s="152"/>
      <c r="Y300" s="230" t="s">
        <v>925</v>
      </c>
      <c r="Z300" s="231">
        <v>1222200</v>
      </c>
      <c r="AA300" s="231">
        <v>1215390.6200000001</v>
      </c>
      <c r="AB300" s="232">
        <v>6809.38</v>
      </c>
      <c r="AC300" s="152"/>
      <c r="AD300" s="152"/>
      <c r="AE300" s="240" t="str">
        <f t="shared" si="95"/>
        <v>201</v>
      </c>
      <c r="AF300" s="240" t="str">
        <f t="shared" si="107"/>
        <v>2</v>
      </c>
      <c r="AG300" s="240" t="str">
        <f t="shared" si="109"/>
        <v>02</v>
      </c>
      <c r="AH300" s="240" t="str">
        <f t="shared" si="110"/>
        <v>30</v>
      </c>
      <c r="AI300" s="240" t="str">
        <f t="shared" si="111"/>
        <v>024</v>
      </c>
      <c r="AJ300" s="240" t="str">
        <f t="shared" si="112"/>
        <v>05</v>
      </c>
      <c r="AK300" s="240" t="str">
        <f t="shared" si="113"/>
        <v>2821</v>
      </c>
      <c r="AL300" s="240" t="str">
        <f t="shared" si="114"/>
        <v>150</v>
      </c>
    </row>
    <row r="301" spans="1:38" s="7" customFormat="1" ht="56.25" x14ac:dyDescent="0.2">
      <c r="A301" s="120" t="s">
        <v>1033</v>
      </c>
      <c r="B301" s="119" t="s">
        <v>60</v>
      </c>
      <c r="C301" s="121" t="s">
        <v>279</v>
      </c>
      <c r="D301" s="122" t="s">
        <v>23</v>
      </c>
      <c r="E301" s="122" t="s">
        <v>389</v>
      </c>
      <c r="F301" s="122" t="s">
        <v>58</v>
      </c>
      <c r="G301" s="122" t="s">
        <v>355</v>
      </c>
      <c r="H301" s="122" t="s">
        <v>217</v>
      </c>
      <c r="I301" s="122" t="s">
        <v>1031</v>
      </c>
      <c r="J301" s="123" t="s">
        <v>277</v>
      </c>
      <c r="K301" s="244">
        <v>5689100</v>
      </c>
      <c r="L301" s="244">
        <v>0</v>
      </c>
      <c r="M301" s="245">
        <f t="shared" si="94"/>
        <v>5689100</v>
      </c>
      <c r="N301" s="101">
        <f t="shared" si="97"/>
        <v>0</v>
      </c>
      <c r="O301" s="101">
        <f t="shared" si="98"/>
        <v>0</v>
      </c>
      <c r="P301" s="239">
        <f t="shared" si="99"/>
        <v>0</v>
      </c>
      <c r="Q301" s="239">
        <f t="shared" si="100"/>
        <v>0</v>
      </c>
      <c r="R301" s="239">
        <f t="shared" si="101"/>
        <v>0</v>
      </c>
      <c r="S301" s="239">
        <f t="shared" si="102"/>
        <v>0</v>
      </c>
      <c r="T301" s="239">
        <f t="shared" si="103"/>
        <v>0</v>
      </c>
      <c r="U301" s="239">
        <f t="shared" si="104"/>
        <v>0</v>
      </c>
      <c r="V301" s="239">
        <f t="shared" si="105"/>
        <v>0</v>
      </c>
      <c r="W301" s="239">
        <f t="shared" si="106"/>
        <v>0</v>
      </c>
      <c r="X301" s="152"/>
      <c r="Y301" s="230" t="s">
        <v>1023</v>
      </c>
      <c r="Z301" s="231">
        <v>5689100</v>
      </c>
      <c r="AA301" s="231">
        <v>0</v>
      </c>
      <c r="AB301" s="232">
        <v>5689100</v>
      </c>
      <c r="AC301" s="152"/>
      <c r="AD301" s="152"/>
      <c r="AE301" s="240" t="str">
        <f t="shared" si="95"/>
        <v>201</v>
      </c>
      <c r="AF301" s="240" t="str">
        <f t="shared" si="107"/>
        <v>2</v>
      </c>
      <c r="AG301" s="240" t="str">
        <f t="shared" si="109"/>
        <v>02</v>
      </c>
      <c r="AH301" s="240" t="str">
        <f t="shared" si="110"/>
        <v>30</v>
      </c>
      <c r="AI301" s="240" t="str">
        <f t="shared" si="111"/>
        <v>024</v>
      </c>
      <c r="AJ301" s="240" t="str">
        <f t="shared" si="112"/>
        <v>05</v>
      </c>
      <c r="AK301" s="240" t="str">
        <f t="shared" si="113"/>
        <v>2822</v>
      </c>
      <c r="AL301" s="240" t="str">
        <f t="shared" si="114"/>
        <v>150</v>
      </c>
    </row>
    <row r="302" spans="1:38" s="7" customFormat="1" ht="126" customHeight="1" x14ac:dyDescent="0.2">
      <c r="A302" s="120" t="s">
        <v>515</v>
      </c>
      <c r="B302" s="119" t="s">
        <v>60</v>
      </c>
      <c r="C302" s="121" t="s">
        <v>279</v>
      </c>
      <c r="D302" s="122" t="s">
        <v>23</v>
      </c>
      <c r="E302" s="122" t="s">
        <v>389</v>
      </c>
      <c r="F302" s="122" t="s">
        <v>58</v>
      </c>
      <c r="G302" s="122" t="s">
        <v>355</v>
      </c>
      <c r="H302" s="122" t="s">
        <v>217</v>
      </c>
      <c r="I302" s="122" t="s">
        <v>301</v>
      </c>
      <c r="J302" s="123" t="s">
        <v>277</v>
      </c>
      <c r="K302" s="150">
        <v>27266500</v>
      </c>
      <c r="L302" s="244">
        <v>0</v>
      </c>
      <c r="M302" s="245">
        <f t="shared" si="94"/>
        <v>27266500</v>
      </c>
      <c r="N302" s="101">
        <f t="shared" si="97"/>
        <v>0</v>
      </c>
      <c r="O302" s="101">
        <f t="shared" si="98"/>
        <v>0</v>
      </c>
      <c r="P302" s="239">
        <f t="shared" si="99"/>
        <v>0</v>
      </c>
      <c r="Q302" s="239">
        <f t="shared" si="100"/>
        <v>0</v>
      </c>
      <c r="R302" s="239">
        <f t="shared" si="101"/>
        <v>0</v>
      </c>
      <c r="S302" s="239">
        <f t="shared" si="102"/>
        <v>0</v>
      </c>
      <c r="T302" s="239">
        <f t="shared" si="103"/>
        <v>0</v>
      </c>
      <c r="U302" s="239">
        <f t="shared" si="104"/>
        <v>0</v>
      </c>
      <c r="V302" s="239">
        <f t="shared" si="105"/>
        <v>0</v>
      </c>
      <c r="W302" s="239">
        <f t="shared" si="106"/>
        <v>0</v>
      </c>
      <c r="X302" s="152"/>
      <c r="Y302" s="230" t="s">
        <v>926</v>
      </c>
      <c r="Z302" s="231">
        <v>27266500</v>
      </c>
      <c r="AA302" s="231">
        <v>0</v>
      </c>
      <c r="AB302" s="232">
        <v>27266500</v>
      </c>
      <c r="AC302" s="152"/>
      <c r="AD302" s="152"/>
      <c r="AE302" s="240" t="str">
        <f t="shared" si="95"/>
        <v>201</v>
      </c>
      <c r="AF302" s="240" t="str">
        <f t="shared" si="107"/>
        <v>2</v>
      </c>
      <c r="AG302" s="240" t="str">
        <f t="shared" si="109"/>
        <v>02</v>
      </c>
      <c r="AH302" s="240" t="str">
        <f t="shared" si="110"/>
        <v>30</v>
      </c>
      <c r="AI302" s="240" t="str">
        <f t="shared" si="111"/>
        <v>024</v>
      </c>
      <c r="AJ302" s="240" t="str">
        <f t="shared" si="112"/>
        <v>05</v>
      </c>
      <c r="AK302" s="240" t="str">
        <f t="shared" si="113"/>
        <v>2823</v>
      </c>
      <c r="AL302" s="240" t="str">
        <f t="shared" si="114"/>
        <v>150</v>
      </c>
    </row>
    <row r="303" spans="1:38" s="7" customFormat="1" ht="81" customHeight="1" x14ac:dyDescent="0.2">
      <c r="A303" s="120" t="s">
        <v>516</v>
      </c>
      <c r="B303" s="119" t="s">
        <v>60</v>
      </c>
      <c r="C303" s="121" t="s">
        <v>33</v>
      </c>
      <c r="D303" s="122" t="s">
        <v>23</v>
      </c>
      <c r="E303" s="122" t="s">
        <v>389</v>
      </c>
      <c r="F303" s="122" t="s">
        <v>58</v>
      </c>
      <c r="G303" s="122" t="s">
        <v>355</v>
      </c>
      <c r="H303" s="122" t="s">
        <v>217</v>
      </c>
      <c r="I303" s="122" t="s">
        <v>302</v>
      </c>
      <c r="J303" s="123" t="s">
        <v>277</v>
      </c>
      <c r="K303" s="244">
        <v>16938100</v>
      </c>
      <c r="L303" s="244">
        <v>5717864.9699999997</v>
      </c>
      <c r="M303" s="245">
        <f t="shared" si="94"/>
        <v>11220235.030000001</v>
      </c>
      <c r="N303" s="101">
        <f t="shared" si="97"/>
        <v>0</v>
      </c>
      <c r="O303" s="101">
        <f t="shared" si="98"/>
        <v>0</v>
      </c>
      <c r="P303" s="239">
        <f t="shared" si="99"/>
        <v>0</v>
      </c>
      <c r="Q303" s="239">
        <f t="shared" si="100"/>
        <v>0</v>
      </c>
      <c r="R303" s="239">
        <f t="shared" si="101"/>
        <v>0</v>
      </c>
      <c r="S303" s="239">
        <f t="shared" si="102"/>
        <v>0</v>
      </c>
      <c r="T303" s="239">
        <f t="shared" si="103"/>
        <v>0</v>
      </c>
      <c r="U303" s="239">
        <f t="shared" si="104"/>
        <v>0</v>
      </c>
      <c r="V303" s="239">
        <f t="shared" si="105"/>
        <v>0</v>
      </c>
      <c r="W303" s="239">
        <f t="shared" si="106"/>
        <v>0</v>
      </c>
      <c r="X303" s="152"/>
      <c r="Y303" s="230" t="s">
        <v>927</v>
      </c>
      <c r="Z303" s="231">
        <v>16938100</v>
      </c>
      <c r="AA303" s="231">
        <v>5717864.9699999997</v>
      </c>
      <c r="AB303" s="232">
        <v>11220235.029999999</v>
      </c>
      <c r="AC303" s="152"/>
      <c r="AD303" s="152"/>
      <c r="AE303" s="240" t="str">
        <f t="shared" si="95"/>
        <v>240</v>
      </c>
      <c r="AF303" s="240" t="str">
        <f t="shared" si="107"/>
        <v>2</v>
      </c>
      <c r="AG303" s="240" t="str">
        <f t="shared" si="109"/>
        <v>02</v>
      </c>
      <c r="AH303" s="240" t="str">
        <f t="shared" si="110"/>
        <v>30</v>
      </c>
      <c r="AI303" s="240" t="str">
        <f t="shared" si="111"/>
        <v>024</v>
      </c>
      <c r="AJ303" s="240" t="str">
        <f t="shared" si="112"/>
        <v>05</v>
      </c>
      <c r="AK303" s="240" t="str">
        <f t="shared" si="113"/>
        <v>2824</v>
      </c>
      <c r="AL303" s="240" t="str">
        <f t="shared" si="114"/>
        <v>150</v>
      </c>
    </row>
    <row r="304" spans="1:38" s="7" customFormat="1" ht="118.5" customHeight="1" x14ac:dyDescent="0.2">
      <c r="A304" s="120" t="s">
        <v>517</v>
      </c>
      <c r="B304" s="119" t="s">
        <v>60</v>
      </c>
      <c r="C304" s="121" t="s">
        <v>279</v>
      </c>
      <c r="D304" s="122" t="s">
        <v>23</v>
      </c>
      <c r="E304" s="122" t="s">
        <v>389</v>
      </c>
      <c r="F304" s="122" t="s">
        <v>58</v>
      </c>
      <c r="G304" s="122" t="s">
        <v>355</v>
      </c>
      <c r="H304" s="122" t="s">
        <v>217</v>
      </c>
      <c r="I304" s="122" t="s">
        <v>303</v>
      </c>
      <c r="J304" s="123" t="s">
        <v>277</v>
      </c>
      <c r="K304" s="244">
        <v>6455400</v>
      </c>
      <c r="L304" s="244">
        <v>6270000</v>
      </c>
      <c r="M304" s="245">
        <f t="shared" si="94"/>
        <v>185400</v>
      </c>
      <c r="N304" s="101">
        <f t="shared" si="97"/>
        <v>0</v>
      </c>
      <c r="O304" s="101">
        <f t="shared" si="98"/>
        <v>0</v>
      </c>
      <c r="P304" s="239">
        <f t="shared" si="99"/>
        <v>0</v>
      </c>
      <c r="Q304" s="239">
        <f t="shared" si="100"/>
        <v>0</v>
      </c>
      <c r="R304" s="239">
        <f t="shared" si="101"/>
        <v>0</v>
      </c>
      <c r="S304" s="239">
        <f t="shared" si="102"/>
        <v>0</v>
      </c>
      <c r="T304" s="239">
        <f t="shared" si="103"/>
        <v>0</v>
      </c>
      <c r="U304" s="239">
        <f t="shared" si="104"/>
        <v>0</v>
      </c>
      <c r="V304" s="239">
        <f t="shared" si="105"/>
        <v>0</v>
      </c>
      <c r="W304" s="239">
        <f t="shared" si="106"/>
        <v>0</v>
      </c>
      <c r="X304" s="152"/>
      <c r="Y304" s="230" t="s">
        <v>928</v>
      </c>
      <c r="Z304" s="231">
        <v>6455400</v>
      </c>
      <c r="AA304" s="231">
        <v>6270000</v>
      </c>
      <c r="AB304" s="232">
        <v>185400</v>
      </c>
      <c r="AC304" s="152"/>
      <c r="AD304" s="152"/>
      <c r="AE304" s="240" t="str">
        <f t="shared" si="95"/>
        <v>201</v>
      </c>
      <c r="AF304" s="240" t="str">
        <f t="shared" si="107"/>
        <v>2</v>
      </c>
      <c r="AG304" s="240" t="str">
        <f t="shared" si="109"/>
        <v>02</v>
      </c>
      <c r="AH304" s="240" t="str">
        <f t="shared" si="110"/>
        <v>30</v>
      </c>
      <c r="AI304" s="240" t="str">
        <f t="shared" si="111"/>
        <v>024</v>
      </c>
      <c r="AJ304" s="240" t="str">
        <f t="shared" si="112"/>
        <v>05</v>
      </c>
      <c r="AK304" s="240" t="str">
        <f t="shared" si="113"/>
        <v>2825</v>
      </c>
      <c r="AL304" s="240" t="str">
        <f t="shared" si="114"/>
        <v>150</v>
      </c>
    </row>
    <row r="305" spans="1:39" s="7" customFormat="1" ht="96" customHeight="1" x14ac:dyDescent="0.2">
      <c r="A305" s="120" t="s">
        <v>518</v>
      </c>
      <c r="B305" s="119" t="s">
        <v>60</v>
      </c>
      <c r="C305" s="121" t="s">
        <v>279</v>
      </c>
      <c r="D305" s="122" t="s">
        <v>23</v>
      </c>
      <c r="E305" s="122" t="s">
        <v>389</v>
      </c>
      <c r="F305" s="122" t="s">
        <v>58</v>
      </c>
      <c r="G305" s="122" t="s">
        <v>355</v>
      </c>
      <c r="H305" s="122" t="s">
        <v>217</v>
      </c>
      <c r="I305" s="122" t="s">
        <v>209</v>
      </c>
      <c r="J305" s="123" t="s">
        <v>277</v>
      </c>
      <c r="K305" s="244">
        <v>1203700</v>
      </c>
      <c r="L305" s="244">
        <v>782958.27</v>
      </c>
      <c r="M305" s="245">
        <f t="shared" si="94"/>
        <v>420741.73</v>
      </c>
      <c r="N305" s="101">
        <f t="shared" si="97"/>
        <v>0</v>
      </c>
      <c r="O305" s="101">
        <f t="shared" si="98"/>
        <v>0</v>
      </c>
      <c r="P305" s="239">
        <f t="shared" si="99"/>
        <v>0</v>
      </c>
      <c r="Q305" s="239">
        <f t="shared" si="100"/>
        <v>0</v>
      </c>
      <c r="R305" s="239">
        <f t="shared" si="101"/>
        <v>0</v>
      </c>
      <c r="S305" s="239">
        <f t="shared" si="102"/>
        <v>0</v>
      </c>
      <c r="T305" s="239">
        <f t="shared" si="103"/>
        <v>0</v>
      </c>
      <c r="U305" s="239">
        <f t="shared" si="104"/>
        <v>0</v>
      </c>
      <c r="V305" s="239">
        <f t="shared" si="105"/>
        <v>0</v>
      </c>
      <c r="W305" s="239">
        <f t="shared" si="106"/>
        <v>0</v>
      </c>
      <c r="X305" s="152"/>
      <c r="Y305" s="230" t="s">
        <v>929</v>
      </c>
      <c r="Z305" s="231">
        <v>1203700</v>
      </c>
      <c r="AA305" s="231">
        <v>782958.27</v>
      </c>
      <c r="AB305" s="232">
        <v>420741.73</v>
      </c>
      <c r="AC305" s="152"/>
      <c r="AD305" s="152"/>
      <c r="AE305" s="240" t="str">
        <f t="shared" si="95"/>
        <v>201</v>
      </c>
      <c r="AF305" s="240" t="str">
        <f t="shared" si="107"/>
        <v>2</v>
      </c>
      <c r="AG305" s="240" t="str">
        <f t="shared" si="109"/>
        <v>02</v>
      </c>
      <c r="AH305" s="240" t="str">
        <f t="shared" si="110"/>
        <v>30</v>
      </c>
      <c r="AI305" s="240" t="str">
        <f t="shared" si="111"/>
        <v>024</v>
      </c>
      <c r="AJ305" s="240" t="str">
        <f t="shared" si="112"/>
        <v>05</v>
      </c>
      <c r="AK305" s="240" t="str">
        <f t="shared" si="113"/>
        <v>2826</v>
      </c>
      <c r="AL305" s="240" t="str">
        <f t="shared" si="114"/>
        <v>150</v>
      </c>
    </row>
    <row r="306" spans="1:39" s="7" customFormat="1" ht="45" x14ac:dyDescent="0.2">
      <c r="A306" s="120" t="s">
        <v>519</v>
      </c>
      <c r="B306" s="119" t="s">
        <v>60</v>
      </c>
      <c r="C306" s="121" t="s">
        <v>279</v>
      </c>
      <c r="D306" s="122" t="s">
        <v>23</v>
      </c>
      <c r="E306" s="122" t="s">
        <v>389</v>
      </c>
      <c r="F306" s="122" t="s">
        <v>58</v>
      </c>
      <c r="G306" s="122" t="s">
        <v>355</v>
      </c>
      <c r="H306" s="122" t="s">
        <v>217</v>
      </c>
      <c r="I306" s="122" t="s">
        <v>210</v>
      </c>
      <c r="J306" s="123" t="s">
        <v>277</v>
      </c>
      <c r="K306" s="244">
        <v>1493900</v>
      </c>
      <c r="L306" s="244">
        <v>0</v>
      </c>
      <c r="M306" s="245">
        <f t="shared" si="94"/>
        <v>1493900</v>
      </c>
      <c r="N306" s="101">
        <f t="shared" si="97"/>
        <v>0</v>
      </c>
      <c r="O306" s="101">
        <f t="shared" si="98"/>
        <v>0</v>
      </c>
      <c r="P306" s="239">
        <f t="shared" si="99"/>
        <v>0</v>
      </c>
      <c r="Q306" s="239">
        <f t="shared" si="100"/>
        <v>0</v>
      </c>
      <c r="R306" s="239">
        <f t="shared" si="101"/>
        <v>0</v>
      </c>
      <c r="S306" s="239">
        <f t="shared" si="102"/>
        <v>0</v>
      </c>
      <c r="T306" s="239">
        <f t="shared" si="103"/>
        <v>0</v>
      </c>
      <c r="U306" s="239">
        <f t="shared" si="104"/>
        <v>0</v>
      </c>
      <c r="V306" s="239">
        <f t="shared" si="105"/>
        <v>0</v>
      </c>
      <c r="W306" s="239">
        <f t="shared" si="106"/>
        <v>0</v>
      </c>
      <c r="X306" s="152"/>
      <c r="Y306" s="230" t="s">
        <v>930</v>
      </c>
      <c r="Z306" s="231">
        <v>1493900</v>
      </c>
      <c r="AA306" s="231">
        <v>0</v>
      </c>
      <c r="AB306" s="232">
        <v>1493900</v>
      </c>
      <c r="AC306" s="152"/>
      <c r="AD306" s="152"/>
      <c r="AE306" s="240" t="str">
        <f t="shared" si="95"/>
        <v>201</v>
      </c>
      <c r="AF306" s="240" t="str">
        <f t="shared" si="107"/>
        <v>2</v>
      </c>
      <c r="AG306" s="240" t="str">
        <f t="shared" si="109"/>
        <v>02</v>
      </c>
      <c r="AH306" s="240" t="str">
        <f t="shared" si="110"/>
        <v>30</v>
      </c>
      <c r="AI306" s="240" t="str">
        <f t="shared" si="111"/>
        <v>024</v>
      </c>
      <c r="AJ306" s="240" t="str">
        <f t="shared" si="112"/>
        <v>05</v>
      </c>
      <c r="AK306" s="240" t="str">
        <f t="shared" si="113"/>
        <v>2827</v>
      </c>
      <c r="AL306" s="240" t="str">
        <f t="shared" si="114"/>
        <v>150</v>
      </c>
    </row>
    <row r="307" spans="1:39" s="7" customFormat="1" ht="72.75" customHeight="1" x14ac:dyDescent="0.2">
      <c r="A307" s="120" t="s">
        <v>520</v>
      </c>
      <c r="B307" s="119" t="s">
        <v>60</v>
      </c>
      <c r="C307" s="121" t="s">
        <v>279</v>
      </c>
      <c r="D307" s="122" t="s">
        <v>23</v>
      </c>
      <c r="E307" s="122" t="s">
        <v>389</v>
      </c>
      <c r="F307" s="122" t="s">
        <v>58</v>
      </c>
      <c r="G307" s="122" t="s">
        <v>355</v>
      </c>
      <c r="H307" s="122" t="s">
        <v>217</v>
      </c>
      <c r="I307" s="122" t="s">
        <v>52</v>
      </c>
      <c r="J307" s="123" t="s">
        <v>277</v>
      </c>
      <c r="K307" s="244">
        <v>106795700</v>
      </c>
      <c r="L307" s="150">
        <v>88036550</v>
      </c>
      <c r="M307" s="245">
        <f t="shared" si="94"/>
        <v>18759150</v>
      </c>
      <c r="N307" s="101">
        <f t="shared" si="97"/>
        <v>0</v>
      </c>
      <c r="O307" s="101">
        <f t="shared" si="98"/>
        <v>0</v>
      </c>
      <c r="P307" s="239">
        <f t="shared" si="99"/>
        <v>0</v>
      </c>
      <c r="Q307" s="239">
        <f t="shared" si="100"/>
        <v>0</v>
      </c>
      <c r="R307" s="239">
        <f t="shared" si="101"/>
        <v>0</v>
      </c>
      <c r="S307" s="239">
        <f t="shared" si="102"/>
        <v>0</v>
      </c>
      <c r="T307" s="239">
        <f t="shared" si="103"/>
        <v>0</v>
      </c>
      <c r="U307" s="239">
        <f t="shared" si="104"/>
        <v>0</v>
      </c>
      <c r="V307" s="239">
        <f t="shared" si="105"/>
        <v>0</v>
      </c>
      <c r="W307" s="239">
        <f t="shared" si="106"/>
        <v>0</v>
      </c>
      <c r="X307" s="152"/>
      <c r="Y307" s="230" t="s">
        <v>931</v>
      </c>
      <c r="Z307" s="231">
        <v>106795700</v>
      </c>
      <c r="AA307" s="231">
        <v>88036550</v>
      </c>
      <c r="AB307" s="232">
        <v>18759150</v>
      </c>
      <c r="AC307" s="152"/>
      <c r="AD307" s="152"/>
      <c r="AE307" s="240" t="str">
        <f t="shared" si="95"/>
        <v>201</v>
      </c>
      <c r="AF307" s="240" t="str">
        <f t="shared" si="107"/>
        <v>2</v>
      </c>
      <c r="AG307" s="240" t="str">
        <f t="shared" si="109"/>
        <v>02</v>
      </c>
      <c r="AH307" s="240" t="str">
        <f t="shared" si="110"/>
        <v>30</v>
      </c>
      <c r="AI307" s="240" t="str">
        <f t="shared" si="111"/>
        <v>024</v>
      </c>
      <c r="AJ307" s="240" t="str">
        <f t="shared" si="112"/>
        <v>05</v>
      </c>
      <c r="AK307" s="240" t="str">
        <f t="shared" si="113"/>
        <v>2829</v>
      </c>
      <c r="AL307" s="240" t="str">
        <f t="shared" si="114"/>
        <v>150</v>
      </c>
    </row>
    <row r="308" spans="1:39" s="7" customFormat="1" ht="123.75" x14ac:dyDescent="0.2">
      <c r="A308" s="120" t="s">
        <v>521</v>
      </c>
      <c r="B308" s="119" t="s">
        <v>60</v>
      </c>
      <c r="C308" s="121" t="s">
        <v>279</v>
      </c>
      <c r="D308" s="122" t="s">
        <v>23</v>
      </c>
      <c r="E308" s="122" t="s">
        <v>389</v>
      </c>
      <c r="F308" s="122" t="s">
        <v>58</v>
      </c>
      <c r="G308" s="122" t="s">
        <v>355</v>
      </c>
      <c r="H308" s="122" t="s">
        <v>217</v>
      </c>
      <c r="I308" s="122" t="s">
        <v>474</v>
      </c>
      <c r="J308" s="123" t="s">
        <v>277</v>
      </c>
      <c r="K308" s="247">
        <v>1108908.45</v>
      </c>
      <c r="L308" s="244">
        <v>990000</v>
      </c>
      <c r="M308" s="245">
        <f t="shared" si="94"/>
        <v>118908.44999999995</v>
      </c>
      <c r="N308" s="101">
        <f t="shared" si="97"/>
        <v>0</v>
      </c>
      <c r="O308" s="101">
        <f t="shared" si="98"/>
        <v>0</v>
      </c>
      <c r="P308" s="239">
        <f t="shared" si="99"/>
        <v>0</v>
      </c>
      <c r="Q308" s="239">
        <f t="shared" si="100"/>
        <v>0</v>
      </c>
      <c r="R308" s="239">
        <f t="shared" si="101"/>
        <v>0</v>
      </c>
      <c r="S308" s="239">
        <f t="shared" si="102"/>
        <v>0</v>
      </c>
      <c r="T308" s="239">
        <f t="shared" si="103"/>
        <v>0</v>
      </c>
      <c r="U308" s="239">
        <f t="shared" si="104"/>
        <v>0</v>
      </c>
      <c r="V308" s="239">
        <f t="shared" si="105"/>
        <v>0</v>
      </c>
      <c r="W308" s="239">
        <f t="shared" si="106"/>
        <v>0</v>
      </c>
      <c r="X308" s="152"/>
      <c r="Y308" s="230" t="s">
        <v>932</v>
      </c>
      <c r="Z308" s="231">
        <v>1108908.45</v>
      </c>
      <c r="AA308" s="231">
        <v>990000</v>
      </c>
      <c r="AB308" s="232">
        <v>118908.45</v>
      </c>
      <c r="AC308" s="152"/>
      <c r="AD308" s="152"/>
      <c r="AE308" s="240" t="str">
        <f t="shared" si="95"/>
        <v>201</v>
      </c>
      <c r="AF308" s="240" t="str">
        <f t="shared" si="107"/>
        <v>2</v>
      </c>
      <c r="AG308" s="240" t="str">
        <f t="shared" si="109"/>
        <v>02</v>
      </c>
      <c r="AH308" s="240" t="str">
        <f t="shared" si="110"/>
        <v>30</v>
      </c>
      <c r="AI308" s="240" t="str">
        <f t="shared" si="111"/>
        <v>024</v>
      </c>
      <c r="AJ308" s="240" t="str">
        <f t="shared" si="112"/>
        <v>05</v>
      </c>
      <c r="AK308" s="240" t="str">
        <f t="shared" si="113"/>
        <v>2848</v>
      </c>
      <c r="AL308" s="240" t="str">
        <f t="shared" si="114"/>
        <v>150</v>
      </c>
    </row>
    <row r="309" spans="1:39" s="7" customFormat="1" ht="78.75" x14ac:dyDescent="0.2">
      <c r="A309" s="120" t="s">
        <v>522</v>
      </c>
      <c r="B309" s="119" t="s">
        <v>60</v>
      </c>
      <c r="C309" s="121" t="s">
        <v>279</v>
      </c>
      <c r="D309" s="122" t="s">
        <v>23</v>
      </c>
      <c r="E309" s="122" t="s">
        <v>389</v>
      </c>
      <c r="F309" s="122" t="s">
        <v>58</v>
      </c>
      <c r="G309" s="122" t="s">
        <v>355</v>
      </c>
      <c r="H309" s="122" t="s">
        <v>217</v>
      </c>
      <c r="I309" s="122" t="s">
        <v>475</v>
      </c>
      <c r="J309" s="123" t="s">
        <v>277</v>
      </c>
      <c r="K309" s="247">
        <v>3788963.38</v>
      </c>
      <c r="L309" s="244">
        <v>3133668.65</v>
      </c>
      <c r="M309" s="245">
        <f t="shared" si="94"/>
        <v>655294.73</v>
      </c>
      <c r="N309" s="101">
        <f t="shared" si="97"/>
        <v>0</v>
      </c>
      <c r="O309" s="101">
        <f t="shared" si="98"/>
        <v>0</v>
      </c>
      <c r="P309" s="239">
        <f t="shared" si="99"/>
        <v>0</v>
      </c>
      <c r="Q309" s="239">
        <f t="shared" si="100"/>
        <v>0</v>
      </c>
      <c r="R309" s="239">
        <f t="shared" si="101"/>
        <v>0</v>
      </c>
      <c r="S309" s="239">
        <f t="shared" si="102"/>
        <v>0</v>
      </c>
      <c r="T309" s="239">
        <f t="shared" si="103"/>
        <v>0</v>
      </c>
      <c r="U309" s="239">
        <f t="shared" si="104"/>
        <v>0</v>
      </c>
      <c r="V309" s="239">
        <f t="shared" si="105"/>
        <v>0</v>
      </c>
      <c r="W309" s="239">
        <f t="shared" si="106"/>
        <v>0</v>
      </c>
      <c r="X309" s="152"/>
      <c r="Y309" s="230" t="s">
        <v>933</v>
      </c>
      <c r="Z309" s="231">
        <v>3788963.38</v>
      </c>
      <c r="AA309" s="231">
        <v>3133668.65</v>
      </c>
      <c r="AB309" s="232">
        <v>655294.73</v>
      </c>
      <c r="AC309" s="152"/>
      <c r="AD309" s="152"/>
      <c r="AE309" s="240" t="str">
        <f t="shared" si="95"/>
        <v>201</v>
      </c>
      <c r="AF309" s="240" t="str">
        <f t="shared" si="107"/>
        <v>2</v>
      </c>
      <c r="AG309" s="240" t="str">
        <f t="shared" si="109"/>
        <v>02</v>
      </c>
      <c r="AH309" s="240" t="str">
        <f t="shared" si="110"/>
        <v>30</v>
      </c>
      <c r="AI309" s="240" t="str">
        <f t="shared" si="111"/>
        <v>024</v>
      </c>
      <c r="AJ309" s="240" t="str">
        <f t="shared" si="112"/>
        <v>05</v>
      </c>
      <c r="AK309" s="240" t="str">
        <f t="shared" si="113"/>
        <v>2920</v>
      </c>
      <c r="AL309" s="240" t="str">
        <f t="shared" si="114"/>
        <v>150</v>
      </c>
    </row>
    <row r="310" spans="1:39" s="7" customFormat="1" ht="78.75" x14ac:dyDescent="0.2">
      <c r="A310" s="120" t="s">
        <v>523</v>
      </c>
      <c r="B310" s="119" t="s">
        <v>60</v>
      </c>
      <c r="C310" s="121" t="s">
        <v>33</v>
      </c>
      <c r="D310" s="122" t="s">
        <v>23</v>
      </c>
      <c r="E310" s="122" t="s">
        <v>389</v>
      </c>
      <c r="F310" s="122" t="s">
        <v>58</v>
      </c>
      <c r="G310" s="122" t="s">
        <v>355</v>
      </c>
      <c r="H310" s="122" t="s">
        <v>217</v>
      </c>
      <c r="I310" s="122" t="s">
        <v>53</v>
      </c>
      <c r="J310" s="123" t="s">
        <v>277</v>
      </c>
      <c r="K310" s="244">
        <v>13822100</v>
      </c>
      <c r="L310" s="244">
        <v>7324166.9400000004</v>
      </c>
      <c r="M310" s="245">
        <f t="shared" si="94"/>
        <v>6497933.0599999996</v>
      </c>
      <c r="N310" s="101">
        <f t="shared" si="97"/>
        <v>0</v>
      </c>
      <c r="O310" s="101">
        <f t="shared" si="98"/>
        <v>0</v>
      </c>
      <c r="P310" s="239">
        <f t="shared" si="99"/>
        <v>0</v>
      </c>
      <c r="Q310" s="239">
        <f t="shared" si="100"/>
        <v>0</v>
      </c>
      <c r="R310" s="239">
        <f t="shared" si="101"/>
        <v>0</v>
      </c>
      <c r="S310" s="239">
        <f t="shared" si="102"/>
        <v>0</v>
      </c>
      <c r="T310" s="239">
        <f t="shared" si="103"/>
        <v>0</v>
      </c>
      <c r="U310" s="239">
        <f t="shared" si="104"/>
        <v>0</v>
      </c>
      <c r="V310" s="239">
        <f t="shared" si="105"/>
        <v>0</v>
      </c>
      <c r="W310" s="239">
        <f t="shared" si="106"/>
        <v>0</v>
      </c>
      <c r="X310" s="152"/>
      <c r="Y310" s="230" t="s">
        <v>934</v>
      </c>
      <c r="Z310" s="231">
        <v>13822100</v>
      </c>
      <c r="AA310" s="231">
        <v>7324166.9400000004</v>
      </c>
      <c r="AB310" s="232">
        <v>6497933.0599999996</v>
      </c>
      <c r="AC310" s="152"/>
      <c r="AD310" s="152"/>
      <c r="AE310" s="240" t="str">
        <f t="shared" si="95"/>
        <v>240</v>
      </c>
      <c r="AF310" s="240" t="str">
        <f t="shared" si="107"/>
        <v>2</v>
      </c>
      <c r="AG310" s="240" t="str">
        <f t="shared" si="109"/>
        <v>02</v>
      </c>
      <c r="AH310" s="240" t="str">
        <f t="shared" si="110"/>
        <v>30</v>
      </c>
      <c r="AI310" s="240" t="str">
        <f t="shared" si="111"/>
        <v>024</v>
      </c>
      <c r="AJ310" s="240" t="str">
        <f t="shared" si="112"/>
        <v>05</v>
      </c>
      <c r="AK310" s="240" t="str">
        <f t="shared" si="113"/>
        <v>2921</v>
      </c>
      <c r="AL310" s="240" t="str">
        <f t="shared" si="114"/>
        <v>150</v>
      </c>
    </row>
    <row r="311" spans="1:39" s="7" customFormat="1" ht="61.5" customHeight="1" x14ac:dyDescent="0.2">
      <c r="A311" s="120" t="s">
        <v>687</v>
      </c>
      <c r="B311" s="119" t="s">
        <v>60</v>
      </c>
      <c r="C311" s="121" t="s">
        <v>279</v>
      </c>
      <c r="D311" s="122" t="s">
        <v>23</v>
      </c>
      <c r="E311" s="122" t="s">
        <v>389</v>
      </c>
      <c r="F311" s="122" t="s">
        <v>58</v>
      </c>
      <c r="G311" s="122" t="s">
        <v>355</v>
      </c>
      <c r="H311" s="122" t="s">
        <v>217</v>
      </c>
      <c r="I311" s="122" t="s">
        <v>681</v>
      </c>
      <c r="J311" s="123" t="s">
        <v>277</v>
      </c>
      <c r="K311" s="150">
        <v>10950000</v>
      </c>
      <c r="L311" s="258">
        <v>10487945</v>
      </c>
      <c r="M311" s="245">
        <f t="shared" si="94"/>
        <v>462055</v>
      </c>
      <c r="N311" s="101">
        <f t="shared" si="97"/>
        <v>0</v>
      </c>
      <c r="O311" s="101">
        <f t="shared" si="98"/>
        <v>0</v>
      </c>
      <c r="P311" s="239">
        <f t="shared" si="99"/>
        <v>0</v>
      </c>
      <c r="Q311" s="239">
        <f t="shared" si="100"/>
        <v>0</v>
      </c>
      <c r="R311" s="239">
        <f t="shared" si="101"/>
        <v>0</v>
      </c>
      <c r="S311" s="239">
        <f t="shared" si="102"/>
        <v>0</v>
      </c>
      <c r="T311" s="239">
        <f t="shared" si="103"/>
        <v>0</v>
      </c>
      <c r="U311" s="239">
        <f t="shared" si="104"/>
        <v>0</v>
      </c>
      <c r="V311" s="239">
        <f t="shared" si="105"/>
        <v>0</v>
      </c>
      <c r="W311" s="239">
        <f t="shared" si="106"/>
        <v>0</v>
      </c>
      <c r="X311" s="152"/>
      <c r="Y311" s="230" t="s">
        <v>935</v>
      </c>
      <c r="Z311" s="231">
        <v>10950000</v>
      </c>
      <c r="AA311" s="231">
        <v>10487945</v>
      </c>
      <c r="AB311" s="232">
        <v>462055</v>
      </c>
      <c r="AC311" s="152"/>
      <c r="AD311" s="152"/>
      <c r="AE311" s="240" t="str">
        <f t="shared" si="95"/>
        <v>201</v>
      </c>
      <c r="AF311" s="240" t="str">
        <f t="shared" si="107"/>
        <v>2</v>
      </c>
      <c r="AG311" s="240" t="str">
        <f t="shared" si="109"/>
        <v>02</v>
      </c>
      <c r="AH311" s="240" t="str">
        <f t="shared" si="110"/>
        <v>30</v>
      </c>
      <c r="AI311" s="240" t="str">
        <f t="shared" si="111"/>
        <v>024</v>
      </c>
      <c r="AJ311" s="240" t="str">
        <f t="shared" si="112"/>
        <v>05</v>
      </c>
      <c r="AK311" s="240" t="str">
        <f t="shared" si="113"/>
        <v>2922</v>
      </c>
      <c r="AL311" s="240" t="str">
        <f t="shared" si="114"/>
        <v>150</v>
      </c>
    </row>
    <row r="312" spans="1:39" s="7" customFormat="1" ht="82.5" customHeight="1" x14ac:dyDescent="0.2">
      <c r="A312" s="120" t="s">
        <v>688</v>
      </c>
      <c r="B312" s="119" t="s">
        <v>60</v>
      </c>
      <c r="C312" s="121" t="s">
        <v>279</v>
      </c>
      <c r="D312" s="122" t="s">
        <v>23</v>
      </c>
      <c r="E312" s="122" t="s">
        <v>389</v>
      </c>
      <c r="F312" s="122" t="s">
        <v>58</v>
      </c>
      <c r="G312" s="122" t="s">
        <v>355</v>
      </c>
      <c r="H312" s="122" t="s">
        <v>217</v>
      </c>
      <c r="I312" s="122" t="s">
        <v>428</v>
      </c>
      <c r="J312" s="123" t="s">
        <v>277</v>
      </c>
      <c r="K312" s="244">
        <v>1560200</v>
      </c>
      <c r="L312" s="258">
        <v>1488465.6</v>
      </c>
      <c r="M312" s="245">
        <f t="shared" si="94"/>
        <v>71734.399999999907</v>
      </c>
      <c r="N312" s="101">
        <f t="shared" si="97"/>
        <v>0</v>
      </c>
      <c r="O312" s="101">
        <f t="shared" si="98"/>
        <v>0</v>
      </c>
      <c r="P312" s="239">
        <f t="shared" si="99"/>
        <v>0</v>
      </c>
      <c r="Q312" s="239">
        <f t="shared" si="100"/>
        <v>0</v>
      </c>
      <c r="R312" s="239">
        <f t="shared" si="101"/>
        <v>0</v>
      </c>
      <c r="S312" s="239">
        <f t="shared" si="102"/>
        <v>0</v>
      </c>
      <c r="T312" s="239">
        <f t="shared" si="103"/>
        <v>0</v>
      </c>
      <c r="U312" s="239">
        <f t="shared" si="104"/>
        <v>0</v>
      </c>
      <c r="V312" s="239">
        <f t="shared" si="105"/>
        <v>0</v>
      </c>
      <c r="W312" s="239">
        <f t="shared" si="106"/>
        <v>0</v>
      </c>
      <c r="X312" s="152"/>
      <c r="Y312" s="230" t="s">
        <v>936</v>
      </c>
      <c r="Z312" s="231">
        <v>1560200</v>
      </c>
      <c r="AA312" s="231">
        <v>1488465.6</v>
      </c>
      <c r="AB312" s="232">
        <v>71734.399999999994</v>
      </c>
      <c r="AC312" s="152"/>
      <c r="AD312" s="152"/>
      <c r="AE312" s="240" t="str">
        <f t="shared" si="95"/>
        <v>201</v>
      </c>
      <c r="AF312" s="240" t="str">
        <f t="shared" si="107"/>
        <v>2</v>
      </c>
      <c r="AG312" s="240" t="str">
        <f t="shared" si="109"/>
        <v>02</v>
      </c>
      <c r="AH312" s="240" t="str">
        <f t="shared" si="110"/>
        <v>30</v>
      </c>
      <c r="AI312" s="240" t="str">
        <f t="shared" si="111"/>
        <v>024</v>
      </c>
      <c r="AJ312" s="240" t="str">
        <f t="shared" si="112"/>
        <v>05</v>
      </c>
      <c r="AK312" s="240" t="str">
        <f t="shared" si="113"/>
        <v>2924</v>
      </c>
      <c r="AL312" s="240" t="str">
        <f t="shared" si="114"/>
        <v>150</v>
      </c>
    </row>
    <row r="313" spans="1:39" s="7" customFormat="1" ht="67.5" x14ac:dyDescent="0.2">
      <c r="A313" s="120" t="s">
        <v>524</v>
      </c>
      <c r="B313" s="119" t="s">
        <v>60</v>
      </c>
      <c r="C313" s="121" t="s">
        <v>279</v>
      </c>
      <c r="D313" s="122" t="s">
        <v>23</v>
      </c>
      <c r="E313" s="122" t="s">
        <v>389</v>
      </c>
      <c r="F313" s="122" t="s">
        <v>58</v>
      </c>
      <c r="G313" s="122" t="s">
        <v>355</v>
      </c>
      <c r="H313" s="122" t="s">
        <v>217</v>
      </c>
      <c r="I313" s="122" t="s">
        <v>1032</v>
      </c>
      <c r="J313" s="123" t="s">
        <v>277</v>
      </c>
      <c r="K313" s="244">
        <v>9076197.1799999997</v>
      </c>
      <c r="L313" s="244">
        <v>3907603.99</v>
      </c>
      <c r="M313" s="245">
        <f t="shared" si="94"/>
        <v>5168593.1899999995</v>
      </c>
      <c r="N313" s="101">
        <f t="shared" si="97"/>
        <v>0</v>
      </c>
      <c r="O313" s="101">
        <f t="shared" si="98"/>
        <v>0</v>
      </c>
      <c r="P313" s="239">
        <f t="shared" si="99"/>
        <v>0</v>
      </c>
      <c r="Q313" s="239">
        <f t="shared" si="100"/>
        <v>0</v>
      </c>
      <c r="R313" s="239">
        <f t="shared" si="101"/>
        <v>0</v>
      </c>
      <c r="S313" s="239">
        <f t="shared" si="102"/>
        <v>0</v>
      </c>
      <c r="T313" s="239">
        <f t="shared" si="103"/>
        <v>0</v>
      </c>
      <c r="U313" s="239">
        <f t="shared" si="104"/>
        <v>0</v>
      </c>
      <c r="V313" s="239">
        <f t="shared" si="105"/>
        <v>0</v>
      </c>
      <c r="W313" s="239">
        <f t="shared" si="106"/>
        <v>0</v>
      </c>
      <c r="X313" s="152"/>
      <c r="Y313" s="230" t="s">
        <v>1024</v>
      </c>
      <c r="Z313" s="231">
        <v>9076197.1799999997</v>
      </c>
      <c r="AA313" s="231">
        <v>3907603.99</v>
      </c>
      <c r="AB313" s="232">
        <v>5168593.1900000004</v>
      </c>
      <c r="AC313" s="152"/>
      <c r="AD313" s="152"/>
      <c r="AE313" s="240" t="str">
        <f t="shared" si="95"/>
        <v>201</v>
      </c>
      <c r="AF313" s="240" t="str">
        <f t="shared" si="107"/>
        <v>2</v>
      </c>
      <c r="AG313" s="240" t="str">
        <f t="shared" si="109"/>
        <v>02</v>
      </c>
      <c r="AH313" s="240" t="str">
        <f t="shared" si="110"/>
        <v>30</v>
      </c>
      <c r="AI313" s="240" t="str">
        <f t="shared" si="111"/>
        <v>024</v>
      </c>
      <c r="AJ313" s="240" t="str">
        <f t="shared" si="112"/>
        <v>05</v>
      </c>
      <c r="AK313" s="240" t="str">
        <f t="shared" si="113"/>
        <v>5518</v>
      </c>
      <c r="AL313" s="240" t="str">
        <f t="shared" si="114"/>
        <v>150</v>
      </c>
    </row>
    <row r="314" spans="1:39" s="7" customFormat="1" ht="57" customHeight="1" x14ac:dyDescent="0.2">
      <c r="A314" s="120" t="s">
        <v>689</v>
      </c>
      <c r="B314" s="119" t="s">
        <v>60</v>
      </c>
      <c r="C314" s="121" t="s">
        <v>228</v>
      </c>
      <c r="D314" s="122" t="s">
        <v>23</v>
      </c>
      <c r="E314" s="122" t="s">
        <v>389</v>
      </c>
      <c r="F314" s="122" t="s">
        <v>58</v>
      </c>
      <c r="G314" s="122" t="s">
        <v>355</v>
      </c>
      <c r="H314" s="122" t="s">
        <v>217</v>
      </c>
      <c r="I314" s="122" t="s">
        <v>682</v>
      </c>
      <c r="J314" s="123" t="s">
        <v>277</v>
      </c>
      <c r="K314" s="150">
        <v>33372400</v>
      </c>
      <c r="L314" s="244">
        <v>25135713.109999999</v>
      </c>
      <c r="M314" s="245">
        <f t="shared" si="94"/>
        <v>8236686.8900000006</v>
      </c>
      <c r="N314" s="101">
        <f t="shared" si="97"/>
        <v>0</v>
      </c>
      <c r="O314" s="101">
        <f t="shared" si="98"/>
        <v>0</v>
      </c>
      <c r="P314" s="239">
        <f t="shared" si="99"/>
        <v>0</v>
      </c>
      <c r="Q314" s="239">
        <f t="shared" si="100"/>
        <v>0</v>
      </c>
      <c r="R314" s="239">
        <f t="shared" si="101"/>
        <v>0</v>
      </c>
      <c r="S314" s="239">
        <f t="shared" si="102"/>
        <v>0</v>
      </c>
      <c r="T314" s="239">
        <f t="shared" si="103"/>
        <v>0</v>
      </c>
      <c r="U314" s="239">
        <f t="shared" si="104"/>
        <v>0</v>
      </c>
      <c r="V314" s="239">
        <f t="shared" si="105"/>
        <v>0</v>
      </c>
      <c r="W314" s="239">
        <f t="shared" si="106"/>
        <v>0</v>
      </c>
      <c r="X314" s="152"/>
      <c r="Y314" s="230" t="s">
        <v>937</v>
      </c>
      <c r="Z314" s="231">
        <v>33372400</v>
      </c>
      <c r="AA314" s="231">
        <v>25135713.109999999</v>
      </c>
      <c r="AB314" s="232">
        <v>8236686.8899999997</v>
      </c>
      <c r="AC314" s="152"/>
      <c r="AD314" s="152"/>
      <c r="AE314" s="240" t="str">
        <f t="shared" si="95"/>
        <v>274</v>
      </c>
      <c r="AF314" s="240" t="str">
        <f t="shared" si="107"/>
        <v>2</v>
      </c>
      <c r="AG314" s="240" t="str">
        <f t="shared" si="109"/>
        <v>02</v>
      </c>
      <c r="AH314" s="240" t="str">
        <f t="shared" si="110"/>
        <v>30</v>
      </c>
      <c r="AI314" s="240" t="str">
        <f t="shared" si="111"/>
        <v>024</v>
      </c>
      <c r="AJ314" s="240" t="str">
        <f t="shared" si="112"/>
        <v>05</v>
      </c>
      <c r="AK314" s="240" t="str">
        <f t="shared" si="113"/>
        <v>5780</v>
      </c>
      <c r="AL314" s="240" t="str">
        <f t="shared" si="114"/>
        <v>150</v>
      </c>
    </row>
    <row r="315" spans="1:39" s="7" customFormat="1" ht="117" customHeight="1" x14ac:dyDescent="0.2">
      <c r="A315" s="120" t="s">
        <v>525</v>
      </c>
      <c r="B315" s="119" t="s">
        <v>60</v>
      </c>
      <c r="C315" s="121" t="s">
        <v>228</v>
      </c>
      <c r="D315" s="122" t="s">
        <v>23</v>
      </c>
      <c r="E315" s="122" t="s">
        <v>389</v>
      </c>
      <c r="F315" s="122" t="s">
        <v>58</v>
      </c>
      <c r="G315" s="122" t="s">
        <v>355</v>
      </c>
      <c r="H315" s="122" t="s">
        <v>217</v>
      </c>
      <c r="I315" s="122" t="s">
        <v>261</v>
      </c>
      <c r="J315" s="123" t="s">
        <v>277</v>
      </c>
      <c r="K315" s="247">
        <v>193496400.5</v>
      </c>
      <c r="L315" s="150">
        <v>145179480</v>
      </c>
      <c r="M315" s="245">
        <f t="shared" si="94"/>
        <v>48316920.5</v>
      </c>
      <c r="N315" s="101">
        <f t="shared" si="97"/>
        <v>0</v>
      </c>
      <c r="O315" s="101">
        <f t="shared" si="98"/>
        <v>0</v>
      </c>
      <c r="P315" s="239">
        <f t="shared" si="99"/>
        <v>0</v>
      </c>
      <c r="Q315" s="239">
        <f t="shared" si="100"/>
        <v>0</v>
      </c>
      <c r="R315" s="239">
        <f t="shared" si="101"/>
        <v>0</v>
      </c>
      <c r="S315" s="239">
        <f t="shared" si="102"/>
        <v>0</v>
      </c>
      <c r="T315" s="239">
        <f t="shared" si="103"/>
        <v>0</v>
      </c>
      <c r="U315" s="239">
        <f t="shared" si="104"/>
        <v>0</v>
      </c>
      <c r="V315" s="239">
        <f t="shared" si="105"/>
        <v>0</v>
      </c>
      <c r="W315" s="239">
        <f t="shared" si="106"/>
        <v>0</v>
      </c>
      <c r="X315" s="152"/>
      <c r="Y315" s="230" t="s">
        <v>938</v>
      </c>
      <c r="Z315" s="231">
        <v>193496400.5</v>
      </c>
      <c r="AA315" s="231">
        <v>145179480</v>
      </c>
      <c r="AB315" s="232">
        <v>48316920.5</v>
      </c>
      <c r="AC315" s="152"/>
      <c r="AD315" s="152"/>
      <c r="AE315" s="240" t="str">
        <f t="shared" si="95"/>
        <v>274</v>
      </c>
      <c r="AF315" s="240" t="str">
        <f t="shared" si="107"/>
        <v>2</v>
      </c>
      <c r="AG315" s="240" t="str">
        <f t="shared" si="109"/>
        <v>02</v>
      </c>
      <c r="AH315" s="240" t="str">
        <f t="shared" si="110"/>
        <v>30</v>
      </c>
      <c r="AI315" s="240" t="str">
        <f t="shared" si="111"/>
        <v>024</v>
      </c>
      <c r="AJ315" s="240" t="str">
        <f t="shared" si="112"/>
        <v>05</v>
      </c>
      <c r="AK315" s="240" t="str">
        <f t="shared" si="113"/>
        <v>7408</v>
      </c>
      <c r="AL315" s="240" t="str">
        <f t="shared" si="114"/>
        <v>150</v>
      </c>
    </row>
    <row r="316" spans="1:39" s="7" customFormat="1" ht="114.75" customHeight="1" x14ac:dyDescent="0.2">
      <c r="A316" s="120" t="s">
        <v>526</v>
      </c>
      <c r="B316" s="119" t="s">
        <v>60</v>
      </c>
      <c r="C316" s="121" t="s">
        <v>228</v>
      </c>
      <c r="D316" s="122" t="s">
        <v>23</v>
      </c>
      <c r="E316" s="122" t="s">
        <v>389</v>
      </c>
      <c r="F316" s="122" t="s">
        <v>58</v>
      </c>
      <c r="G316" s="122" t="s">
        <v>355</v>
      </c>
      <c r="H316" s="122" t="s">
        <v>217</v>
      </c>
      <c r="I316" s="122" t="s">
        <v>262</v>
      </c>
      <c r="J316" s="123" t="s">
        <v>277</v>
      </c>
      <c r="K316" s="150">
        <v>297938052.91000003</v>
      </c>
      <c r="L316" s="150">
        <v>202592791</v>
      </c>
      <c r="M316" s="245">
        <f t="shared" si="94"/>
        <v>95345261.910000026</v>
      </c>
      <c r="N316" s="101">
        <f t="shared" si="97"/>
        <v>0</v>
      </c>
      <c r="O316" s="101">
        <f t="shared" si="98"/>
        <v>0</v>
      </c>
      <c r="P316" s="239">
        <f t="shared" si="99"/>
        <v>0</v>
      </c>
      <c r="Q316" s="239">
        <f t="shared" si="100"/>
        <v>0</v>
      </c>
      <c r="R316" s="239">
        <f t="shared" si="101"/>
        <v>0</v>
      </c>
      <c r="S316" s="239">
        <f t="shared" si="102"/>
        <v>0</v>
      </c>
      <c r="T316" s="239">
        <f t="shared" si="103"/>
        <v>0</v>
      </c>
      <c r="U316" s="239">
        <f t="shared" si="104"/>
        <v>0</v>
      </c>
      <c r="V316" s="239">
        <f t="shared" si="105"/>
        <v>0</v>
      </c>
      <c r="W316" s="239">
        <f t="shared" si="106"/>
        <v>0</v>
      </c>
      <c r="X316" s="152"/>
      <c r="Y316" s="230" t="s">
        <v>939</v>
      </c>
      <c r="Z316" s="231">
        <v>297938052.91000003</v>
      </c>
      <c r="AA316" s="231">
        <v>202592791</v>
      </c>
      <c r="AB316" s="232">
        <v>95345261.909999996</v>
      </c>
      <c r="AC316" s="152"/>
      <c r="AD316" s="152"/>
      <c r="AE316" s="240" t="str">
        <f t="shared" si="95"/>
        <v>274</v>
      </c>
      <c r="AF316" s="240" t="str">
        <f t="shared" si="107"/>
        <v>2</v>
      </c>
      <c r="AG316" s="240" t="str">
        <f t="shared" si="109"/>
        <v>02</v>
      </c>
      <c r="AH316" s="240" t="str">
        <f t="shared" si="110"/>
        <v>30</v>
      </c>
      <c r="AI316" s="240" t="str">
        <f t="shared" si="111"/>
        <v>024</v>
      </c>
      <c r="AJ316" s="240" t="str">
        <f t="shared" si="112"/>
        <v>05</v>
      </c>
      <c r="AK316" s="240" t="str">
        <f t="shared" si="113"/>
        <v>7409</v>
      </c>
      <c r="AL316" s="240" t="str">
        <f t="shared" si="114"/>
        <v>150</v>
      </c>
    </row>
    <row r="317" spans="1:39" s="7" customFormat="1" ht="67.5" x14ac:dyDescent="0.2">
      <c r="A317" s="120" t="s">
        <v>690</v>
      </c>
      <c r="B317" s="119" t="s">
        <v>60</v>
      </c>
      <c r="C317" s="286" t="s">
        <v>279</v>
      </c>
      <c r="D317" s="128" t="s">
        <v>23</v>
      </c>
      <c r="E317" s="128" t="s">
        <v>389</v>
      </c>
      <c r="F317" s="128" t="s">
        <v>58</v>
      </c>
      <c r="G317" s="128" t="s">
        <v>355</v>
      </c>
      <c r="H317" s="129" t="s">
        <v>217</v>
      </c>
      <c r="I317" s="128" t="s">
        <v>150</v>
      </c>
      <c r="J317" s="130" t="s">
        <v>277</v>
      </c>
      <c r="K317" s="244">
        <v>202000</v>
      </c>
      <c r="L317" s="259">
        <v>151000</v>
      </c>
      <c r="M317" s="245">
        <f t="shared" si="94"/>
        <v>51000</v>
      </c>
      <c r="N317" s="101">
        <f t="shared" si="97"/>
        <v>0</v>
      </c>
      <c r="O317" s="101">
        <f t="shared" si="98"/>
        <v>0</v>
      </c>
      <c r="P317" s="239">
        <f t="shared" si="99"/>
        <v>0</v>
      </c>
      <c r="Q317" s="239">
        <f t="shared" si="100"/>
        <v>0</v>
      </c>
      <c r="R317" s="239">
        <f t="shared" si="101"/>
        <v>0</v>
      </c>
      <c r="S317" s="239">
        <f t="shared" si="102"/>
        <v>0</v>
      </c>
      <c r="T317" s="239">
        <f t="shared" si="103"/>
        <v>0</v>
      </c>
      <c r="U317" s="239">
        <f t="shared" si="104"/>
        <v>0</v>
      </c>
      <c r="V317" s="239">
        <f t="shared" si="105"/>
        <v>0</v>
      </c>
      <c r="W317" s="239">
        <f t="shared" si="106"/>
        <v>0</v>
      </c>
      <c r="X317" s="152"/>
      <c r="Y317" s="230" t="s">
        <v>940</v>
      </c>
      <c r="Z317" s="231">
        <v>202000</v>
      </c>
      <c r="AA317" s="231">
        <v>151000</v>
      </c>
      <c r="AB317" s="232">
        <v>51000</v>
      </c>
      <c r="AC317" s="152"/>
      <c r="AD317" s="152"/>
      <c r="AE317" s="240" t="str">
        <f t="shared" si="95"/>
        <v>201</v>
      </c>
      <c r="AF317" s="240" t="str">
        <f t="shared" si="107"/>
        <v>2</v>
      </c>
      <c r="AG317" s="240" t="str">
        <f t="shared" si="109"/>
        <v>02</v>
      </c>
      <c r="AH317" s="240" t="str">
        <f t="shared" si="110"/>
        <v>30</v>
      </c>
      <c r="AI317" s="240" t="str">
        <f t="shared" si="111"/>
        <v>024</v>
      </c>
      <c r="AJ317" s="240" t="str">
        <f t="shared" si="112"/>
        <v>05</v>
      </c>
      <c r="AK317" s="240" t="str">
        <f t="shared" si="113"/>
        <v>7429</v>
      </c>
      <c r="AL317" s="240" t="str">
        <f t="shared" si="114"/>
        <v>150</v>
      </c>
    </row>
    <row r="318" spans="1:39" s="7" customFormat="1" ht="49.5" customHeight="1" x14ac:dyDescent="0.2">
      <c r="A318" s="120" t="s">
        <v>527</v>
      </c>
      <c r="B318" s="119" t="s">
        <v>60</v>
      </c>
      <c r="C318" s="286" t="s">
        <v>279</v>
      </c>
      <c r="D318" s="128" t="s">
        <v>23</v>
      </c>
      <c r="E318" s="128" t="s">
        <v>389</v>
      </c>
      <c r="F318" s="128" t="s">
        <v>58</v>
      </c>
      <c r="G318" s="128" t="s">
        <v>355</v>
      </c>
      <c r="H318" s="129" t="s">
        <v>217</v>
      </c>
      <c r="I318" s="128" t="s">
        <v>211</v>
      </c>
      <c r="J318" s="130" t="s">
        <v>277</v>
      </c>
      <c r="K318" s="244">
        <v>2120400</v>
      </c>
      <c r="L318" s="150">
        <v>1548487.34</v>
      </c>
      <c r="M318" s="245">
        <f t="shared" si="94"/>
        <v>571912.65999999992</v>
      </c>
      <c r="N318" s="101">
        <f t="shared" si="97"/>
        <v>0</v>
      </c>
      <c r="O318" s="101">
        <f t="shared" si="98"/>
        <v>0</v>
      </c>
      <c r="P318" s="239">
        <f t="shared" si="99"/>
        <v>0</v>
      </c>
      <c r="Q318" s="239">
        <f t="shared" si="100"/>
        <v>0</v>
      </c>
      <c r="R318" s="239">
        <f t="shared" si="101"/>
        <v>0</v>
      </c>
      <c r="S318" s="239">
        <f t="shared" si="102"/>
        <v>0</v>
      </c>
      <c r="T318" s="239">
        <f t="shared" si="103"/>
        <v>0</v>
      </c>
      <c r="U318" s="239">
        <f t="shared" si="104"/>
        <v>0</v>
      </c>
      <c r="V318" s="239">
        <f t="shared" si="105"/>
        <v>0</v>
      </c>
      <c r="W318" s="239">
        <f t="shared" si="106"/>
        <v>0</v>
      </c>
      <c r="X318" s="152"/>
      <c r="Y318" s="230" t="s">
        <v>941</v>
      </c>
      <c r="Z318" s="231">
        <v>2120400</v>
      </c>
      <c r="AA318" s="231">
        <v>1548487.34</v>
      </c>
      <c r="AB318" s="232">
        <v>571912.66</v>
      </c>
      <c r="AC318" s="152"/>
      <c r="AD318" s="152"/>
      <c r="AE318" s="240" t="str">
        <f t="shared" si="95"/>
        <v>201</v>
      </c>
      <c r="AF318" s="240" t="str">
        <f t="shared" si="107"/>
        <v>2</v>
      </c>
      <c r="AG318" s="240" t="str">
        <f t="shared" si="109"/>
        <v>02</v>
      </c>
      <c r="AH318" s="240" t="str">
        <f t="shared" si="110"/>
        <v>30</v>
      </c>
      <c r="AI318" s="240" t="str">
        <f t="shared" si="111"/>
        <v>024</v>
      </c>
      <c r="AJ318" s="240" t="str">
        <f t="shared" si="112"/>
        <v>05</v>
      </c>
      <c r="AK318" s="240" t="str">
        <f t="shared" si="113"/>
        <v>7467</v>
      </c>
      <c r="AL318" s="240" t="str">
        <f t="shared" si="114"/>
        <v>150</v>
      </c>
    </row>
    <row r="319" spans="1:39" s="7" customFormat="1" ht="34.5" x14ac:dyDescent="0.25">
      <c r="A319" s="120" t="s">
        <v>528</v>
      </c>
      <c r="B319" s="119" t="s">
        <v>60</v>
      </c>
      <c r="C319" s="121" t="s">
        <v>279</v>
      </c>
      <c r="D319" s="316" t="s">
        <v>23</v>
      </c>
      <c r="E319" s="316" t="s">
        <v>389</v>
      </c>
      <c r="F319" s="316" t="s">
        <v>58</v>
      </c>
      <c r="G319" s="316" t="s">
        <v>355</v>
      </c>
      <c r="H319" s="316" t="s">
        <v>217</v>
      </c>
      <c r="I319" s="317" t="s">
        <v>183</v>
      </c>
      <c r="J319" s="318" t="s">
        <v>277</v>
      </c>
      <c r="K319" s="244">
        <v>373000</v>
      </c>
      <c r="L319" s="150">
        <v>290872</v>
      </c>
      <c r="M319" s="245">
        <f t="shared" si="94"/>
        <v>82128</v>
      </c>
      <c r="N319" s="101">
        <f t="shared" si="97"/>
        <v>0</v>
      </c>
      <c r="O319" s="101">
        <f t="shared" si="98"/>
        <v>0</v>
      </c>
      <c r="P319" s="239">
        <f t="shared" si="99"/>
        <v>0</v>
      </c>
      <c r="Q319" s="239">
        <f t="shared" si="100"/>
        <v>0</v>
      </c>
      <c r="R319" s="239">
        <f t="shared" si="101"/>
        <v>0</v>
      </c>
      <c r="S319" s="239">
        <f t="shared" si="102"/>
        <v>0</v>
      </c>
      <c r="T319" s="239">
        <f t="shared" si="103"/>
        <v>0</v>
      </c>
      <c r="U319" s="239">
        <f t="shared" si="104"/>
        <v>0</v>
      </c>
      <c r="V319" s="239">
        <f t="shared" si="105"/>
        <v>0</v>
      </c>
      <c r="W319" s="239">
        <f t="shared" si="106"/>
        <v>0</v>
      </c>
      <c r="X319" s="152"/>
      <c r="Y319" s="230" t="s">
        <v>942</v>
      </c>
      <c r="Z319" s="231">
        <v>373000</v>
      </c>
      <c r="AA319" s="231">
        <v>290872</v>
      </c>
      <c r="AB319" s="232">
        <v>82128</v>
      </c>
      <c r="AC319" s="152"/>
      <c r="AD319" s="152"/>
      <c r="AE319" s="240" t="str">
        <f t="shared" si="95"/>
        <v>201</v>
      </c>
      <c r="AF319" s="240" t="str">
        <f t="shared" si="107"/>
        <v>2</v>
      </c>
      <c r="AG319" s="240" t="str">
        <f t="shared" si="109"/>
        <v>02</v>
      </c>
      <c r="AH319" s="240" t="str">
        <f t="shared" si="110"/>
        <v>30</v>
      </c>
      <c r="AI319" s="240" t="str">
        <f t="shared" si="111"/>
        <v>024</v>
      </c>
      <c r="AJ319" s="240" t="str">
        <f t="shared" si="112"/>
        <v>05</v>
      </c>
      <c r="AK319" s="240" t="str">
        <f t="shared" si="113"/>
        <v>7514</v>
      </c>
      <c r="AL319" s="240" t="str">
        <f t="shared" si="114"/>
        <v>150</v>
      </c>
      <c r="AM319" s="8"/>
    </row>
    <row r="320" spans="1:39" s="7" customFormat="1" ht="45" x14ac:dyDescent="0.2">
      <c r="A320" s="120" t="s">
        <v>529</v>
      </c>
      <c r="B320" s="119" t="s">
        <v>60</v>
      </c>
      <c r="C320" s="121" t="s">
        <v>279</v>
      </c>
      <c r="D320" s="122" t="s">
        <v>23</v>
      </c>
      <c r="E320" s="122" t="s">
        <v>389</v>
      </c>
      <c r="F320" s="122" t="s">
        <v>58</v>
      </c>
      <c r="G320" s="122" t="s">
        <v>355</v>
      </c>
      <c r="H320" s="122" t="s">
        <v>217</v>
      </c>
      <c r="I320" s="122" t="s">
        <v>184</v>
      </c>
      <c r="J320" s="123" t="s">
        <v>277</v>
      </c>
      <c r="K320" s="244">
        <v>11220400</v>
      </c>
      <c r="L320" s="150">
        <v>7490095.5199999996</v>
      </c>
      <c r="M320" s="245">
        <f t="shared" si="94"/>
        <v>3730304.4800000004</v>
      </c>
      <c r="N320" s="101">
        <f t="shared" si="97"/>
        <v>0</v>
      </c>
      <c r="O320" s="101">
        <f t="shared" si="98"/>
        <v>0</v>
      </c>
      <c r="P320" s="239">
        <f t="shared" si="99"/>
        <v>0</v>
      </c>
      <c r="Q320" s="239">
        <f t="shared" si="100"/>
        <v>0</v>
      </c>
      <c r="R320" s="239">
        <f t="shared" si="101"/>
        <v>0</v>
      </c>
      <c r="S320" s="239">
        <f t="shared" si="102"/>
        <v>0</v>
      </c>
      <c r="T320" s="239">
        <f t="shared" si="103"/>
        <v>0</v>
      </c>
      <c r="U320" s="239">
        <f t="shared" si="104"/>
        <v>0</v>
      </c>
      <c r="V320" s="239">
        <f t="shared" si="105"/>
        <v>0</v>
      </c>
      <c r="W320" s="239">
        <f t="shared" si="106"/>
        <v>0</v>
      </c>
      <c r="X320" s="152"/>
      <c r="Y320" s="230" t="s">
        <v>943</v>
      </c>
      <c r="Z320" s="231">
        <v>11220400</v>
      </c>
      <c r="AA320" s="231">
        <v>7490095.5199999996</v>
      </c>
      <c r="AB320" s="232">
        <v>3730304.48</v>
      </c>
      <c r="AC320" s="152"/>
      <c r="AD320" s="152"/>
      <c r="AE320" s="240" t="str">
        <f t="shared" si="95"/>
        <v>201</v>
      </c>
      <c r="AF320" s="240" t="str">
        <f t="shared" si="107"/>
        <v>2</v>
      </c>
      <c r="AG320" s="240" t="str">
        <f t="shared" si="109"/>
        <v>02</v>
      </c>
      <c r="AH320" s="240" t="str">
        <f t="shared" si="110"/>
        <v>30</v>
      </c>
      <c r="AI320" s="240" t="str">
        <f t="shared" si="111"/>
        <v>024</v>
      </c>
      <c r="AJ320" s="240" t="str">
        <f t="shared" si="112"/>
        <v>05</v>
      </c>
      <c r="AK320" s="240" t="str">
        <f t="shared" si="113"/>
        <v>7515</v>
      </c>
      <c r="AL320" s="240" t="str">
        <f t="shared" si="114"/>
        <v>150</v>
      </c>
    </row>
    <row r="321" spans="1:40" s="7" customFormat="1" ht="38.25" customHeight="1" x14ac:dyDescent="0.2">
      <c r="A321" s="120" t="s">
        <v>530</v>
      </c>
      <c r="B321" s="119" t="s">
        <v>60</v>
      </c>
      <c r="C321" s="121" t="s">
        <v>230</v>
      </c>
      <c r="D321" s="122" t="s">
        <v>23</v>
      </c>
      <c r="E321" s="122" t="s">
        <v>389</v>
      </c>
      <c r="F321" s="122" t="s">
        <v>58</v>
      </c>
      <c r="G321" s="122" t="s">
        <v>355</v>
      </c>
      <c r="H321" s="122" t="s">
        <v>217</v>
      </c>
      <c r="I321" s="122" t="s">
        <v>185</v>
      </c>
      <c r="J321" s="123" t="s">
        <v>277</v>
      </c>
      <c r="K321" s="150">
        <v>68386683.459999993</v>
      </c>
      <c r="L321" s="150">
        <v>38365756</v>
      </c>
      <c r="M321" s="245">
        <f t="shared" si="94"/>
        <v>30020927.459999993</v>
      </c>
      <c r="N321" s="101">
        <f t="shared" si="97"/>
        <v>0</v>
      </c>
      <c r="O321" s="101">
        <f t="shared" si="98"/>
        <v>0</v>
      </c>
      <c r="P321" s="239">
        <f t="shared" si="99"/>
        <v>0</v>
      </c>
      <c r="Q321" s="239">
        <f t="shared" si="100"/>
        <v>0</v>
      </c>
      <c r="R321" s="239">
        <f t="shared" si="101"/>
        <v>0</v>
      </c>
      <c r="S321" s="239">
        <f t="shared" si="102"/>
        <v>0</v>
      </c>
      <c r="T321" s="239">
        <f t="shared" si="103"/>
        <v>0</v>
      </c>
      <c r="U321" s="239">
        <f t="shared" si="104"/>
        <v>0</v>
      </c>
      <c r="V321" s="239">
        <f t="shared" si="105"/>
        <v>0</v>
      </c>
      <c r="W321" s="239">
        <f t="shared" si="106"/>
        <v>0</v>
      </c>
      <c r="X321" s="152"/>
      <c r="Y321" s="230" t="s">
        <v>944</v>
      </c>
      <c r="Z321" s="231">
        <v>68386683.459999993</v>
      </c>
      <c r="AA321" s="231">
        <v>38365756</v>
      </c>
      <c r="AB321" s="232">
        <v>30020927.460000001</v>
      </c>
      <c r="AC321" s="152"/>
      <c r="AD321" s="152"/>
      <c r="AE321" s="240" t="str">
        <f t="shared" si="95"/>
        <v>278</v>
      </c>
      <c r="AF321" s="240" t="str">
        <f t="shared" si="107"/>
        <v>2</v>
      </c>
      <c r="AG321" s="240" t="str">
        <f t="shared" si="109"/>
        <v>02</v>
      </c>
      <c r="AH321" s="240" t="str">
        <f t="shared" si="110"/>
        <v>30</v>
      </c>
      <c r="AI321" s="240" t="str">
        <f t="shared" si="111"/>
        <v>024</v>
      </c>
      <c r="AJ321" s="240" t="str">
        <f t="shared" si="112"/>
        <v>05</v>
      </c>
      <c r="AK321" s="240" t="str">
        <f t="shared" si="113"/>
        <v>7516</v>
      </c>
      <c r="AL321" s="240" t="str">
        <f t="shared" si="114"/>
        <v>150</v>
      </c>
    </row>
    <row r="322" spans="1:40" s="7" customFormat="1" ht="45" x14ac:dyDescent="0.2">
      <c r="A322" s="120" t="s">
        <v>531</v>
      </c>
      <c r="B322" s="119" t="s">
        <v>60</v>
      </c>
      <c r="C322" s="121" t="s">
        <v>279</v>
      </c>
      <c r="D322" s="153" t="s">
        <v>23</v>
      </c>
      <c r="E322" s="153" t="s">
        <v>389</v>
      </c>
      <c r="F322" s="153" t="s">
        <v>58</v>
      </c>
      <c r="G322" s="153" t="s">
        <v>355</v>
      </c>
      <c r="H322" s="153" t="s">
        <v>217</v>
      </c>
      <c r="I322" s="153" t="s">
        <v>186</v>
      </c>
      <c r="J322" s="154" t="s">
        <v>277</v>
      </c>
      <c r="K322" s="244">
        <v>2913960</v>
      </c>
      <c r="L322" s="150">
        <v>2132760</v>
      </c>
      <c r="M322" s="245">
        <f t="shared" si="94"/>
        <v>781200</v>
      </c>
      <c r="N322" s="101">
        <f t="shared" si="97"/>
        <v>0</v>
      </c>
      <c r="O322" s="101">
        <f t="shared" si="98"/>
        <v>0</v>
      </c>
      <c r="P322" s="239">
        <f t="shared" si="99"/>
        <v>0</v>
      </c>
      <c r="Q322" s="239">
        <f t="shared" si="100"/>
        <v>0</v>
      </c>
      <c r="R322" s="239">
        <f t="shared" si="101"/>
        <v>0</v>
      </c>
      <c r="S322" s="239">
        <f t="shared" si="102"/>
        <v>0</v>
      </c>
      <c r="T322" s="239">
        <f t="shared" si="103"/>
        <v>0</v>
      </c>
      <c r="U322" s="239">
        <f t="shared" si="104"/>
        <v>0</v>
      </c>
      <c r="V322" s="239">
        <f t="shared" si="105"/>
        <v>0</v>
      </c>
      <c r="W322" s="239">
        <f t="shared" si="106"/>
        <v>0</v>
      </c>
      <c r="X322" s="152"/>
      <c r="Y322" s="230" t="s">
        <v>945</v>
      </c>
      <c r="Z322" s="231">
        <v>2913960</v>
      </c>
      <c r="AA322" s="231">
        <v>2132760</v>
      </c>
      <c r="AB322" s="232">
        <v>781200</v>
      </c>
      <c r="AC322" s="152"/>
      <c r="AD322" s="152"/>
      <c r="AE322" s="240" t="str">
        <f t="shared" si="95"/>
        <v>201</v>
      </c>
      <c r="AF322" s="240" t="str">
        <f t="shared" si="107"/>
        <v>2</v>
      </c>
      <c r="AG322" s="240" t="str">
        <f t="shared" si="109"/>
        <v>02</v>
      </c>
      <c r="AH322" s="240" t="str">
        <f t="shared" si="110"/>
        <v>30</v>
      </c>
      <c r="AI322" s="240" t="str">
        <f t="shared" si="111"/>
        <v>024</v>
      </c>
      <c r="AJ322" s="240" t="str">
        <f t="shared" si="112"/>
        <v>05</v>
      </c>
      <c r="AK322" s="240" t="str">
        <f t="shared" si="113"/>
        <v>7517</v>
      </c>
      <c r="AL322" s="240" t="str">
        <f t="shared" si="114"/>
        <v>150</v>
      </c>
    </row>
    <row r="323" spans="1:40" s="7" customFormat="1" ht="45" x14ac:dyDescent="0.2">
      <c r="A323" s="120" t="s">
        <v>628</v>
      </c>
      <c r="B323" s="119" t="s">
        <v>60</v>
      </c>
      <c r="C323" s="121" t="s">
        <v>32</v>
      </c>
      <c r="D323" s="153" t="s">
        <v>23</v>
      </c>
      <c r="E323" s="153" t="s">
        <v>389</v>
      </c>
      <c r="F323" s="153" t="s">
        <v>58</v>
      </c>
      <c r="G323" s="153" t="s">
        <v>355</v>
      </c>
      <c r="H323" s="153" t="s">
        <v>217</v>
      </c>
      <c r="I323" s="153" t="s">
        <v>0</v>
      </c>
      <c r="J323" s="154" t="s">
        <v>277</v>
      </c>
      <c r="K323" s="244">
        <v>5895530</v>
      </c>
      <c r="L323" s="259">
        <v>3516130</v>
      </c>
      <c r="M323" s="245">
        <f t="shared" si="94"/>
        <v>2379400</v>
      </c>
      <c r="N323" s="101">
        <f t="shared" si="97"/>
        <v>0</v>
      </c>
      <c r="O323" s="101">
        <f t="shared" si="98"/>
        <v>0</v>
      </c>
      <c r="P323" s="239">
        <f t="shared" si="99"/>
        <v>0</v>
      </c>
      <c r="Q323" s="239">
        <f t="shared" si="100"/>
        <v>0</v>
      </c>
      <c r="R323" s="239">
        <f t="shared" si="101"/>
        <v>0</v>
      </c>
      <c r="S323" s="239">
        <f t="shared" si="102"/>
        <v>0</v>
      </c>
      <c r="T323" s="239">
        <f t="shared" si="103"/>
        <v>0</v>
      </c>
      <c r="U323" s="239">
        <f t="shared" si="104"/>
        <v>0</v>
      </c>
      <c r="V323" s="239">
        <f t="shared" si="105"/>
        <v>0</v>
      </c>
      <c r="W323" s="239">
        <f t="shared" si="106"/>
        <v>0</v>
      </c>
      <c r="X323" s="152"/>
      <c r="Y323" s="230" t="s">
        <v>946</v>
      </c>
      <c r="Z323" s="231">
        <v>5895530</v>
      </c>
      <c r="AA323" s="231">
        <v>3516130</v>
      </c>
      <c r="AB323" s="232">
        <v>2379400</v>
      </c>
      <c r="AC323" s="152"/>
      <c r="AD323" s="152"/>
      <c r="AE323" s="240" t="str">
        <f t="shared" si="95"/>
        <v>233</v>
      </c>
      <c r="AF323" s="240" t="str">
        <f t="shared" si="107"/>
        <v>2</v>
      </c>
      <c r="AG323" s="240" t="str">
        <f t="shared" si="109"/>
        <v>02</v>
      </c>
      <c r="AH323" s="240" t="str">
        <f t="shared" si="110"/>
        <v>30</v>
      </c>
      <c r="AI323" s="240" t="str">
        <f t="shared" si="111"/>
        <v>024</v>
      </c>
      <c r="AJ323" s="240" t="str">
        <f t="shared" si="112"/>
        <v>05</v>
      </c>
      <c r="AK323" s="240" t="str">
        <f t="shared" si="113"/>
        <v>7518</v>
      </c>
      <c r="AL323" s="240" t="str">
        <f t="shared" si="114"/>
        <v>150</v>
      </c>
    </row>
    <row r="324" spans="1:40" s="7" customFormat="1" ht="51.75" customHeight="1" x14ac:dyDescent="0.2">
      <c r="A324" s="120" t="s">
        <v>533</v>
      </c>
      <c r="B324" s="119" t="s">
        <v>60</v>
      </c>
      <c r="C324" s="121" t="s">
        <v>279</v>
      </c>
      <c r="D324" s="153" t="s">
        <v>23</v>
      </c>
      <c r="E324" s="153" t="s">
        <v>389</v>
      </c>
      <c r="F324" s="153" t="s">
        <v>58</v>
      </c>
      <c r="G324" s="153" t="s">
        <v>355</v>
      </c>
      <c r="H324" s="153" t="s">
        <v>217</v>
      </c>
      <c r="I324" s="153" t="s">
        <v>532</v>
      </c>
      <c r="J324" s="154" t="s">
        <v>277</v>
      </c>
      <c r="K324" s="244">
        <v>45030</v>
      </c>
      <c r="L324" s="259">
        <v>0</v>
      </c>
      <c r="M324" s="245">
        <f t="shared" ref="M324:M385" si="115">IF(K324-L324&gt;0,K324-L324,"-")</f>
        <v>45030</v>
      </c>
      <c r="N324" s="101">
        <f t="shared" si="97"/>
        <v>0</v>
      </c>
      <c r="O324" s="101">
        <f t="shared" si="98"/>
        <v>0</v>
      </c>
      <c r="P324" s="239">
        <f t="shared" si="99"/>
        <v>0</v>
      </c>
      <c r="Q324" s="239">
        <f t="shared" si="100"/>
        <v>0</v>
      </c>
      <c r="R324" s="239">
        <f t="shared" si="101"/>
        <v>0</v>
      </c>
      <c r="S324" s="239">
        <f t="shared" si="102"/>
        <v>0</v>
      </c>
      <c r="T324" s="239">
        <f t="shared" si="103"/>
        <v>0</v>
      </c>
      <c r="U324" s="239">
        <f t="shared" si="104"/>
        <v>0</v>
      </c>
      <c r="V324" s="239">
        <f t="shared" si="105"/>
        <v>0</v>
      </c>
      <c r="W324" s="239">
        <f t="shared" si="106"/>
        <v>0</v>
      </c>
      <c r="X324" s="152"/>
      <c r="Y324" s="230" t="s">
        <v>947</v>
      </c>
      <c r="Z324" s="231">
        <v>45030</v>
      </c>
      <c r="AA324" s="231">
        <v>0</v>
      </c>
      <c r="AB324" s="232">
        <v>45030</v>
      </c>
      <c r="AC324" s="152"/>
      <c r="AD324" s="152"/>
      <c r="AE324" s="240" t="str">
        <f t="shared" si="95"/>
        <v>201</v>
      </c>
      <c r="AF324" s="240" t="str">
        <f t="shared" si="107"/>
        <v>2</v>
      </c>
      <c r="AG324" s="240" t="str">
        <f t="shared" si="109"/>
        <v>02</v>
      </c>
      <c r="AH324" s="240" t="str">
        <f t="shared" si="110"/>
        <v>30</v>
      </c>
      <c r="AI324" s="240" t="str">
        <f t="shared" si="111"/>
        <v>024</v>
      </c>
      <c r="AJ324" s="240" t="str">
        <f t="shared" si="112"/>
        <v>05</v>
      </c>
      <c r="AK324" s="240" t="str">
        <f t="shared" si="113"/>
        <v>7519</v>
      </c>
      <c r="AL324" s="240" t="str">
        <f t="shared" si="114"/>
        <v>150</v>
      </c>
    </row>
    <row r="325" spans="1:40" s="7" customFormat="1" ht="49.5" customHeight="1" x14ac:dyDescent="0.2">
      <c r="A325" s="120" t="s">
        <v>534</v>
      </c>
      <c r="B325" s="119" t="s">
        <v>60</v>
      </c>
      <c r="C325" s="121" t="s">
        <v>279</v>
      </c>
      <c r="D325" s="153" t="s">
        <v>23</v>
      </c>
      <c r="E325" s="153" t="s">
        <v>389</v>
      </c>
      <c r="F325" s="153" t="s">
        <v>58</v>
      </c>
      <c r="G325" s="153" t="s">
        <v>355</v>
      </c>
      <c r="H325" s="153" t="s">
        <v>217</v>
      </c>
      <c r="I325" s="153" t="s">
        <v>1</v>
      </c>
      <c r="J325" s="154" t="s">
        <v>277</v>
      </c>
      <c r="K325" s="244">
        <v>29121200</v>
      </c>
      <c r="L325" s="150">
        <v>19863971.149999999</v>
      </c>
      <c r="M325" s="245">
        <f t="shared" si="115"/>
        <v>9257228.8500000015</v>
      </c>
      <c r="N325" s="101">
        <f t="shared" si="97"/>
        <v>0</v>
      </c>
      <c r="O325" s="101">
        <f t="shared" si="98"/>
        <v>0</v>
      </c>
      <c r="P325" s="239">
        <f t="shared" si="99"/>
        <v>0</v>
      </c>
      <c r="Q325" s="239">
        <f t="shared" si="100"/>
        <v>0</v>
      </c>
      <c r="R325" s="239">
        <f t="shared" si="101"/>
        <v>0</v>
      </c>
      <c r="S325" s="239">
        <f t="shared" si="102"/>
        <v>0</v>
      </c>
      <c r="T325" s="239">
        <f t="shared" si="103"/>
        <v>0</v>
      </c>
      <c r="U325" s="239">
        <f t="shared" si="104"/>
        <v>0</v>
      </c>
      <c r="V325" s="239">
        <f t="shared" si="105"/>
        <v>0</v>
      </c>
      <c r="W325" s="239">
        <f t="shared" si="106"/>
        <v>0</v>
      </c>
      <c r="X325" s="152"/>
      <c r="Y325" s="230" t="s">
        <v>948</v>
      </c>
      <c r="Z325" s="231">
        <v>29121200</v>
      </c>
      <c r="AA325" s="231">
        <v>19863971.149999999</v>
      </c>
      <c r="AB325" s="232">
        <v>9257228.8499999996</v>
      </c>
      <c r="AC325" s="152"/>
      <c r="AD325" s="152"/>
      <c r="AE325" s="240" t="str">
        <f t="shared" si="95"/>
        <v>201</v>
      </c>
      <c r="AF325" s="240" t="str">
        <f t="shared" si="107"/>
        <v>2</v>
      </c>
      <c r="AG325" s="240" t="str">
        <f t="shared" si="109"/>
        <v>02</v>
      </c>
      <c r="AH325" s="240" t="str">
        <f t="shared" si="110"/>
        <v>30</v>
      </c>
      <c r="AI325" s="240" t="str">
        <f t="shared" si="111"/>
        <v>024</v>
      </c>
      <c r="AJ325" s="240" t="str">
        <f t="shared" si="112"/>
        <v>05</v>
      </c>
      <c r="AK325" s="240" t="str">
        <f t="shared" si="113"/>
        <v>7521</v>
      </c>
      <c r="AL325" s="240" t="str">
        <f t="shared" si="114"/>
        <v>150</v>
      </c>
    </row>
    <row r="326" spans="1:40" s="7" customFormat="1" ht="139.5" customHeight="1" x14ac:dyDescent="0.2">
      <c r="A326" s="120" t="s">
        <v>535</v>
      </c>
      <c r="B326" s="119" t="s">
        <v>60</v>
      </c>
      <c r="C326" s="121" t="s">
        <v>279</v>
      </c>
      <c r="D326" s="153" t="s">
        <v>23</v>
      </c>
      <c r="E326" s="153" t="s">
        <v>389</v>
      </c>
      <c r="F326" s="153" t="s">
        <v>58</v>
      </c>
      <c r="G326" s="153" t="s">
        <v>355</v>
      </c>
      <c r="H326" s="153" t="s">
        <v>217</v>
      </c>
      <c r="I326" s="153" t="s">
        <v>248</v>
      </c>
      <c r="J326" s="154" t="s">
        <v>277</v>
      </c>
      <c r="K326" s="150">
        <v>110630400</v>
      </c>
      <c r="L326" s="150">
        <v>79044000</v>
      </c>
      <c r="M326" s="245">
        <f t="shared" si="115"/>
        <v>31586400</v>
      </c>
      <c r="N326" s="101">
        <f t="shared" si="97"/>
        <v>0</v>
      </c>
      <c r="O326" s="101">
        <f t="shared" si="98"/>
        <v>0</v>
      </c>
      <c r="P326" s="239">
        <f t="shared" si="99"/>
        <v>0</v>
      </c>
      <c r="Q326" s="239">
        <f t="shared" si="100"/>
        <v>0</v>
      </c>
      <c r="R326" s="239">
        <f t="shared" si="101"/>
        <v>0</v>
      </c>
      <c r="S326" s="239">
        <f t="shared" si="102"/>
        <v>0</v>
      </c>
      <c r="T326" s="239">
        <f t="shared" si="103"/>
        <v>0</v>
      </c>
      <c r="U326" s="239">
        <f t="shared" si="104"/>
        <v>0</v>
      </c>
      <c r="V326" s="239">
        <f t="shared" si="105"/>
        <v>0</v>
      </c>
      <c r="W326" s="239">
        <f t="shared" si="106"/>
        <v>0</v>
      </c>
      <c r="X326" s="152"/>
      <c r="Y326" s="230" t="s">
        <v>949</v>
      </c>
      <c r="Z326" s="231">
        <v>110630400</v>
      </c>
      <c r="AA326" s="231">
        <v>79044000</v>
      </c>
      <c r="AB326" s="232">
        <v>31586400</v>
      </c>
      <c r="AC326" s="152"/>
      <c r="AD326" s="152"/>
      <c r="AE326" s="240" t="str">
        <f t="shared" si="95"/>
        <v>201</v>
      </c>
      <c r="AF326" s="240" t="str">
        <f t="shared" si="107"/>
        <v>2</v>
      </c>
      <c r="AG326" s="240" t="str">
        <f t="shared" si="109"/>
        <v>02</v>
      </c>
      <c r="AH326" s="240" t="str">
        <f t="shared" si="110"/>
        <v>30</v>
      </c>
      <c r="AI326" s="240" t="str">
        <f t="shared" si="111"/>
        <v>024</v>
      </c>
      <c r="AJ326" s="240" t="str">
        <f t="shared" si="112"/>
        <v>05</v>
      </c>
      <c r="AK326" s="240" t="str">
        <f t="shared" si="113"/>
        <v>7522</v>
      </c>
      <c r="AL326" s="240" t="str">
        <f t="shared" si="114"/>
        <v>150</v>
      </c>
    </row>
    <row r="327" spans="1:40" s="7" customFormat="1" ht="94.5" customHeight="1" x14ac:dyDescent="0.25">
      <c r="A327" s="120" t="s">
        <v>536</v>
      </c>
      <c r="B327" s="119" t="s">
        <v>60</v>
      </c>
      <c r="C327" s="121" t="s">
        <v>279</v>
      </c>
      <c r="D327" s="122" t="s">
        <v>23</v>
      </c>
      <c r="E327" s="122" t="s">
        <v>389</v>
      </c>
      <c r="F327" s="122" t="s">
        <v>58</v>
      </c>
      <c r="G327" s="122" t="s">
        <v>355</v>
      </c>
      <c r="H327" s="122" t="s">
        <v>217</v>
      </c>
      <c r="I327" s="122" t="s">
        <v>249</v>
      </c>
      <c r="J327" s="123" t="s">
        <v>277</v>
      </c>
      <c r="K327" s="244">
        <v>28500</v>
      </c>
      <c r="L327" s="244">
        <v>0</v>
      </c>
      <c r="M327" s="245">
        <f t="shared" si="115"/>
        <v>28500</v>
      </c>
      <c r="N327" s="101">
        <f t="shared" si="97"/>
        <v>0</v>
      </c>
      <c r="O327" s="101">
        <f t="shared" si="98"/>
        <v>0</v>
      </c>
      <c r="P327" s="239">
        <f t="shared" si="99"/>
        <v>0</v>
      </c>
      <c r="Q327" s="239">
        <f t="shared" si="100"/>
        <v>0</v>
      </c>
      <c r="R327" s="239">
        <f t="shared" si="101"/>
        <v>0</v>
      </c>
      <c r="S327" s="239">
        <f t="shared" si="102"/>
        <v>0</v>
      </c>
      <c r="T327" s="239">
        <f t="shared" si="103"/>
        <v>0</v>
      </c>
      <c r="U327" s="239">
        <f t="shared" si="104"/>
        <v>0</v>
      </c>
      <c r="V327" s="239">
        <f t="shared" si="105"/>
        <v>0</v>
      </c>
      <c r="W327" s="239">
        <f t="shared" si="106"/>
        <v>0</v>
      </c>
      <c r="X327" s="152"/>
      <c r="Y327" s="230" t="s">
        <v>950</v>
      </c>
      <c r="Z327" s="231">
        <v>28500</v>
      </c>
      <c r="AA327" s="231">
        <v>0</v>
      </c>
      <c r="AB327" s="232">
        <v>28500</v>
      </c>
      <c r="AC327" s="152"/>
      <c r="AD327" s="152"/>
      <c r="AE327" s="240" t="str">
        <f t="shared" si="95"/>
        <v>201</v>
      </c>
      <c r="AF327" s="240" t="str">
        <f t="shared" si="107"/>
        <v>2</v>
      </c>
      <c r="AG327" s="240" t="str">
        <f t="shared" si="109"/>
        <v>02</v>
      </c>
      <c r="AH327" s="240" t="str">
        <f t="shared" si="110"/>
        <v>30</v>
      </c>
      <c r="AI327" s="240" t="str">
        <f t="shared" si="111"/>
        <v>024</v>
      </c>
      <c r="AJ327" s="240" t="str">
        <f t="shared" si="112"/>
        <v>05</v>
      </c>
      <c r="AK327" s="240" t="str">
        <f t="shared" si="113"/>
        <v>7523</v>
      </c>
      <c r="AL327" s="240" t="str">
        <f t="shared" si="114"/>
        <v>150</v>
      </c>
      <c r="AM327" s="8"/>
    </row>
    <row r="328" spans="1:40" s="7" customFormat="1" ht="105.75" customHeight="1" x14ac:dyDescent="0.2">
      <c r="A328" s="120" t="s">
        <v>537</v>
      </c>
      <c r="B328" s="119" t="s">
        <v>60</v>
      </c>
      <c r="C328" s="121" t="s">
        <v>279</v>
      </c>
      <c r="D328" s="153" t="s">
        <v>23</v>
      </c>
      <c r="E328" s="153" t="s">
        <v>389</v>
      </c>
      <c r="F328" s="153" t="s">
        <v>58</v>
      </c>
      <c r="G328" s="153" t="s">
        <v>355</v>
      </c>
      <c r="H328" s="153" t="s">
        <v>217</v>
      </c>
      <c r="I328" s="153" t="s">
        <v>39</v>
      </c>
      <c r="J328" s="154" t="s">
        <v>277</v>
      </c>
      <c r="K328" s="244">
        <v>1651200</v>
      </c>
      <c r="L328" s="150">
        <v>780000</v>
      </c>
      <c r="M328" s="245">
        <f t="shared" si="115"/>
        <v>871200</v>
      </c>
      <c r="N328" s="101">
        <f t="shared" si="97"/>
        <v>0</v>
      </c>
      <c r="O328" s="101">
        <f t="shared" si="98"/>
        <v>0</v>
      </c>
      <c r="P328" s="239">
        <f t="shared" si="99"/>
        <v>0</v>
      </c>
      <c r="Q328" s="239">
        <f t="shared" si="100"/>
        <v>0</v>
      </c>
      <c r="R328" s="239">
        <f t="shared" si="101"/>
        <v>0</v>
      </c>
      <c r="S328" s="239">
        <f t="shared" si="102"/>
        <v>0</v>
      </c>
      <c r="T328" s="239">
        <f t="shared" si="103"/>
        <v>0</v>
      </c>
      <c r="U328" s="239">
        <f t="shared" si="104"/>
        <v>0</v>
      </c>
      <c r="V328" s="239">
        <f t="shared" si="105"/>
        <v>0</v>
      </c>
      <c r="W328" s="239">
        <f t="shared" si="106"/>
        <v>0</v>
      </c>
      <c r="X328" s="152"/>
      <c r="Y328" s="230" t="s">
        <v>951</v>
      </c>
      <c r="Z328" s="231">
        <v>1651200</v>
      </c>
      <c r="AA328" s="231">
        <v>780000</v>
      </c>
      <c r="AB328" s="232">
        <v>871200</v>
      </c>
      <c r="AC328" s="152"/>
      <c r="AD328" s="152"/>
      <c r="AE328" s="240" t="str">
        <f t="shared" ref="AE328:AE350" si="116">MID(Y328,1,3)</f>
        <v>201</v>
      </c>
      <c r="AF328" s="240" t="str">
        <f t="shared" si="107"/>
        <v>2</v>
      </c>
      <c r="AG328" s="240" t="str">
        <f t="shared" si="109"/>
        <v>02</v>
      </c>
      <c r="AH328" s="240" t="str">
        <f t="shared" si="110"/>
        <v>30</v>
      </c>
      <c r="AI328" s="240" t="str">
        <f t="shared" si="111"/>
        <v>024</v>
      </c>
      <c r="AJ328" s="240" t="str">
        <f t="shared" si="112"/>
        <v>05</v>
      </c>
      <c r="AK328" s="240" t="str">
        <f t="shared" si="113"/>
        <v>7524</v>
      </c>
      <c r="AL328" s="240" t="str">
        <f t="shared" si="114"/>
        <v>150</v>
      </c>
    </row>
    <row r="329" spans="1:40" s="7" customFormat="1" ht="83.25" customHeight="1" x14ac:dyDescent="0.2">
      <c r="A329" s="120" t="s">
        <v>538</v>
      </c>
      <c r="B329" s="119" t="s">
        <v>60</v>
      </c>
      <c r="C329" s="121" t="s">
        <v>279</v>
      </c>
      <c r="D329" s="153" t="s">
        <v>23</v>
      </c>
      <c r="E329" s="153" t="s">
        <v>389</v>
      </c>
      <c r="F329" s="153" t="s">
        <v>58</v>
      </c>
      <c r="G329" s="153" t="s">
        <v>355</v>
      </c>
      <c r="H329" s="153" t="s">
        <v>217</v>
      </c>
      <c r="I329" s="153" t="s">
        <v>476</v>
      </c>
      <c r="J329" s="154" t="s">
        <v>277</v>
      </c>
      <c r="K329" s="247">
        <v>2537330.9900000002</v>
      </c>
      <c r="L329" s="244">
        <v>167690</v>
      </c>
      <c r="M329" s="245">
        <f t="shared" si="115"/>
        <v>2369640.9900000002</v>
      </c>
      <c r="N329" s="101">
        <f t="shared" si="97"/>
        <v>0</v>
      </c>
      <c r="O329" s="101">
        <f t="shared" si="98"/>
        <v>0</v>
      </c>
      <c r="P329" s="239">
        <f t="shared" si="99"/>
        <v>0</v>
      </c>
      <c r="Q329" s="239">
        <f t="shared" si="100"/>
        <v>0</v>
      </c>
      <c r="R329" s="239">
        <f t="shared" si="101"/>
        <v>0</v>
      </c>
      <c r="S329" s="239">
        <f t="shared" si="102"/>
        <v>0</v>
      </c>
      <c r="T329" s="239">
        <f t="shared" si="103"/>
        <v>0</v>
      </c>
      <c r="U329" s="239">
        <f t="shared" si="104"/>
        <v>0</v>
      </c>
      <c r="V329" s="239">
        <f t="shared" si="105"/>
        <v>0</v>
      </c>
      <c r="W329" s="239">
        <f t="shared" si="106"/>
        <v>0</v>
      </c>
      <c r="X329" s="152"/>
      <c r="Y329" s="230" t="s">
        <v>952</v>
      </c>
      <c r="Z329" s="231">
        <v>2537330.9900000002</v>
      </c>
      <c r="AA329" s="231">
        <v>167690</v>
      </c>
      <c r="AB329" s="232">
        <v>2369640.9900000002</v>
      </c>
      <c r="AC329" s="152"/>
      <c r="AD329" s="152"/>
      <c r="AE329" s="240" t="str">
        <f t="shared" si="116"/>
        <v>201</v>
      </c>
      <c r="AF329" s="240" t="str">
        <f t="shared" si="107"/>
        <v>2</v>
      </c>
      <c r="AG329" s="240" t="str">
        <f t="shared" si="109"/>
        <v>02</v>
      </c>
      <c r="AH329" s="240" t="str">
        <f t="shared" si="110"/>
        <v>30</v>
      </c>
      <c r="AI329" s="240" t="str">
        <f t="shared" si="111"/>
        <v>024</v>
      </c>
      <c r="AJ329" s="240" t="str">
        <f t="shared" si="112"/>
        <v>05</v>
      </c>
      <c r="AK329" s="240" t="str">
        <f t="shared" si="113"/>
        <v>7525</v>
      </c>
      <c r="AL329" s="240" t="str">
        <f t="shared" si="114"/>
        <v>150</v>
      </c>
    </row>
    <row r="330" spans="1:40" s="7" customFormat="1" ht="64.5" customHeight="1" x14ac:dyDescent="0.25">
      <c r="A330" s="120" t="s">
        <v>539</v>
      </c>
      <c r="B330" s="119" t="s">
        <v>60</v>
      </c>
      <c r="C330" s="121" t="s">
        <v>279</v>
      </c>
      <c r="D330" s="153" t="s">
        <v>23</v>
      </c>
      <c r="E330" s="153" t="s">
        <v>389</v>
      </c>
      <c r="F330" s="153" t="s">
        <v>58</v>
      </c>
      <c r="G330" s="153" t="s">
        <v>355</v>
      </c>
      <c r="H330" s="153" t="s">
        <v>217</v>
      </c>
      <c r="I330" s="153" t="s">
        <v>250</v>
      </c>
      <c r="J330" s="154" t="s">
        <v>277</v>
      </c>
      <c r="K330" s="244">
        <v>1698100</v>
      </c>
      <c r="L330" s="150">
        <v>1146878</v>
      </c>
      <c r="M330" s="245">
        <f t="shared" si="115"/>
        <v>551222</v>
      </c>
      <c r="N330" s="101">
        <f t="shared" si="97"/>
        <v>0</v>
      </c>
      <c r="O330" s="101">
        <f t="shared" si="98"/>
        <v>0</v>
      </c>
      <c r="P330" s="239">
        <f t="shared" si="99"/>
        <v>0</v>
      </c>
      <c r="Q330" s="239">
        <f t="shared" si="100"/>
        <v>0</v>
      </c>
      <c r="R330" s="239">
        <f t="shared" si="101"/>
        <v>0</v>
      </c>
      <c r="S330" s="239">
        <f t="shared" si="102"/>
        <v>0</v>
      </c>
      <c r="T330" s="239">
        <f t="shared" si="103"/>
        <v>0</v>
      </c>
      <c r="U330" s="239">
        <f t="shared" si="104"/>
        <v>0</v>
      </c>
      <c r="V330" s="239">
        <f t="shared" si="105"/>
        <v>0</v>
      </c>
      <c r="W330" s="239">
        <f t="shared" si="106"/>
        <v>0</v>
      </c>
      <c r="X330" s="152"/>
      <c r="Y330" s="230" t="s">
        <v>953</v>
      </c>
      <c r="Z330" s="231">
        <v>1698100</v>
      </c>
      <c r="AA330" s="231">
        <v>1146878</v>
      </c>
      <c r="AB330" s="232">
        <v>551222</v>
      </c>
      <c r="AC330" s="152"/>
      <c r="AD330" s="152"/>
      <c r="AE330" s="240" t="str">
        <f t="shared" si="116"/>
        <v>201</v>
      </c>
      <c r="AF330" s="240" t="str">
        <f t="shared" si="107"/>
        <v>2</v>
      </c>
      <c r="AG330" s="240" t="str">
        <f t="shared" si="109"/>
        <v>02</v>
      </c>
      <c r="AH330" s="240" t="str">
        <f t="shared" si="110"/>
        <v>30</v>
      </c>
      <c r="AI330" s="240" t="str">
        <f t="shared" si="111"/>
        <v>024</v>
      </c>
      <c r="AJ330" s="240" t="str">
        <f t="shared" si="112"/>
        <v>05</v>
      </c>
      <c r="AK330" s="240" t="str">
        <f t="shared" si="113"/>
        <v>7526</v>
      </c>
      <c r="AL330" s="240" t="str">
        <f t="shared" si="114"/>
        <v>150</v>
      </c>
      <c r="AM330" s="8"/>
    </row>
    <row r="331" spans="1:40" s="7" customFormat="1" ht="126.75" customHeight="1" x14ac:dyDescent="0.25">
      <c r="A331" s="253" t="s">
        <v>1062</v>
      </c>
      <c r="B331" s="119" t="s">
        <v>60</v>
      </c>
      <c r="C331" s="121" t="s">
        <v>279</v>
      </c>
      <c r="D331" s="153" t="s">
        <v>23</v>
      </c>
      <c r="E331" s="153" t="s">
        <v>389</v>
      </c>
      <c r="F331" s="153" t="s">
        <v>58</v>
      </c>
      <c r="G331" s="153" t="s">
        <v>355</v>
      </c>
      <c r="H331" s="153" t="s">
        <v>217</v>
      </c>
      <c r="I331" s="153" t="s">
        <v>251</v>
      </c>
      <c r="J331" s="154" t="s">
        <v>277</v>
      </c>
      <c r="K331" s="244">
        <v>5433400</v>
      </c>
      <c r="L331" s="150">
        <v>1830000</v>
      </c>
      <c r="M331" s="245">
        <f t="shared" si="115"/>
        <v>3603400</v>
      </c>
      <c r="N331" s="101">
        <f t="shared" si="97"/>
        <v>0</v>
      </c>
      <c r="O331" s="101">
        <f t="shared" si="98"/>
        <v>0</v>
      </c>
      <c r="P331" s="239">
        <f t="shared" si="99"/>
        <v>0</v>
      </c>
      <c r="Q331" s="239">
        <f t="shared" si="100"/>
        <v>0</v>
      </c>
      <c r="R331" s="239">
        <f t="shared" si="101"/>
        <v>0</v>
      </c>
      <c r="S331" s="239">
        <f t="shared" si="102"/>
        <v>0</v>
      </c>
      <c r="T331" s="239">
        <f t="shared" si="103"/>
        <v>0</v>
      </c>
      <c r="U331" s="239">
        <f t="shared" si="104"/>
        <v>0</v>
      </c>
      <c r="V331" s="239">
        <f t="shared" si="105"/>
        <v>0</v>
      </c>
      <c r="W331" s="239">
        <f t="shared" si="106"/>
        <v>0</v>
      </c>
      <c r="X331" s="152"/>
      <c r="Y331" s="230" t="s">
        <v>1087</v>
      </c>
      <c r="Z331" s="231">
        <v>5433400</v>
      </c>
      <c r="AA331" s="231">
        <v>1830000</v>
      </c>
      <c r="AB331" s="232">
        <v>3603400</v>
      </c>
      <c r="AC331" s="152"/>
      <c r="AD331" s="152"/>
      <c r="AE331" s="240" t="str">
        <f t="shared" si="116"/>
        <v>201</v>
      </c>
      <c r="AF331" s="240" t="str">
        <f t="shared" si="107"/>
        <v>2</v>
      </c>
      <c r="AG331" s="240" t="str">
        <f t="shared" si="109"/>
        <v>02</v>
      </c>
      <c r="AH331" s="240" t="str">
        <f t="shared" si="110"/>
        <v>30</v>
      </c>
      <c r="AI331" s="240" t="str">
        <f t="shared" si="111"/>
        <v>024</v>
      </c>
      <c r="AJ331" s="240" t="str">
        <f t="shared" si="112"/>
        <v>05</v>
      </c>
      <c r="AK331" s="240" t="str">
        <f t="shared" si="113"/>
        <v>7527</v>
      </c>
      <c r="AL331" s="240" t="str">
        <f t="shared" si="114"/>
        <v>150</v>
      </c>
      <c r="AM331" s="8"/>
    </row>
    <row r="332" spans="1:40" s="7" customFormat="1" ht="203.25" x14ac:dyDescent="0.25">
      <c r="A332" s="120" t="s">
        <v>678</v>
      </c>
      <c r="B332" s="119" t="s">
        <v>60</v>
      </c>
      <c r="C332" s="121" t="s">
        <v>279</v>
      </c>
      <c r="D332" s="153" t="s">
        <v>23</v>
      </c>
      <c r="E332" s="153" t="s">
        <v>389</v>
      </c>
      <c r="F332" s="153" t="s">
        <v>58</v>
      </c>
      <c r="G332" s="153" t="s">
        <v>355</v>
      </c>
      <c r="H332" s="153" t="s">
        <v>217</v>
      </c>
      <c r="I332" s="153" t="s">
        <v>300</v>
      </c>
      <c r="J332" s="154" t="s">
        <v>277</v>
      </c>
      <c r="K332" s="150">
        <v>4455300</v>
      </c>
      <c r="L332" s="150">
        <v>4455300</v>
      </c>
      <c r="M332" s="245" t="str">
        <f t="shared" si="115"/>
        <v>-</v>
      </c>
      <c r="N332" s="101">
        <f t="shared" si="97"/>
        <v>0</v>
      </c>
      <c r="O332" s="101">
        <f t="shared" si="98"/>
        <v>0</v>
      </c>
      <c r="P332" s="239">
        <f t="shared" si="99"/>
        <v>0</v>
      </c>
      <c r="Q332" s="239">
        <f t="shared" si="100"/>
        <v>0</v>
      </c>
      <c r="R332" s="239">
        <f t="shared" si="101"/>
        <v>0</v>
      </c>
      <c r="S332" s="239">
        <f t="shared" si="102"/>
        <v>0</v>
      </c>
      <c r="T332" s="239">
        <f t="shared" si="103"/>
        <v>0</v>
      </c>
      <c r="U332" s="239">
        <f t="shared" si="104"/>
        <v>0</v>
      </c>
      <c r="V332" s="239">
        <f t="shared" si="105"/>
        <v>0</v>
      </c>
      <c r="W332" s="239">
        <f t="shared" si="106"/>
        <v>0</v>
      </c>
      <c r="X332" s="152"/>
      <c r="Y332" s="230" t="s">
        <v>954</v>
      </c>
      <c r="Z332" s="231">
        <v>4455300</v>
      </c>
      <c r="AA332" s="231">
        <v>4455300</v>
      </c>
      <c r="AB332" s="232">
        <v>0</v>
      </c>
      <c r="AC332" s="152"/>
      <c r="AD332" s="152"/>
      <c r="AE332" s="240" t="str">
        <f t="shared" si="116"/>
        <v>201</v>
      </c>
      <c r="AF332" s="240" t="str">
        <f t="shared" si="107"/>
        <v>2</v>
      </c>
      <c r="AG332" s="240" t="str">
        <f t="shared" si="109"/>
        <v>02</v>
      </c>
      <c r="AH332" s="240" t="str">
        <f t="shared" si="110"/>
        <v>30</v>
      </c>
      <c r="AI332" s="240" t="str">
        <f t="shared" si="111"/>
        <v>024</v>
      </c>
      <c r="AJ332" s="240" t="str">
        <f t="shared" si="112"/>
        <v>05</v>
      </c>
      <c r="AK332" s="240" t="str">
        <f t="shared" si="113"/>
        <v>7528</v>
      </c>
      <c r="AL332" s="240" t="str">
        <f t="shared" si="114"/>
        <v>150</v>
      </c>
      <c r="AM332" s="8"/>
    </row>
    <row r="333" spans="1:40" s="7" customFormat="1" ht="117" customHeight="1" x14ac:dyDescent="0.25">
      <c r="A333" s="120" t="s">
        <v>540</v>
      </c>
      <c r="B333" s="119" t="s">
        <v>60</v>
      </c>
      <c r="C333" s="121" t="s">
        <v>228</v>
      </c>
      <c r="D333" s="153" t="s">
        <v>23</v>
      </c>
      <c r="E333" s="153" t="s">
        <v>389</v>
      </c>
      <c r="F333" s="153" t="s">
        <v>58</v>
      </c>
      <c r="G333" s="153" t="s">
        <v>355</v>
      </c>
      <c r="H333" s="153" t="s">
        <v>217</v>
      </c>
      <c r="I333" s="153" t="s">
        <v>393</v>
      </c>
      <c r="J333" s="154" t="s">
        <v>277</v>
      </c>
      <c r="K333" s="244">
        <v>9521500</v>
      </c>
      <c r="L333" s="244">
        <v>4921137.6500000004</v>
      </c>
      <c r="M333" s="245">
        <f t="shared" si="115"/>
        <v>4600362.3499999996</v>
      </c>
      <c r="N333" s="101">
        <f t="shared" si="97"/>
        <v>0</v>
      </c>
      <c r="O333" s="101">
        <f t="shared" si="98"/>
        <v>0</v>
      </c>
      <c r="P333" s="239">
        <f t="shared" si="99"/>
        <v>0</v>
      </c>
      <c r="Q333" s="239">
        <f t="shared" si="100"/>
        <v>0</v>
      </c>
      <c r="R333" s="239">
        <f t="shared" si="101"/>
        <v>0</v>
      </c>
      <c r="S333" s="239">
        <f t="shared" si="102"/>
        <v>0</v>
      </c>
      <c r="T333" s="239">
        <f t="shared" si="103"/>
        <v>0</v>
      </c>
      <c r="U333" s="239">
        <f t="shared" si="104"/>
        <v>0</v>
      </c>
      <c r="V333" s="239">
        <f t="shared" si="105"/>
        <v>0</v>
      </c>
      <c r="W333" s="239">
        <f t="shared" si="106"/>
        <v>0</v>
      </c>
      <c r="X333" s="152"/>
      <c r="Y333" s="230" t="s">
        <v>955</v>
      </c>
      <c r="Z333" s="231">
        <v>9521500</v>
      </c>
      <c r="AA333" s="231">
        <v>4921137.6500000004</v>
      </c>
      <c r="AB333" s="232">
        <v>4600362.3499999996</v>
      </c>
      <c r="AC333" s="152"/>
      <c r="AD333" s="152"/>
      <c r="AE333" s="240" t="str">
        <f t="shared" si="116"/>
        <v>274</v>
      </c>
      <c r="AF333" s="240" t="str">
        <f t="shared" si="107"/>
        <v>2</v>
      </c>
      <c r="AG333" s="240" t="str">
        <f t="shared" si="109"/>
        <v>02</v>
      </c>
      <c r="AH333" s="240" t="str">
        <f t="shared" si="110"/>
        <v>30</v>
      </c>
      <c r="AI333" s="240" t="str">
        <f t="shared" si="111"/>
        <v>024</v>
      </c>
      <c r="AJ333" s="240" t="str">
        <f t="shared" si="112"/>
        <v>05</v>
      </c>
      <c r="AK333" s="240" t="str">
        <f t="shared" si="113"/>
        <v>7529</v>
      </c>
      <c r="AL333" s="240" t="str">
        <f t="shared" si="114"/>
        <v>150</v>
      </c>
      <c r="AM333" s="8"/>
    </row>
    <row r="334" spans="1:40" s="7" customFormat="1" ht="34.5" x14ac:dyDescent="0.25">
      <c r="A334" s="253" t="s">
        <v>1063</v>
      </c>
      <c r="B334" s="119" t="s">
        <v>60</v>
      </c>
      <c r="C334" s="121" t="s">
        <v>228</v>
      </c>
      <c r="D334" s="153" t="s">
        <v>23</v>
      </c>
      <c r="E334" s="153" t="s">
        <v>389</v>
      </c>
      <c r="F334" s="153" t="s">
        <v>58</v>
      </c>
      <c r="G334" s="153" t="s">
        <v>355</v>
      </c>
      <c r="H334" s="153" t="s">
        <v>217</v>
      </c>
      <c r="I334" s="153" t="s">
        <v>346</v>
      </c>
      <c r="J334" s="154" t="s">
        <v>277</v>
      </c>
      <c r="K334" s="150">
        <v>16615580</v>
      </c>
      <c r="L334" s="150">
        <v>10914439</v>
      </c>
      <c r="M334" s="245">
        <f t="shared" si="115"/>
        <v>5701141</v>
      </c>
      <c r="N334" s="101">
        <f t="shared" si="97"/>
        <v>0</v>
      </c>
      <c r="O334" s="101">
        <f t="shared" si="98"/>
        <v>0</v>
      </c>
      <c r="P334" s="239">
        <f t="shared" si="99"/>
        <v>0</v>
      </c>
      <c r="Q334" s="239">
        <f t="shared" si="100"/>
        <v>0</v>
      </c>
      <c r="R334" s="239">
        <f t="shared" si="101"/>
        <v>0</v>
      </c>
      <c r="S334" s="239">
        <f t="shared" si="102"/>
        <v>0</v>
      </c>
      <c r="T334" s="239">
        <f t="shared" si="103"/>
        <v>0</v>
      </c>
      <c r="U334" s="239">
        <f t="shared" si="104"/>
        <v>0</v>
      </c>
      <c r="V334" s="239">
        <f t="shared" si="105"/>
        <v>0</v>
      </c>
      <c r="W334" s="239">
        <f t="shared" si="106"/>
        <v>0</v>
      </c>
      <c r="X334" s="152"/>
      <c r="Y334" s="230" t="s">
        <v>956</v>
      </c>
      <c r="Z334" s="231">
        <v>16615580</v>
      </c>
      <c r="AA334" s="231">
        <v>10914439</v>
      </c>
      <c r="AB334" s="232">
        <v>5701141</v>
      </c>
      <c r="AC334" s="152"/>
      <c r="AD334" s="152"/>
      <c r="AE334" s="240" t="str">
        <f t="shared" si="116"/>
        <v>274</v>
      </c>
      <c r="AF334" s="240" t="str">
        <f t="shared" si="107"/>
        <v>2</v>
      </c>
      <c r="AG334" s="240" t="str">
        <f t="shared" si="109"/>
        <v>02</v>
      </c>
      <c r="AH334" s="240" t="str">
        <f t="shared" si="110"/>
        <v>30</v>
      </c>
      <c r="AI334" s="240" t="str">
        <f t="shared" si="111"/>
        <v>024</v>
      </c>
      <c r="AJ334" s="240" t="str">
        <f t="shared" si="112"/>
        <v>05</v>
      </c>
      <c r="AK334" s="240" t="str">
        <f t="shared" si="113"/>
        <v>7552</v>
      </c>
      <c r="AL334" s="240" t="str">
        <f t="shared" si="114"/>
        <v>150</v>
      </c>
      <c r="AM334" s="8"/>
      <c r="AN334" s="8"/>
    </row>
    <row r="335" spans="1:40" s="8" customFormat="1" ht="79.5" x14ac:dyDescent="0.25">
      <c r="A335" s="120" t="s">
        <v>541</v>
      </c>
      <c r="B335" s="119" t="s">
        <v>60</v>
      </c>
      <c r="C335" s="121" t="s">
        <v>228</v>
      </c>
      <c r="D335" s="153" t="s">
        <v>23</v>
      </c>
      <c r="E335" s="153" t="s">
        <v>389</v>
      </c>
      <c r="F335" s="153" t="s">
        <v>58</v>
      </c>
      <c r="G335" s="153" t="s">
        <v>355</v>
      </c>
      <c r="H335" s="153" t="s">
        <v>217</v>
      </c>
      <c r="I335" s="153" t="s">
        <v>347</v>
      </c>
      <c r="J335" s="154" t="s">
        <v>277</v>
      </c>
      <c r="K335" s="244">
        <v>781700</v>
      </c>
      <c r="L335" s="150">
        <v>348660</v>
      </c>
      <c r="M335" s="245">
        <f t="shared" si="115"/>
        <v>433040</v>
      </c>
      <c r="N335" s="101">
        <f t="shared" si="97"/>
        <v>0</v>
      </c>
      <c r="O335" s="101">
        <f t="shared" si="98"/>
        <v>0</v>
      </c>
      <c r="P335" s="239">
        <f t="shared" si="99"/>
        <v>0</v>
      </c>
      <c r="Q335" s="239">
        <f t="shared" si="100"/>
        <v>0</v>
      </c>
      <c r="R335" s="239">
        <f t="shared" si="101"/>
        <v>0</v>
      </c>
      <c r="S335" s="239">
        <f t="shared" si="102"/>
        <v>0</v>
      </c>
      <c r="T335" s="239">
        <f t="shared" si="103"/>
        <v>0</v>
      </c>
      <c r="U335" s="239">
        <f t="shared" si="104"/>
        <v>0</v>
      </c>
      <c r="V335" s="239">
        <f t="shared" si="105"/>
        <v>0</v>
      </c>
      <c r="W335" s="239">
        <f t="shared" si="106"/>
        <v>0</v>
      </c>
      <c r="X335" s="152"/>
      <c r="Y335" s="230" t="s">
        <v>957</v>
      </c>
      <c r="Z335" s="231">
        <v>781700</v>
      </c>
      <c r="AA335" s="231">
        <v>348660</v>
      </c>
      <c r="AB335" s="232">
        <v>433040</v>
      </c>
      <c r="AC335" s="152"/>
      <c r="AD335" s="152"/>
      <c r="AE335" s="240" t="str">
        <f t="shared" si="116"/>
        <v>274</v>
      </c>
      <c r="AF335" s="240" t="str">
        <f t="shared" si="107"/>
        <v>2</v>
      </c>
      <c r="AG335" s="240" t="str">
        <f t="shared" si="109"/>
        <v>02</v>
      </c>
      <c r="AH335" s="240" t="str">
        <f t="shared" si="110"/>
        <v>30</v>
      </c>
      <c r="AI335" s="240" t="str">
        <f t="shared" si="111"/>
        <v>024</v>
      </c>
      <c r="AJ335" s="240" t="str">
        <f t="shared" si="112"/>
        <v>05</v>
      </c>
      <c r="AK335" s="240" t="str">
        <f t="shared" si="113"/>
        <v>7554</v>
      </c>
      <c r="AL335" s="240" t="str">
        <f t="shared" si="114"/>
        <v>150</v>
      </c>
      <c r="AM335" s="7"/>
      <c r="AN335" s="7"/>
    </row>
    <row r="336" spans="1:40" s="7" customFormat="1" ht="118.5" customHeight="1" x14ac:dyDescent="0.25">
      <c r="A336" s="120" t="s">
        <v>542</v>
      </c>
      <c r="B336" s="119" t="s">
        <v>60</v>
      </c>
      <c r="C336" s="121" t="s">
        <v>228</v>
      </c>
      <c r="D336" s="153" t="s">
        <v>23</v>
      </c>
      <c r="E336" s="153" t="s">
        <v>389</v>
      </c>
      <c r="F336" s="153" t="s">
        <v>58</v>
      </c>
      <c r="G336" s="153" t="s">
        <v>355</v>
      </c>
      <c r="H336" s="153" t="s">
        <v>217</v>
      </c>
      <c r="I336" s="153" t="s">
        <v>374</v>
      </c>
      <c r="J336" s="154" t="s">
        <v>277</v>
      </c>
      <c r="K336" s="150">
        <v>988678508.88999999</v>
      </c>
      <c r="L336" s="150">
        <v>710357302.47000003</v>
      </c>
      <c r="M336" s="245">
        <f t="shared" si="115"/>
        <v>278321206.41999996</v>
      </c>
      <c r="N336" s="101">
        <f t="shared" si="97"/>
        <v>0</v>
      </c>
      <c r="O336" s="101">
        <f t="shared" si="98"/>
        <v>0</v>
      </c>
      <c r="P336" s="239">
        <f t="shared" si="99"/>
        <v>0</v>
      </c>
      <c r="Q336" s="239">
        <f t="shared" si="100"/>
        <v>0</v>
      </c>
      <c r="R336" s="239">
        <f t="shared" si="101"/>
        <v>0</v>
      </c>
      <c r="S336" s="239">
        <f t="shared" si="102"/>
        <v>0</v>
      </c>
      <c r="T336" s="239">
        <f t="shared" si="103"/>
        <v>0</v>
      </c>
      <c r="U336" s="239">
        <f t="shared" si="104"/>
        <v>0</v>
      </c>
      <c r="V336" s="239">
        <f t="shared" si="105"/>
        <v>0</v>
      </c>
      <c r="W336" s="239">
        <f t="shared" si="106"/>
        <v>0</v>
      </c>
      <c r="X336" s="152"/>
      <c r="Y336" s="230" t="s">
        <v>958</v>
      </c>
      <c r="Z336" s="231">
        <v>988678508.88999999</v>
      </c>
      <c r="AA336" s="231">
        <v>710357302.47000003</v>
      </c>
      <c r="AB336" s="232">
        <v>278321206.42000002</v>
      </c>
      <c r="AC336" s="152"/>
      <c r="AD336" s="152"/>
      <c r="AE336" s="240" t="str">
        <f t="shared" si="116"/>
        <v>274</v>
      </c>
      <c r="AF336" s="240" t="str">
        <f t="shared" si="107"/>
        <v>2</v>
      </c>
      <c r="AG336" s="240" t="str">
        <f t="shared" si="109"/>
        <v>02</v>
      </c>
      <c r="AH336" s="240" t="str">
        <f t="shared" si="110"/>
        <v>30</v>
      </c>
      <c r="AI336" s="240" t="str">
        <f t="shared" si="111"/>
        <v>024</v>
      </c>
      <c r="AJ336" s="240" t="str">
        <f t="shared" si="112"/>
        <v>05</v>
      </c>
      <c r="AK336" s="240" t="str">
        <f t="shared" si="113"/>
        <v>7564</v>
      </c>
      <c r="AL336" s="240" t="str">
        <f t="shared" si="114"/>
        <v>150</v>
      </c>
      <c r="AM336" s="8"/>
    </row>
    <row r="337" spans="1:40" s="7" customFormat="1" ht="72" customHeight="1" x14ac:dyDescent="0.25">
      <c r="A337" s="253" t="s">
        <v>1064</v>
      </c>
      <c r="B337" s="119" t="s">
        <v>60</v>
      </c>
      <c r="C337" s="121" t="s">
        <v>228</v>
      </c>
      <c r="D337" s="153" t="s">
        <v>23</v>
      </c>
      <c r="E337" s="153" t="s">
        <v>389</v>
      </c>
      <c r="F337" s="153" t="s">
        <v>58</v>
      </c>
      <c r="G337" s="153" t="s">
        <v>355</v>
      </c>
      <c r="H337" s="153" t="s">
        <v>217</v>
      </c>
      <c r="I337" s="153" t="s">
        <v>443</v>
      </c>
      <c r="J337" s="154" t="s">
        <v>277</v>
      </c>
      <c r="K337" s="244">
        <v>15804800</v>
      </c>
      <c r="L337" s="150">
        <v>5590235</v>
      </c>
      <c r="M337" s="245">
        <f t="shared" si="115"/>
        <v>10214565</v>
      </c>
      <c r="N337" s="101">
        <f t="shared" si="97"/>
        <v>0</v>
      </c>
      <c r="O337" s="101">
        <f t="shared" si="98"/>
        <v>0</v>
      </c>
      <c r="P337" s="239">
        <f t="shared" si="99"/>
        <v>0</v>
      </c>
      <c r="Q337" s="239">
        <f t="shared" si="100"/>
        <v>0</v>
      </c>
      <c r="R337" s="239">
        <f t="shared" si="101"/>
        <v>0</v>
      </c>
      <c r="S337" s="239">
        <f t="shared" si="102"/>
        <v>0</v>
      </c>
      <c r="T337" s="239">
        <f t="shared" si="103"/>
        <v>0</v>
      </c>
      <c r="U337" s="239">
        <f t="shared" si="104"/>
        <v>0</v>
      </c>
      <c r="V337" s="239">
        <f t="shared" si="105"/>
        <v>0</v>
      </c>
      <c r="W337" s="239">
        <f t="shared" si="106"/>
        <v>0</v>
      </c>
      <c r="X337" s="152"/>
      <c r="Y337" s="230" t="s">
        <v>959</v>
      </c>
      <c r="Z337" s="231">
        <v>15804800</v>
      </c>
      <c r="AA337" s="231">
        <v>5590235</v>
      </c>
      <c r="AB337" s="232">
        <v>10214565</v>
      </c>
      <c r="AC337" s="152"/>
      <c r="AD337" s="152"/>
      <c r="AE337" s="240" t="str">
        <f t="shared" si="116"/>
        <v>274</v>
      </c>
      <c r="AF337" s="240" t="str">
        <f t="shared" si="107"/>
        <v>2</v>
      </c>
      <c r="AG337" s="240" t="str">
        <f t="shared" si="109"/>
        <v>02</v>
      </c>
      <c r="AH337" s="240" t="str">
        <f t="shared" si="110"/>
        <v>30</v>
      </c>
      <c r="AI337" s="240" t="str">
        <f t="shared" si="111"/>
        <v>024</v>
      </c>
      <c r="AJ337" s="240" t="str">
        <f t="shared" si="112"/>
        <v>05</v>
      </c>
      <c r="AK337" s="240" t="str">
        <f t="shared" si="113"/>
        <v>7566</v>
      </c>
      <c r="AL337" s="240" t="str">
        <f t="shared" si="114"/>
        <v>150</v>
      </c>
      <c r="AM337" s="8"/>
    </row>
    <row r="338" spans="1:40" s="7" customFormat="1" ht="42.75" customHeight="1" x14ac:dyDescent="0.25">
      <c r="A338" s="120" t="s">
        <v>543</v>
      </c>
      <c r="B338" s="119" t="s">
        <v>60</v>
      </c>
      <c r="C338" s="121" t="s">
        <v>32</v>
      </c>
      <c r="D338" s="153" t="s">
        <v>23</v>
      </c>
      <c r="E338" s="153" t="s">
        <v>389</v>
      </c>
      <c r="F338" s="153" t="s">
        <v>58</v>
      </c>
      <c r="G338" s="153" t="s">
        <v>355</v>
      </c>
      <c r="H338" s="153" t="s">
        <v>217</v>
      </c>
      <c r="I338" s="153" t="s">
        <v>365</v>
      </c>
      <c r="J338" s="154" t="s">
        <v>277</v>
      </c>
      <c r="K338" s="244">
        <v>604505100</v>
      </c>
      <c r="L338" s="150">
        <v>456380700</v>
      </c>
      <c r="M338" s="245">
        <f t="shared" si="115"/>
        <v>148124400</v>
      </c>
      <c r="N338" s="101">
        <f t="shared" si="97"/>
        <v>0</v>
      </c>
      <c r="O338" s="101">
        <f t="shared" si="98"/>
        <v>0</v>
      </c>
      <c r="P338" s="239">
        <f t="shared" si="99"/>
        <v>0</v>
      </c>
      <c r="Q338" s="239">
        <f t="shared" si="100"/>
        <v>0</v>
      </c>
      <c r="R338" s="239">
        <f t="shared" si="101"/>
        <v>0</v>
      </c>
      <c r="S338" s="239">
        <f t="shared" si="102"/>
        <v>0</v>
      </c>
      <c r="T338" s="239">
        <f t="shared" si="103"/>
        <v>0</v>
      </c>
      <c r="U338" s="239">
        <f t="shared" si="104"/>
        <v>0</v>
      </c>
      <c r="V338" s="239">
        <f t="shared" si="105"/>
        <v>0</v>
      </c>
      <c r="W338" s="239">
        <f t="shared" si="106"/>
        <v>0</v>
      </c>
      <c r="X338" s="152"/>
      <c r="Y338" s="230" t="s">
        <v>960</v>
      </c>
      <c r="Z338" s="231">
        <v>604505100</v>
      </c>
      <c r="AA338" s="231">
        <v>456380700</v>
      </c>
      <c r="AB338" s="232">
        <v>148124400</v>
      </c>
      <c r="AC338" s="152"/>
      <c r="AD338" s="152"/>
      <c r="AE338" s="240" t="str">
        <f t="shared" si="116"/>
        <v>233</v>
      </c>
      <c r="AF338" s="240" t="str">
        <f t="shared" si="107"/>
        <v>2</v>
      </c>
      <c r="AG338" s="240" t="str">
        <f t="shared" si="109"/>
        <v>02</v>
      </c>
      <c r="AH338" s="240" t="str">
        <f t="shared" si="110"/>
        <v>30</v>
      </c>
      <c r="AI338" s="240" t="str">
        <f t="shared" si="111"/>
        <v>024</v>
      </c>
      <c r="AJ338" s="240" t="str">
        <f t="shared" si="112"/>
        <v>05</v>
      </c>
      <c r="AK338" s="240" t="str">
        <f t="shared" si="113"/>
        <v>7570</v>
      </c>
      <c r="AL338" s="240" t="str">
        <f t="shared" si="114"/>
        <v>150</v>
      </c>
      <c r="AM338" s="8"/>
    </row>
    <row r="339" spans="1:40" s="7" customFormat="1" ht="62.25" customHeight="1" x14ac:dyDescent="0.25">
      <c r="A339" s="120" t="s">
        <v>544</v>
      </c>
      <c r="B339" s="119" t="s">
        <v>60</v>
      </c>
      <c r="C339" s="121" t="s">
        <v>32</v>
      </c>
      <c r="D339" s="153" t="s">
        <v>23</v>
      </c>
      <c r="E339" s="153" t="s">
        <v>389</v>
      </c>
      <c r="F339" s="153" t="s">
        <v>58</v>
      </c>
      <c r="G339" s="153" t="s">
        <v>355</v>
      </c>
      <c r="H339" s="153" t="s">
        <v>217</v>
      </c>
      <c r="I339" s="153" t="s">
        <v>219</v>
      </c>
      <c r="J339" s="154" t="s">
        <v>277</v>
      </c>
      <c r="K339" s="244">
        <v>698000000</v>
      </c>
      <c r="L339" s="150">
        <v>597000000</v>
      </c>
      <c r="M339" s="245">
        <f t="shared" si="115"/>
        <v>101000000</v>
      </c>
      <c r="N339" s="101">
        <f t="shared" si="97"/>
        <v>0</v>
      </c>
      <c r="O339" s="101">
        <f t="shared" si="98"/>
        <v>0</v>
      </c>
      <c r="P339" s="239">
        <f t="shared" si="99"/>
        <v>0</v>
      </c>
      <c r="Q339" s="239">
        <f t="shared" si="100"/>
        <v>0</v>
      </c>
      <c r="R339" s="239">
        <f t="shared" si="101"/>
        <v>0</v>
      </c>
      <c r="S339" s="239">
        <f t="shared" si="102"/>
        <v>0</v>
      </c>
      <c r="T339" s="239">
        <f t="shared" si="103"/>
        <v>0</v>
      </c>
      <c r="U339" s="239">
        <f t="shared" si="104"/>
        <v>0</v>
      </c>
      <c r="V339" s="239">
        <f t="shared" si="105"/>
        <v>0</v>
      </c>
      <c r="W339" s="239">
        <f t="shared" si="106"/>
        <v>0</v>
      </c>
      <c r="X339" s="152"/>
      <c r="Y339" s="230" t="s">
        <v>961</v>
      </c>
      <c r="Z339" s="231">
        <v>698000000</v>
      </c>
      <c r="AA339" s="231">
        <v>597000000</v>
      </c>
      <c r="AB339" s="232">
        <v>101000000</v>
      </c>
      <c r="AC339" s="152"/>
      <c r="AD339" s="152"/>
      <c r="AE339" s="240" t="str">
        <f t="shared" si="116"/>
        <v>233</v>
      </c>
      <c r="AF339" s="240" t="str">
        <f t="shared" si="107"/>
        <v>2</v>
      </c>
      <c r="AG339" s="240" t="str">
        <f t="shared" si="109"/>
        <v>02</v>
      </c>
      <c r="AH339" s="240" t="str">
        <f t="shared" si="110"/>
        <v>30</v>
      </c>
      <c r="AI339" s="240" t="str">
        <f t="shared" si="111"/>
        <v>024</v>
      </c>
      <c r="AJ339" s="240" t="str">
        <f t="shared" si="112"/>
        <v>05</v>
      </c>
      <c r="AK339" s="240" t="str">
        <f t="shared" si="113"/>
        <v>7577</v>
      </c>
      <c r="AL339" s="240" t="str">
        <f t="shared" si="114"/>
        <v>150</v>
      </c>
      <c r="AM339" s="8"/>
    </row>
    <row r="340" spans="1:40" s="7" customFormat="1" ht="105" customHeight="1" x14ac:dyDescent="0.25">
      <c r="A340" s="120" t="s">
        <v>691</v>
      </c>
      <c r="B340" s="119" t="s">
        <v>60</v>
      </c>
      <c r="C340" s="121" t="s">
        <v>228</v>
      </c>
      <c r="D340" s="153" t="s">
        <v>23</v>
      </c>
      <c r="E340" s="153" t="s">
        <v>389</v>
      </c>
      <c r="F340" s="153" t="s">
        <v>58</v>
      </c>
      <c r="G340" s="153" t="s">
        <v>355</v>
      </c>
      <c r="H340" s="153" t="s">
        <v>217</v>
      </c>
      <c r="I340" s="153" t="s">
        <v>444</v>
      </c>
      <c r="J340" s="154" t="s">
        <v>277</v>
      </c>
      <c r="K340" s="150">
        <v>60105922.93</v>
      </c>
      <c r="L340" s="150">
        <v>45102495.649999999</v>
      </c>
      <c r="M340" s="245">
        <f t="shared" si="115"/>
        <v>15003427.280000001</v>
      </c>
      <c r="N340" s="101">
        <f t="shared" si="97"/>
        <v>0</v>
      </c>
      <c r="O340" s="101">
        <f t="shared" si="98"/>
        <v>0</v>
      </c>
      <c r="P340" s="239">
        <f t="shared" si="99"/>
        <v>0</v>
      </c>
      <c r="Q340" s="239">
        <f t="shared" si="100"/>
        <v>0</v>
      </c>
      <c r="R340" s="239">
        <f t="shared" si="101"/>
        <v>0</v>
      </c>
      <c r="S340" s="239">
        <f t="shared" si="102"/>
        <v>0</v>
      </c>
      <c r="T340" s="239">
        <f t="shared" si="103"/>
        <v>0</v>
      </c>
      <c r="U340" s="239">
        <f t="shared" si="104"/>
        <v>0</v>
      </c>
      <c r="V340" s="239">
        <f t="shared" si="105"/>
        <v>0</v>
      </c>
      <c r="W340" s="239">
        <f t="shared" si="106"/>
        <v>0</v>
      </c>
      <c r="X340" s="152"/>
      <c r="Y340" s="230" t="s">
        <v>962</v>
      </c>
      <c r="Z340" s="231">
        <v>60105922.93</v>
      </c>
      <c r="AA340" s="231">
        <v>45102495.649999999</v>
      </c>
      <c r="AB340" s="232">
        <v>15003427.279999999</v>
      </c>
      <c r="AC340" s="152"/>
      <c r="AD340" s="152"/>
      <c r="AE340" s="240" t="str">
        <f t="shared" si="116"/>
        <v>274</v>
      </c>
      <c r="AF340" s="240" t="str">
        <f t="shared" si="107"/>
        <v>2</v>
      </c>
      <c r="AG340" s="240" t="str">
        <f t="shared" si="109"/>
        <v>02</v>
      </c>
      <c r="AH340" s="240" t="str">
        <f t="shared" si="110"/>
        <v>30</v>
      </c>
      <c r="AI340" s="240" t="str">
        <f t="shared" si="111"/>
        <v>024</v>
      </c>
      <c r="AJ340" s="240" t="str">
        <f t="shared" si="112"/>
        <v>05</v>
      </c>
      <c r="AK340" s="240" t="str">
        <f t="shared" si="113"/>
        <v>7587</v>
      </c>
      <c r="AL340" s="240" t="str">
        <f t="shared" si="114"/>
        <v>150</v>
      </c>
      <c r="AM340" s="8"/>
    </row>
    <row r="341" spans="1:40" s="7" customFormat="1" ht="115.5" customHeight="1" x14ac:dyDescent="0.25">
      <c r="A341" s="120" t="s">
        <v>545</v>
      </c>
      <c r="B341" s="119" t="s">
        <v>60</v>
      </c>
      <c r="C341" s="121" t="s">
        <v>228</v>
      </c>
      <c r="D341" s="153" t="s">
        <v>23</v>
      </c>
      <c r="E341" s="153" t="s">
        <v>389</v>
      </c>
      <c r="F341" s="153" t="s">
        <v>58</v>
      </c>
      <c r="G341" s="153" t="s">
        <v>355</v>
      </c>
      <c r="H341" s="153" t="s">
        <v>217</v>
      </c>
      <c r="I341" s="153" t="s">
        <v>220</v>
      </c>
      <c r="J341" s="154" t="s">
        <v>277</v>
      </c>
      <c r="K341" s="259">
        <v>371086700</v>
      </c>
      <c r="L341" s="150">
        <v>270094967.72000003</v>
      </c>
      <c r="M341" s="245">
        <f t="shared" si="115"/>
        <v>100991732.27999997</v>
      </c>
      <c r="N341" s="101">
        <f t="shared" si="97"/>
        <v>0</v>
      </c>
      <c r="O341" s="101">
        <f t="shared" si="98"/>
        <v>0</v>
      </c>
      <c r="P341" s="239">
        <f t="shared" si="99"/>
        <v>0</v>
      </c>
      <c r="Q341" s="239">
        <f t="shared" si="100"/>
        <v>0</v>
      </c>
      <c r="R341" s="239">
        <f t="shared" si="101"/>
        <v>0</v>
      </c>
      <c r="S341" s="239">
        <f t="shared" si="102"/>
        <v>0</v>
      </c>
      <c r="T341" s="239">
        <f t="shared" si="103"/>
        <v>0</v>
      </c>
      <c r="U341" s="239">
        <f t="shared" si="104"/>
        <v>0</v>
      </c>
      <c r="V341" s="239">
        <f t="shared" si="105"/>
        <v>0</v>
      </c>
      <c r="W341" s="239">
        <f t="shared" si="106"/>
        <v>0</v>
      </c>
      <c r="X341" s="152"/>
      <c r="Y341" s="230" t="s">
        <v>963</v>
      </c>
      <c r="Z341" s="231">
        <v>371086700</v>
      </c>
      <c r="AA341" s="231">
        <v>270094967.72000003</v>
      </c>
      <c r="AB341" s="232">
        <v>100991732.28</v>
      </c>
      <c r="AC341" s="152"/>
      <c r="AD341" s="152"/>
      <c r="AE341" s="240" t="str">
        <f t="shared" si="116"/>
        <v>274</v>
      </c>
      <c r="AF341" s="240" t="str">
        <f t="shared" si="107"/>
        <v>2</v>
      </c>
      <c r="AG341" s="240" t="str">
        <f t="shared" si="109"/>
        <v>02</v>
      </c>
      <c r="AH341" s="240" t="str">
        <f t="shared" si="110"/>
        <v>30</v>
      </c>
      <c r="AI341" s="240" t="str">
        <f t="shared" si="111"/>
        <v>024</v>
      </c>
      <c r="AJ341" s="240" t="str">
        <f t="shared" si="112"/>
        <v>05</v>
      </c>
      <c r="AK341" s="240" t="str">
        <f t="shared" si="113"/>
        <v>7588</v>
      </c>
      <c r="AL341" s="240" t="str">
        <f t="shared" si="114"/>
        <v>150</v>
      </c>
      <c r="AM341" s="8"/>
    </row>
    <row r="342" spans="1:40" s="7" customFormat="1" ht="51" customHeight="1" x14ac:dyDescent="0.25">
      <c r="A342" s="120" t="s">
        <v>547</v>
      </c>
      <c r="B342" s="118" t="s">
        <v>60</v>
      </c>
      <c r="C342" s="121" t="s">
        <v>228</v>
      </c>
      <c r="D342" s="153" t="s">
        <v>23</v>
      </c>
      <c r="E342" s="153" t="s">
        <v>389</v>
      </c>
      <c r="F342" s="153" t="s">
        <v>58</v>
      </c>
      <c r="G342" s="153" t="s">
        <v>355</v>
      </c>
      <c r="H342" s="153" t="s">
        <v>217</v>
      </c>
      <c r="I342" s="153" t="s">
        <v>546</v>
      </c>
      <c r="J342" s="154" t="s">
        <v>277</v>
      </c>
      <c r="K342" s="244">
        <v>6147800</v>
      </c>
      <c r="L342" s="150">
        <v>1600000</v>
      </c>
      <c r="M342" s="245">
        <f t="shared" si="115"/>
        <v>4547800</v>
      </c>
      <c r="N342" s="101">
        <f t="shared" si="97"/>
        <v>0</v>
      </c>
      <c r="O342" s="101">
        <f t="shared" si="98"/>
        <v>0</v>
      </c>
      <c r="P342" s="239">
        <f t="shared" si="99"/>
        <v>0</v>
      </c>
      <c r="Q342" s="239">
        <f t="shared" si="100"/>
        <v>0</v>
      </c>
      <c r="R342" s="239">
        <f t="shared" si="101"/>
        <v>0</v>
      </c>
      <c r="S342" s="239">
        <f t="shared" si="102"/>
        <v>0</v>
      </c>
      <c r="T342" s="239">
        <f t="shared" si="103"/>
        <v>0</v>
      </c>
      <c r="U342" s="239">
        <f t="shared" si="104"/>
        <v>0</v>
      </c>
      <c r="V342" s="239">
        <f t="shared" si="105"/>
        <v>0</v>
      </c>
      <c r="W342" s="239">
        <f t="shared" si="106"/>
        <v>0</v>
      </c>
      <c r="X342" s="152"/>
      <c r="Y342" s="230" t="s">
        <v>964</v>
      </c>
      <c r="Z342" s="231">
        <v>6147800</v>
      </c>
      <c r="AA342" s="231">
        <v>1600000</v>
      </c>
      <c r="AB342" s="232">
        <v>4547800</v>
      </c>
      <c r="AC342" s="152"/>
      <c r="AD342" s="152"/>
      <c r="AE342" s="240" t="str">
        <f t="shared" si="116"/>
        <v>274</v>
      </c>
      <c r="AF342" s="240" t="str">
        <f t="shared" si="107"/>
        <v>2</v>
      </c>
      <c r="AG342" s="240" t="str">
        <f t="shared" si="109"/>
        <v>02</v>
      </c>
      <c r="AH342" s="240" t="str">
        <f t="shared" si="110"/>
        <v>30</v>
      </c>
      <c r="AI342" s="240" t="str">
        <f t="shared" si="111"/>
        <v>024</v>
      </c>
      <c r="AJ342" s="240" t="str">
        <f t="shared" si="112"/>
        <v>05</v>
      </c>
      <c r="AK342" s="240" t="str">
        <f t="shared" si="113"/>
        <v>7592</v>
      </c>
      <c r="AL342" s="240" t="str">
        <f t="shared" si="114"/>
        <v>150</v>
      </c>
      <c r="AM342" s="8"/>
      <c r="AN342" s="8"/>
    </row>
    <row r="343" spans="1:40" s="8" customFormat="1" ht="47.25" customHeight="1" x14ac:dyDescent="0.25">
      <c r="A343" s="120" t="s">
        <v>692</v>
      </c>
      <c r="B343" s="119" t="s">
        <v>60</v>
      </c>
      <c r="C343" s="121" t="s">
        <v>79</v>
      </c>
      <c r="D343" s="153" t="s">
        <v>23</v>
      </c>
      <c r="E343" s="153" t="s">
        <v>389</v>
      </c>
      <c r="F343" s="153" t="s">
        <v>58</v>
      </c>
      <c r="G343" s="153" t="s">
        <v>355</v>
      </c>
      <c r="H343" s="153" t="s">
        <v>217</v>
      </c>
      <c r="I343" s="153" t="s">
        <v>89</v>
      </c>
      <c r="J343" s="154" t="s">
        <v>277</v>
      </c>
      <c r="K343" s="244">
        <v>111046400</v>
      </c>
      <c r="L343" s="150">
        <v>83285100</v>
      </c>
      <c r="M343" s="245">
        <f t="shared" si="115"/>
        <v>27761300</v>
      </c>
      <c r="N343" s="101">
        <f t="shared" si="97"/>
        <v>0</v>
      </c>
      <c r="O343" s="101">
        <f t="shared" si="98"/>
        <v>0</v>
      </c>
      <c r="P343" s="239">
        <f t="shared" si="99"/>
        <v>0</v>
      </c>
      <c r="Q343" s="239">
        <f t="shared" si="100"/>
        <v>0</v>
      </c>
      <c r="R343" s="239">
        <f t="shared" si="101"/>
        <v>0</v>
      </c>
      <c r="S343" s="239">
        <f t="shared" si="102"/>
        <v>0</v>
      </c>
      <c r="T343" s="239">
        <f t="shared" si="103"/>
        <v>0</v>
      </c>
      <c r="U343" s="239">
        <f t="shared" si="104"/>
        <v>0</v>
      </c>
      <c r="V343" s="239">
        <f t="shared" si="105"/>
        <v>0</v>
      </c>
      <c r="W343" s="239">
        <f t="shared" si="106"/>
        <v>0</v>
      </c>
      <c r="X343" s="152"/>
      <c r="Y343" s="230" t="s">
        <v>965</v>
      </c>
      <c r="Z343" s="231">
        <v>111046400</v>
      </c>
      <c r="AA343" s="231">
        <v>83285100</v>
      </c>
      <c r="AB343" s="232">
        <v>27761300</v>
      </c>
      <c r="AC343" s="152"/>
      <c r="AD343" s="152"/>
      <c r="AE343" s="240" t="str">
        <f t="shared" si="116"/>
        <v>295</v>
      </c>
      <c r="AF343" s="240" t="str">
        <f t="shared" si="107"/>
        <v>2</v>
      </c>
      <c r="AG343" s="240" t="str">
        <f t="shared" si="109"/>
        <v>02</v>
      </c>
      <c r="AH343" s="240" t="str">
        <f t="shared" si="110"/>
        <v>30</v>
      </c>
      <c r="AI343" s="240" t="str">
        <f t="shared" si="111"/>
        <v>024</v>
      </c>
      <c r="AJ343" s="240" t="str">
        <f t="shared" si="112"/>
        <v>05</v>
      </c>
      <c r="AK343" s="240" t="str">
        <f t="shared" si="113"/>
        <v>7601</v>
      </c>
      <c r="AL343" s="240" t="str">
        <f t="shared" si="114"/>
        <v>150</v>
      </c>
      <c r="AN343" s="7"/>
    </row>
    <row r="344" spans="1:40" s="7" customFormat="1" ht="45.75" x14ac:dyDescent="0.25">
      <c r="A344" s="120" t="s">
        <v>548</v>
      </c>
      <c r="B344" s="118" t="s">
        <v>60</v>
      </c>
      <c r="C344" s="121" t="s">
        <v>279</v>
      </c>
      <c r="D344" s="153" t="s">
        <v>23</v>
      </c>
      <c r="E344" s="153" t="s">
        <v>389</v>
      </c>
      <c r="F344" s="153" t="s">
        <v>58</v>
      </c>
      <c r="G344" s="153" t="s">
        <v>355</v>
      </c>
      <c r="H344" s="153" t="s">
        <v>217</v>
      </c>
      <c r="I344" s="153" t="s">
        <v>90</v>
      </c>
      <c r="J344" s="154" t="s">
        <v>277</v>
      </c>
      <c r="K344" s="244">
        <v>6169262</v>
      </c>
      <c r="L344" s="259">
        <v>4289896.03</v>
      </c>
      <c r="M344" s="245">
        <f t="shared" si="115"/>
        <v>1879365.9699999997</v>
      </c>
      <c r="N344" s="101">
        <f t="shared" ref="N344:N396" si="117">K344-Z344</f>
        <v>0</v>
      </c>
      <c r="O344" s="101">
        <f t="shared" ref="O344:O396" si="118">L344-AA344</f>
        <v>0</v>
      </c>
      <c r="P344" s="239">
        <f t="shared" si="99"/>
        <v>0</v>
      </c>
      <c r="Q344" s="239">
        <f t="shared" si="100"/>
        <v>0</v>
      </c>
      <c r="R344" s="239">
        <f t="shared" si="101"/>
        <v>0</v>
      </c>
      <c r="S344" s="239">
        <f t="shared" si="102"/>
        <v>0</v>
      </c>
      <c r="T344" s="239">
        <f t="shared" si="103"/>
        <v>0</v>
      </c>
      <c r="U344" s="239">
        <f t="shared" si="104"/>
        <v>0</v>
      </c>
      <c r="V344" s="239">
        <f t="shared" si="105"/>
        <v>0</v>
      </c>
      <c r="W344" s="239">
        <f t="shared" si="106"/>
        <v>0</v>
      </c>
      <c r="X344" s="152"/>
      <c r="Y344" s="230" t="s">
        <v>966</v>
      </c>
      <c r="Z344" s="231">
        <v>6169262</v>
      </c>
      <c r="AA344" s="231">
        <v>4289896.03</v>
      </c>
      <c r="AB344" s="232">
        <v>1879365.97</v>
      </c>
      <c r="AC344" s="152"/>
      <c r="AD344" s="152"/>
      <c r="AE344" s="240" t="str">
        <f t="shared" si="116"/>
        <v>201</v>
      </c>
      <c r="AF344" s="240" t="str">
        <f t="shared" si="107"/>
        <v>2</v>
      </c>
      <c r="AG344" s="240" t="str">
        <f t="shared" si="109"/>
        <v>02</v>
      </c>
      <c r="AH344" s="240" t="str">
        <f t="shared" si="110"/>
        <v>30</v>
      </c>
      <c r="AI344" s="240" t="str">
        <f t="shared" si="111"/>
        <v>024</v>
      </c>
      <c r="AJ344" s="240" t="str">
        <f t="shared" si="112"/>
        <v>05</v>
      </c>
      <c r="AK344" s="240" t="str">
        <f t="shared" si="113"/>
        <v>7604</v>
      </c>
      <c r="AL344" s="240" t="str">
        <f t="shared" si="114"/>
        <v>150</v>
      </c>
      <c r="AM344" s="8"/>
    </row>
    <row r="345" spans="1:40" s="7" customFormat="1" ht="34.5" x14ac:dyDescent="0.25">
      <c r="A345" s="120" t="s">
        <v>693</v>
      </c>
      <c r="B345" s="119" t="s">
        <v>60</v>
      </c>
      <c r="C345" s="122" t="s">
        <v>228</v>
      </c>
      <c r="D345" s="153" t="s">
        <v>23</v>
      </c>
      <c r="E345" s="153" t="s">
        <v>389</v>
      </c>
      <c r="F345" s="153" t="s">
        <v>58</v>
      </c>
      <c r="G345" s="153" t="s">
        <v>355</v>
      </c>
      <c r="H345" s="153" t="s">
        <v>217</v>
      </c>
      <c r="I345" s="153" t="s">
        <v>405</v>
      </c>
      <c r="J345" s="154" t="s">
        <v>277</v>
      </c>
      <c r="K345" s="150">
        <v>11168810</v>
      </c>
      <c r="L345" s="244">
        <v>6371713.0800000001</v>
      </c>
      <c r="M345" s="245">
        <f t="shared" si="115"/>
        <v>4797096.92</v>
      </c>
      <c r="N345" s="101">
        <f t="shared" si="117"/>
        <v>0</v>
      </c>
      <c r="O345" s="101">
        <f t="shared" si="118"/>
        <v>0</v>
      </c>
      <c r="P345" s="239">
        <f t="shared" si="99"/>
        <v>0</v>
      </c>
      <c r="Q345" s="239">
        <f t="shared" si="100"/>
        <v>0</v>
      </c>
      <c r="R345" s="239">
        <f t="shared" si="101"/>
        <v>0</v>
      </c>
      <c r="S345" s="239">
        <f t="shared" si="102"/>
        <v>0</v>
      </c>
      <c r="T345" s="239">
        <f t="shared" si="103"/>
        <v>0</v>
      </c>
      <c r="U345" s="239">
        <f t="shared" si="104"/>
        <v>0</v>
      </c>
      <c r="V345" s="239">
        <f t="shared" si="105"/>
        <v>0</v>
      </c>
      <c r="W345" s="239">
        <f t="shared" si="106"/>
        <v>0</v>
      </c>
      <c r="X345" s="152"/>
      <c r="Y345" s="230" t="s">
        <v>967</v>
      </c>
      <c r="Z345" s="231">
        <v>11168810</v>
      </c>
      <c r="AA345" s="231">
        <v>6371713.0800000001</v>
      </c>
      <c r="AB345" s="232">
        <v>4797096.92</v>
      </c>
      <c r="AC345" s="152"/>
      <c r="AD345" s="152"/>
      <c r="AE345" s="240" t="str">
        <f t="shared" si="116"/>
        <v>274</v>
      </c>
      <c r="AF345" s="240" t="str">
        <f t="shared" si="107"/>
        <v>2</v>
      </c>
      <c r="AG345" s="240" t="str">
        <f t="shared" si="109"/>
        <v>02</v>
      </c>
      <c r="AH345" s="240" t="str">
        <f t="shared" si="110"/>
        <v>30</v>
      </c>
      <c r="AI345" s="240" t="str">
        <f t="shared" si="111"/>
        <v>024</v>
      </c>
      <c r="AJ345" s="240" t="str">
        <f t="shared" si="112"/>
        <v>05</v>
      </c>
      <c r="AK345" s="240" t="str">
        <f t="shared" si="113"/>
        <v>7649</v>
      </c>
      <c r="AL345" s="240" t="str">
        <f t="shared" si="114"/>
        <v>150</v>
      </c>
      <c r="AM345" s="8"/>
      <c r="AN345" s="8"/>
    </row>
    <row r="346" spans="1:40" s="8" customFormat="1" ht="68.25" x14ac:dyDescent="0.25">
      <c r="A346" s="120" t="s">
        <v>694</v>
      </c>
      <c r="B346" s="119" t="s">
        <v>60</v>
      </c>
      <c r="C346" s="122" t="s">
        <v>228</v>
      </c>
      <c r="D346" s="153" t="s">
        <v>23</v>
      </c>
      <c r="E346" s="153" t="s">
        <v>389</v>
      </c>
      <c r="F346" s="153" t="s">
        <v>58</v>
      </c>
      <c r="G346" s="153" t="s">
        <v>355</v>
      </c>
      <c r="H346" s="153" t="s">
        <v>217</v>
      </c>
      <c r="I346" s="153" t="s">
        <v>683</v>
      </c>
      <c r="J346" s="154" t="s">
        <v>277</v>
      </c>
      <c r="K346" s="244">
        <v>217100</v>
      </c>
      <c r="L346" s="150">
        <v>161175.01</v>
      </c>
      <c r="M346" s="245">
        <f t="shared" si="115"/>
        <v>55924.989999999991</v>
      </c>
      <c r="N346" s="101">
        <f t="shared" si="117"/>
        <v>0</v>
      </c>
      <c r="O346" s="101">
        <f t="shared" si="118"/>
        <v>0</v>
      </c>
      <c r="P346" s="239">
        <f t="shared" ref="P346:P396" si="119">C346-AE346</f>
        <v>0</v>
      </c>
      <c r="Q346" s="239">
        <f t="shared" ref="Q346:Q396" si="120">D346-AF346</f>
        <v>0</v>
      </c>
      <c r="R346" s="239">
        <f t="shared" ref="R346:R396" si="121">E346-AG346</f>
        <v>0</v>
      </c>
      <c r="S346" s="239">
        <f t="shared" ref="S346:S396" si="122">F346-AH346</f>
        <v>0</v>
      </c>
      <c r="T346" s="239">
        <f t="shared" ref="T346:T396" si="123">G346-AI346</f>
        <v>0</v>
      </c>
      <c r="U346" s="239">
        <f t="shared" ref="U346:U396" si="124">H346-AJ346</f>
        <v>0</v>
      </c>
      <c r="V346" s="239">
        <f t="shared" ref="V346:V396" si="125">I346-AK346</f>
        <v>0</v>
      </c>
      <c r="W346" s="239">
        <f t="shared" ref="W346:W396" si="126">J346-AL346</f>
        <v>0</v>
      </c>
      <c r="X346" s="152"/>
      <c r="Y346" s="230" t="s">
        <v>968</v>
      </c>
      <c r="Z346" s="231">
        <v>217100</v>
      </c>
      <c r="AA346" s="231">
        <v>161175.01</v>
      </c>
      <c r="AB346" s="232">
        <v>55924.99</v>
      </c>
      <c r="AC346" s="152"/>
      <c r="AD346" s="152"/>
      <c r="AE346" s="240" t="str">
        <f t="shared" si="116"/>
        <v>274</v>
      </c>
      <c r="AF346" s="240" t="str">
        <f t="shared" ref="AF346:AF396" si="127">MID($Y346,5,1)</f>
        <v>2</v>
      </c>
      <c r="AG346" s="240" t="str">
        <f t="shared" si="109"/>
        <v>02</v>
      </c>
      <c r="AH346" s="240" t="str">
        <f t="shared" si="110"/>
        <v>30</v>
      </c>
      <c r="AI346" s="240" t="str">
        <f t="shared" si="111"/>
        <v>024</v>
      </c>
      <c r="AJ346" s="240" t="str">
        <f t="shared" si="112"/>
        <v>05</v>
      </c>
      <c r="AK346" s="240" t="str">
        <f t="shared" si="113"/>
        <v>7846</v>
      </c>
      <c r="AL346" s="240" t="str">
        <f t="shared" si="114"/>
        <v>150</v>
      </c>
    </row>
    <row r="347" spans="1:40" s="8" customFormat="1" ht="45.75" x14ac:dyDescent="0.25">
      <c r="A347" s="132" t="s">
        <v>266</v>
      </c>
      <c r="B347" s="118" t="s">
        <v>60</v>
      </c>
      <c r="C347" s="241" t="s">
        <v>228</v>
      </c>
      <c r="D347" s="319" t="s">
        <v>23</v>
      </c>
      <c r="E347" s="319" t="s">
        <v>389</v>
      </c>
      <c r="F347" s="319" t="s">
        <v>58</v>
      </c>
      <c r="G347" s="319" t="s">
        <v>345</v>
      </c>
      <c r="H347" s="319" t="s">
        <v>383</v>
      </c>
      <c r="I347" s="319" t="s">
        <v>384</v>
      </c>
      <c r="J347" s="320" t="s">
        <v>277</v>
      </c>
      <c r="K347" s="309">
        <f>K348</f>
        <v>3101690</v>
      </c>
      <c r="L347" s="309">
        <f>L348</f>
        <v>797770</v>
      </c>
      <c r="M347" s="151">
        <f t="shared" si="115"/>
        <v>2303920</v>
      </c>
      <c r="N347" s="101">
        <f t="shared" si="117"/>
        <v>0</v>
      </c>
      <c r="O347" s="101">
        <f t="shared" si="118"/>
        <v>0</v>
      </c>
      <c r="P347" s="239">
        <f t="shared" si="119"/>
        <v>0</v>
      </c>
      <c r="Q347" s="239">
        <f t="shared" si="120"/>
        <v>0</v>
      </c>
      <c r="R347" s="239">
        <f t="shared" si="121"/>
        <v>0</v>
      </c>
      <c r="S347" s="239">
        <f t="shared" si="122"/>
        <v>0</v>
      </c>
      <c r="T347" s="239">
        <f t="shared" si="123"/>
        <v>0</v>
      </c>
      <c r="U347" s="239">
        <f t="shared" si="124"/>
        <v>0</v>
      </c>
      <c r="V347" s="239">
        <f t="shared" si="125"/>
        <v>0</v>
      </c>
      <c r="W347" s="239">
        <f t="shared" si="126"/>
        <v>0</v>
      </c>
      <c r="X347" s="152"/>
      <c r="Y347" s="230" t="s">
        <v>969</v>
      </c>
      <c r="Z347" s="231">
        <v>3101690</v>
      </c>
      <c r="AA347" s="231">
        <v>797770</v>
      </c>
      <c r="AB347" s="232">
        <v>2303920</v>
      </c>
      <c r="AC347" s="152"/>
      <c r="AD347" s="152"/>
      <c r="AE347" s="240" t="str">
        <f t="shared" si="116"/>
        <v>274</v>
      </c>
      <c r="AF347" s="240" t="str">
        <f t="shared" si="127"/>
        <v>2</v>
      </c>
      <c r="AG347" s="240" t="str">
        <f t="shared" si="109"/>
        <v>02</v>
      </c>
      <c r="AH347" s="240" t="str">
        <f t="shared" si="110"/>
        <v>30</v>
      </c>
      <c r="AI347" s="240" t="str">
        <f t="shared" si="111"/>
        <v>029</v>
      </c>
      <c r="AJ347" s="240" t="str">
        <f t="shared" si="112"/>
        <v>00</v>
      </c>
      <c r="AK347" s="240" t="str">
        <f t="shared" si="113"/>
        <v>0000</v>
      </c>
      <c r="AL347" s="240" t="str">
        <f t="shared" si="114"/>
        <v>150</v>
      </c>
    </row>
    <row r="348" spans="1:40" s="8" customFormat="1" ht="45.75" x14ac:dyDescent="0.25">
      <c r="A348" s="120" t="s">
        <v>267</v>
      </c>
      <c r="B348" s="119" t="s">
        <v>60</v>
      </c>
      <c r="C348" s="121" t="s">
        <v>228</v>
      </c>
      <c r="D348" s="153" t="s">
        <v>23</v>
      </c>
      <c r="E348" s="153" t="s">
        <v>389</v>
      </c>
      <c r="F348" s="153" t="s">
        <v>58</v>
      </c>
      <c r="G348" s="153" t="s">
        <v>345</v>
      </c>
      <c r="H348" s="153" t="s">
        <v>217</v>
      </c>
      <c r="I348" s="153" t="s">
        <v>384</v>
      </c>
      <c r="J348" s="154" t="s">
        <v>277</v>
      </c>
      <c r="K348" s="150">
        <v>3101690</v>
      </c>
      <c r="L348" s="150">
        <v>797770</v>
      </c>
      <c r="M348" s="245">
        <f t="shared" si="115"/>
        <v>2303920</v>
      </c>
      <c r="N348" s="101">
        <f t="shared" si="117"/>
        <v>0</v>
      </c>
      <c r="O348" s="101">
        <f t="shared" si="118"/>
        <v>0</v>
      </c>
      <c r="P348" s="239">
        <f t="shared" si="119"/>
        <v>0</v>
      </c>
      <c r="Q348" s="239">
        <f t="shared" si="120"/>
        <v>0</v>
      </c>
      <c r="R348" s="239">
        <f t="shared" si="121"/>
        <v>0</v>
      </c>
      <c r="S348" s="239">
        <f t="shared" si="122"/>
        <v>0</v>
      </c>
      <c r="T348" s="239">
        <f t="shared" si="123"/>
        <v>0</v>
      </c>
      <c r="U348" s="239">
        <f t="shared" si="124"/>
        <v>0</v>
      </c>
      <c r="V348" s="239">
        <f t="shared" si="125"/>
        <v>0</v>
      </c>
      <c r="W348" s="239">
        <f t="shared" si="126"/>
        <v>0</v>
      </c>
      <c r="X348" s="152"/>
      <c r="Y348" s="230" t="s">
        <v>970</v>
      </c>
      <c r="Z348" s="231">
        <v>3101690</v>
      </c>
      <c r="AA348" s="231">
        <v>797770</v>
      </c>
      <c r="AB348" s="232">
        <v>2303920</v>
      </c>
      <c r="AC348" s="152"/>
      <c r="AD348" s="152"/>
      <c r="AE348" s="240" t="str">
        <f t="shared" si="116"/>
        <v>274</v>
      </c>
      <c r="AF348" s="240" t="str">
        <f t="shared" si="127"/>
        <v>2</v>
      </c>
      <c r="AG348" s="240" t="str">
        <f t="shared" si="109"/>
        <v>02</v>
      </c>
      <c r="AH348" s="240" t="str">
        <f t="shared" si="110"/>
        <v>30</v>
      </c>
      <c r="AI348" s="240" t="str">
        <f t="shared" si="111"/>
        <v>029</v>
      </c>
      <c r="AJ348" s="240" t="str">
        <f t="shared" si="112"/>
        <v>05</v>
      </c>
      <c r="AK348" s="240" t="str">
        <f t="shared" si="113"/>
        <v>0000</v>
      </c>
      <c r="AL348" s="240" t="str">
        <f t="shared" si="114"/>
        <v>150</v>
      </c>
    </row>
    <row r="349" spans="1:40" s="8" customFormat="1" ht="23.25" x14ac:dyDescent="0.25">
      <c r="A349" s="321" t="s">
        <v>707</v>
      </c>
      <c r="B349" s="118" t="s">
        <v>60</v>
      </c>
      <c r="C349" s="125" t="s">
        <v>279</v>
      </c>
      <c r="D349" s="319" t="s">
        <v>23</v>
      </c>
      <c r="E349" s="319" t="s">
        <v>389</v>
      </c>
      <c r="F349" s="319" t="s">
        <v>339</v>
      </c>
      <c r="G349" s="319" t="s">
        <v>129</v>
      </c>
      <c r="H349" s="319" t="s">
        <v>383</v>
      </c>
      <c r="I349" s="319" t="s">
        <v>384</v>
      </c>
      <c r="J349" s="320" t="s">
        <v>277</v>
      </c>
      <c r="K349" s="309">
        <f>K350</f>
        <v>10626500</v>
      </c>
      <c r="L349" s="309">
        <f>L350</f>
        <v>8213922.4500000002</v>
      </c>
      <c r="M349" s="151">
        <f t="shared" si="115"/>
        <v>2412577.5499999998</v>
      </c>
      <c r="N349" s="101">
        <f t="shared" si="117"/>
        <v>0</v>
      </c>
      <c r="O349" s="101">
        <f t="shared" si="118"/>
        <v>0</v>
      </c>
      <c r="P349" s="239">
        <f t="shared" si="119"/>
        <v>0</v>
      </c>
      <c r="Q349" s="239">
        <f t="shared" si="120"/>
        <v>0</v>
      </c>
      <c r="R349" s="239">
        <f t="shared" si="121"/>
        <v>0</v>
      </c>
      <c r="S349" s="239">
        <f t="shared" si="122"/>
        <v>0</v>
      </c>
      <c r="T349" s="239">
        <f t="shared" si="123"/>
        <v>0</v>
      </c>
      <c r="U349" s="239">
        <f t="shared" si="124"/>
        <v>0</v>
      </c>
      <c r="V349" s="239">
        <f t="shared" si="125"/>
        <v>0</v>
      </c>
      <c r="W349" s="239">
        <f t="shared" si="126"/>
        <v>0</v>
      </c>
      <c r="X349" s="152"/>
      <c r="Y349" s="230" t="s">
        <v>971</v>
      </c>
      <c r="Z349" s="231">
        <v>10626500</v>
      </c>
      <c r="AA349" s="231">
        <v>8213922.4500000002</v>
      </c>
      <c r="AB349" s="232">
        <v>2412577.5499999998</v>
      </c>
      <c r="AC349" s="152"/>
      <c r="AD349" s="152"/>
      <c r="AE349" s="240" t="str">
        <f t="shared" si="116"/>
        <v>201</v>
      </c>
      <c r="AF349" s="240" t="str">
        <f t="shared" si="127"/>
        <v>2</v>
      </c>
      <c r="AG349" s="240" t="str">
        <f t="shared" si="109"/>
        <v>02</v>
      </c>
      <c r="AH349" s="240" t="str">
        <f t="shared" si="110"/>
        <v>35</v>
      </c>
      <c r="AI349" s="240" t="str">
        <f t="shared" si="111"/>
        <v>118</v>
      </c>
      <c r="AJ349" s="240" t="str">
        <f t="shared" si="112"/>
        <v>00</v>
      </c>
      <c r="AK349" s="240" t="str">
        <f t="shared" si="113"/>
        <v>0000</v>
      </c>
      <c r="AL349" s="240" t="str">
        <f t="shared" si="114"/>
        <v>150</v>
      </c>
    </row>
    <row r="350" spans="1:40" s="8" customFormat="1" ht="34.5" x14ac:dyDescent="0.25">
      <c r="A350" s="322" t="s">
        <v>708</v>
      </c>
      <c r="B350" s="119" t="s">
        <v>60</v>
      </c>
      <c r="C350" s="121" t="s">
        <v>279</v>
      </c>
      <c r="D350" s="153" t="s">
        <v>23</v>
      </c>
      <c r="E350" s="153" t="s">
        <v>389</v>
      </c>
      <c r="F350" s="153" t="s">
        <v>339</v>
      </c>
      <c r="G350" s="153" t="s">
        <v>129</v>
      </c>
      <c r="H350" s="153" t="s">
        <v>217</v>
      </c>
      <c r="I350" s="153" t="s">
        <v>384</v>
      </c>
      <c r="J350" s="154" t="s">
        <v>277</v>
      </c>
      <c r="K350" s="244">
        <v>10626500</v>
      </c>
      <c r="L350" s="150">
        <v>8213922.4500000002</v>
      </c>
      <c r="M350" s="245">
        <f t="shared" si="115"/>
        <v>2412577.5499999998</v>
      </c>
      <c r="N350" s="101">
        <f t="shared" si="117"/>
        <v>0</v>
      </c>
      <c r="O350" s="101">
        <f t="shared" si="118"/>
        <v>0</v>
      </c>
      <c r="P350" s="239">
        <f t="shared" si="119"/>
        <v>0</v>
      </c>
      <c r="Q350" s="239">
        <f t="shared" si="120"/>
        <v>0</v>
      </c>
      <c r="R350" s="239">
        <f t="shared" si="121"/>
        <v>0</v>
      </c>
      <c r="S350" s="239">
        <f t="shared" si="122"/>
        <v>0</v>
      </c>
      <c r="T350" s="239">
        <f t="shared" si="123"/>
        <v>0</v>
      </c>
      <c r="U350" s="239">
        <f t="shared" si="124"/>
        <v>0</v>
      </c>
      <c r="V350" s="239">
        <f t="shared" si="125"/>
        <v>0</v>
      </c>
      <c r="W350" s="239">
        <f t="shared" si="126"/>
        <v>0</v>
      </c>
      <c r="X350" s="152"/>
      <c r="Y350" s="230" t="s">
        <v>972</v>
      </c>
      <c r="Z350" s="231">
        <v>10626500</v>
      </c>
      <c r="AA350" s="231">
        <v>8213922.4500000002</v>
      </c>
      <c r="AB350" s="232">
        <v>2412577.5499999998</v>
      </c>
      <c r="AC350" s="152"/>
      <c r="AD350" s="152"/>
      <c r="AE350" s="240" t="str">
        <f t="shared" si="116"/>
        <v>201</v>
      </c>
      <c r="AF350" s="240" t="str">
        <f t="shared" si="127"/>
        <v>2</v>
      </c>
      <c r="AG350" s="240" t="str">
        <f t="shared" si="109"/>
        <v>02</v>
      </c>
      <c r="AH350" s="240" t="str">
        <f t="shared" si="110"/>
        <v>35</v>
      </c>
      <c r="AI350" s="240" t="str">
        <f t="shared" si="111"/>
        <v>118</v>
      </c>
      <c r="AJ350" s="240" t="str">
        <f t="shared" si="112"/>
        <v>05</v>
      </c>
      <c r="AK350" s="240" t="str">
        <f t="shared" si="113"/>
        <v>0000</v>
      </c>
      <c r="AL350" s="240" t="str">
        <f t="shared" si="114"/>
        <v>150</v>
      </c>
    </row>
    <row r="351" spans="1:40" s="8" customFormat="1" ht="36" customHeight="1" x14ac:dyDescent="0.25">
      <c r="A351" s="132" t="s">
        <v>50</v>
      </c>
      <c r="B351" s="118" t="s">
        <v>60</v>
      </c>
      <c r="C351" s="125" t="s">
        <v>229</v>
      </c>
      <c r="D351" s="319" t="s">
        <v>23</v>
      </c>
      <c r="E351" s="319" t="s">
        <v>389</v>
      </c>
      <c r="F351" s="319" t="s">
        <v>339</v>
      </c>
      <c r="G351" s="319" t="s">
        <v>130</v>
      </c>
      <c r="H351" s="319" t="s">
        <v>383</v>
      </c>
      <c r="I351" s="319" t="s">
        <v>384</v>
      </c>
      <c r="J351" s="320" t="s">
        <v>277</v>
      </c>
      <c r="K351" s="312">
        <f>K352</f>
        <v>16439600</v>
      </c>
      <c r="L351" s="312">
        <f>L352</f>
        <v>11464938.539999999</v>
      </c>
      <c r="M351" s="151">
        <f t="shared" si="115"/>
        <v>4974661.4600000009</v>
      </c>
      <c r="N351" s="101">
        <f t="shared" si="117"/>
        <v>0</v>
      </c>
      <c r="O351" s="101">
        <f t="shared" si="118"/>
        <v>0</v>
      </c>
      <c r="P351" s="239">
        <f t="shared" si="119"/>
        <v>0</v>
      </c>
      <c r="Q351" s="239">
        <f t="shared" si="120"/>
        <v>0</v>
      </c>
      <c r="R351" s="239">
        <f t="shared" si="121"/>
        <v>0</v>
      </c>
      <c r="S351" s="239">
        <f t="shared" si="122"/>
        <v>0</v>
      </c>
      <c r="T351" s="239">
        <f t="shared" si="123"/>
        <v>0</v>
      </c>
      <c r="U351" s="239">
        <f t="shared" si="124"/>
        <v>0</v>
      </c>
      <c r="V351" s="239">
        <f t="shared" si="125"/>
        <v>0</v>
      </c>
      <c r="W351" s="239">
        <f t="shared" si="126"/>
        <v>0</v>
      </c>
      <c r="X351" s="152"/>
      <c r="Y351" s="230" t="s">
        <v>973</v>
      </c>
      <c r="Z351" s="231">
        <v>16439600</v>
      </c>
      <c r="AA351" s="231">
        <v>11464938.539999999</v>
      </c>
      <c r="AB351" s="232">
        <v>4974661.46</v>
      </c>
      <c r="AC351" s="152"/>
      <c r="AD351" s="152"/>
      <c r="AE351" s="240" t="str">
        <f t="shared" ref="AE351:AE359" si="128">MID(Y351,1,3)</f>
        <v>220</v>
      </c>
      <c r="AF351" s="240" t="str">
        <f t="shared" si="127"/>
        <v>2</v>
      </c>
      <c r="AG351" s="240" t="str">
        <f t="shared" si="109"/>
        <v>02</v>
      </c>
      <c r="AH351" s="240" t="str">
        <f t="shared" si="110"/>
        <v>35</v>
      </c>
      <c r="AI351" s="240" t="str">
        <f t="shared" si="111"/>
        <v>930</v>
      </c>
      <c r="AJ351" s="240" t="str">
        <f t="shared" si="112"/>
        <v>00</v>
      </c>
      <c r="AK351" s="240" t="str">
        <f t="shared" si="113"/>
        <v>0000</v>
      </c>
      <c r="AL351" s="240" t="str">
        <f t="shared" si="114"/>
        <v>150</v>
      </c>
      <c r="AM351" s="7"/>
    </row>
    <row r="352" spans="1:40" s="8" customFormat="1" ht="23.25" x14ac:dyDescent="0.25">
      <c r="A352" s="120" t="s">
        <v>375</v>
      </c>
      <c r="B352" s="119" t="s">
        <v>60</v>
      </c>
      <c r="C352" s="121" t="s">
        <v>229</v>
      </c>
      <c r="D352" s="153" t="s">
        <v>23</v>
      </c>
      <c r="E352" s="153" t="s">
        <v>389</v>
      </c>
      <c r="F352" s="153" t="s">
        <v>339</v>
      </c>
      <c r="G352" s="153" t="s">
        <v>130</v>
      </c>
      <c r="H352" s="153" t="s">
        <v>217</v>
      </c>
      <c r="I352" s="153" t="s">
        <v>384</v>
      </c>
      <c r="J352" s="154" t="s">
        <v>277</v>
      </c>
      <c r="K352" s="244">
        <v>16439600</v>
      </c>
      <c r="L352" s="150">
        <v>11464938.539999999</v>
      </c>
      <c r="M352" s="245">
        <f t="shared" si="115"/>
        <v>4974661.4600000009</v>
      </c>
      <c r="N352" s="101">
        <f t="shared" si="117"/>
        <v>0</v>
      </c>
      <c r="O352" s="101">
        <f t="shared" si="118"/>
        <v>0</v>
      </c>
      <c r="P352" s="239">
        <f t="shared" si="119"/>
        <v>0</v>
      </c>
      <c r="Q352" s="239">
        <f t="shared" si="120"/>
        <v>0</v>
      </c>
      <c r="R352" s="239">
        <f t="shared" si="121"/>
        <v>0</v>
      </c>
      <c r="S352" s="239">
        <f t="shared" si="122"/>
        <v>0</v>
      </c>
      <c r="T352" s="239">
        <f t="shared" si="123"/>
        <v>0</v>
      </c>
      <c r="U352" s="239">
        <f t="shared" si="124"/>
        <v>0</v>
      </c>
      <c r="V352" s="239">
        <f t="shared" si="125"/>
        <v>0</v>
      </c>
      <c r="W352" s="239">
        <f t="shared" si="126"/>
        <v>0</v>
      </c>
      <c r="X352" s="152"/>
      <c r="Y352" s="230" t="s">
        <v>974</v>
      </c>
      <c r="Z352" s="231">
        <v>16439600</v>
      </c>
      <c r="AA352" s="231">
        <v>11464938.539999999</v>
      </c>
      <c r="AB352" s="232">
        <v>4974661.46</v>
      </c>
      <c r="AC352" s="152"/>
      <c r="AD352" s="152"/>
      <c r="AE352" s="240" t="str">
        <f t="shared" si="128"/>
        <v>220</v>
      </c>
      <c r="AF352" s="240" t="str">
        <f t="shared" si="127"/>
        <v>2</v>
      </c>
      <c r="AG352" s="240" t="str">
        <f t="shared" si="109"/>
        <v>02</v>
      </c>
      <c r="AH352" s="240" t="str">
        <f t="shared" si="110"/>
        <v>35</v>
      </c>
      <c r="AI352" s="240" t="str">
        <f t="shared" si="111"/>
        <v>930</v>
      </c>
      <c r="AJ352" s="240" t="str">
        <f t="shared" si="112"/>
        <v>05</v>
      </c>
      <c r="AK352" s="240" t="str">
        <f t="shared" si="113"/>
        <v>0000</v>
      </c>
      <c r="AL352" s="240" t="str">
        <f t="shared" si="114"/>
        <v>150</v>
      </c>
      <c r="AM352" s="7"/>
    </row>
    <row r="353" spans="1:40" s="8" customFormat="1" ht="15.75" x14ac:dyDescent="0.25">
      <c r="A353" s="132" t="s">
        <v>144</v>
      </c>
      <c r="B353" s="118" t="s">
        <v>60</v>
      </c>
      <c r="C353" s="125" t="s">
        <v>381</v>
      </c>
      <c r="D353" s="319" t="s">
        <v>23</v>
      </c>
      <c r="E353" s="319" t="s">
        <v>389</v>
      </c>
      <c r="F353" s="319" t="s">
        <v>326</v>
      </c>
      <c r="G353" s="319" t="s">
        <v>381</v>
      </c>
      <c r="H353" s="319" t="s">
        <v>383</v>
      </c>
      <c r="I353" s="319" t="s">
        <v>384</v>
      </c>
      <c r="J353" s="320" t="s">
        <v>277</v>
      </c>
      <c r="K353" s="309">
        <f>K354+K360+K362+K358</f>
        <v>152069485</v>
      </c>
      <c r="L353" s="309">
        <f>L354+L360+L362+L358</f>
        <v>123448463.53999999</v>
      </c>
      <c r="M353" s="151">
        <f t="shared" si="115"/>
        <v>28621021.460000008</v>
      </c>
      <c r="N353" s="101">
        <f t="shared" si="117"/>
        <v>0</v>
      </c>
      <c r="O353" s="101">
        <f t="shared" si="118"/>
        <v>0</v>
      </c>
      <c r="P353" s="239">
        <f t="shared" si="119"/>
        <v>0</v>
      </c>
      <c r="Q353" s="239">
        <f t="shared" si="120"/>
        <v>0</v>
      </c>
      <c r="R353" s="239">
        <f t="shared" si="121"/>
        <v>0</v>
      </c>
      <c r="S353" s="239">
        <f t="shared" si="122"/>
        <v>0</v>
      </c>
      <c r="T353" s="239">
        <f t="shared" si="123"/>
        <v>0</v>
      </c>
      <c r="U353" s="239">
        <f t="shared" si="124"/>
        <v>0</v>
      </c>
      <c r="V353" s="239">
        <f t="shared" si="125"/>
        <v>0</v>
      </c>
      <c r="W353" s="239">
        <f t="shared" si="126"/>
        <v>0</v>
      </c>
      <c r="X353" s="152"/>
      <c r="Y353" s="230" t="s">
        <v>975</v>
      </c>
      <c r="Z353" s="231">
        <v>152069485</v>
      </c>
      <c r="AA353" s="231">
        <v>123448463.54000001</v>
      </c>
      <c r="AB353" s="232">
        <v>28621021.460000001</v>
      </c>
      <c r="AC353" s="152"/>
      <c r="AD353" s="152"/>
      <c r="AE353" s="240" t="str">
        <f t="shared" si="128"/>
        <v>000</v>
      </c>
      <c r="AF353" s="240" t="str">
        <f t="shared" si="127"/>
        <v>2</v>
      </c>
      <c r="AG353" s="240" t="str">
        <f t="shared" si="109"/>
        <v>02</v>
      </c>
      <c r="AH353" s="240" t="str">
        <f t="shared" si="110"/>
        <v>40</v>
      </c>
      <c r="AI353" s="240" t="str">
        <f t="shared" si="111"/>
        <v>000</v>
      </c>
      <c r="AJ353" s="240" t="str">
        <f t="shared" si="112"/>
        <v>00</v>
      </c>
      <c r="AK353" s="240" t="str">
        <f t="shared" si="113"/>
        <v>0000</v>
      </c>
      <c r="AL353" s="240" t="str">
        <f t="shared" si="114"/>
        <v>150</v>
      </c>
      <c r="AM353" s="7"/>
    </row>
    <row r="354" spans="1:40" s="8" customFormat="1" ht="39.75" customHeight="1" x14ac:dyDescent="0.25">
      <c r="A354" s="120" t="s">
        <v>145</v>
      </c>
      <c r="B354" s="119" t="s">
        <v>60</v>
      </c>
      <c r="C354" s="121" t="s">
        <v>381</v>
      </c>
      <c r="D354" s="153" t="s">
        <v>23</v>
      </c>
      <c r="E354" s="153" t="s">
        <v>389</v>
      </c>
      <c r="F354" s="153" t="s">
        <v>326</v>
      </c>
      <c r="G354" s="153" t="s">
        <v>274</v>
      </c>
      <c r="H354" s="153" t="s">
        <v>383</v>
      </c>
      <c r="I354" s="153" t="s">
        <v>384</v>
      </c>
      <c r="J354" s="154" t="s">
        <v>277</v>
      </c>
      <c r="K354" s="315">
        <f>K355</f>
        <v>80464890</v>
      </c>
      <c r="L354" s="315">
        <f>L355</f>
        <v>75439967.569999993</v>
      </c>
      <c r="M354" s="245">
        <f t="shared" si="115"/>
        <v>5024922.4300000072</v>
      </c>
      <c r="N354" s="101">
        <f t="shared" si="117"/>
        <v>0</v>
      </c>
      <c r="O354" s="101">
        <f t="shared" si="118"/>
        <v>0</v>
      </c>
      <c r="P354" s="239">
        <f t="shared" si="119"/>
        <v>0</v>
      </c>
      <c r="Q354" s="239">
        <f t="shared" si="120"/>
        <v>0</v>
      </c>
      <c r="R354" s="239">
        <f t="shared" si="121"/>
        <v>0</v>
      </c>
      <c r="S354" s="239">
        <f t="shared" si="122"/>
        <v>0</v>
      </c>
      <c r="T354" s="239">
        <f t="shared" si="123"/>
        <v>0</v>
      </c>
      <c r="U354" s="239">
        <f t="shared" si="124"/>
        <v>0</v>
      </c>
      <c r="V354" s="239">
        <f t="shared" si="125"/>
        <v>0</v>
      </c>
      <c r="W354" s="239">
        <f t="shared" si="126"/>
        <v>0</v>
      </c>
      <c r="X354" s="152"/>
      <c r="Y354" s="230" t="s">
        <v>976</v>
      </c>
      <c r="Z354" s="231">
        <v>80464890</v>
      </c>
      <c r="AA354" s="231">
        <v>75439967.569999993</v>
      </c>
      <c r="AB354" s="232">
        <v>5024922.43</v>
      </c>
      <c r="AC354" s="152"/>
      <c r="AD354" s="152"/>
      <c r="AE354" s="240" t="str">
        <f t="shared" si="128"/>
        <v>000</v>
      </c>
      <c r="AF354" s="240" t="str">
        <f t="shared" si="127"/>
        <v>2</v>
      </c>
      <c r="AG354" s="240" t="str">
        <f t="shared" si="109"/>
        <v>02</v>
      </c>
      <c r="AH354" s="240" t="str">
        <f t="shared" si="110"/>
        <v>40</v>
      </c>
      <c r="AI354" s="240" t="str">
        <f t="shared" si="111"/>
        <v>014</v>
      </c>
      <c r="AJ354" s="240" t="str">
        <f t="shared" si="112"/>
        <v>00</v>
      </c>
      <c r="AK354" s="240" t="str">
        <f t="shared" si="113"/>
        <v>0000</v>
      </c>
      <c r="AL354" s="240" t="str">
        <f t="shared" si="114"/>
        <v>150</v>
      </c>
      <c r="AM354" s="7"/>
    </row>
    <row r="355" spans="1:40" s="8" customFormat="1" ht="39" customHeight="1" x14ac:dyDescent="0.25">
      <c r="A355" s="120" t="s">
        <v>191</v>
      </c>
      <c r="B355" s="119" t="s">
        <v>60</v>
      </c>
      <c r="C355" s="121" t="s">
        <v>381</v>
      </c>
      <c r="D355" s="153" t="s">
        <v>23</v>
      </c>
      <c r="E355" s="153" t="s">
        <v>389</v>
      </c>
      <c r="F355" s="153" t="s">
        <v>326</v>
      </c>
      <c r="G355" s="153" t="s">
        <v>274</v>
      </c>
      <c r="H355" s="153" t="s">
        <v>217</v>
      </c>
      <c r="I355" s="153" t="s">
        <v>384</v>
      </c>
      <c r="J355" s="154" t="s">
        <v>277</v>
      </c>
      <c r="K355" s="315">
        <f>SUM(K356:K357)</f>
        <v>80464890</v>
      </c>
      <c r="L355" s="315">
        <f>SUM(L356:L357)</f>
        <v>75439967.569999993</v>
      </c>
      <c r="M355" s="245">
        <f t="shared" si="115"/>
        <v>5024922.4300000072</v>
      </c>
      <c r="N355" s="101">
        <f t="shared" si="117"/>
        <v>0</v>
      </c>
      <c r="O355" s="101">
        <f t="shared" si="118"/>
        <v>0</v>
      </c>
      <c r="P355" s="239">
        <f t="shared" si="119"/>
        <v>0</v>
      </c>
      <c r="Q355" s="239">
        <f t="shared" si="120"/>
        <v>0</v>
      </c>
      <c r="R355" s="239">
        <f t="shared" si="121"/>
        <v>0</v>
      </c>
      <c r="S355" s="239">
        <f t="shared" si="122"/>
        <v>0</v>
      </c>
      <c r="T355" s="239">
        <f t="shared" si="123"/>
        <v>0</v>
      </c>
      <c r="U355" s="239">
        <f t="shared" si="124"/>
        <v>0</v>
      </c>
      <c r="V355" s="239">
        <f t="shared" si="125"/>
        <v>0</v>
      </c>
      <c r="W355" s="239">
        <f t="shared" si="126"/>
        <v>0</v>
      </c>
      <c r="X355" s="152"/>
      <c r="Y355" s="230" t="s">
        <v>977</v>
      </c>
      <c r="Z355" s="231">
        <v>80464890</v>
      </c>
      <c r="AA355" s="231">
        <v>75439967.569999993</v>
      </c>
      <c r="AB355" s="232">
        <v>5024922.43</v>
      </c>
      <c r="AC355" s="152"/>
      <c r="AD355" s="152"/>
      <c r="AE355" s="240" t="str">
        <f t="shared" si="128"/>
        <v>000</v>
      </c>
      <c r="AF355" s="240" t="str">
        <f t="shared" si="127"/>
        <v>2</v>
      </c>
      <c r="AG355" s="240" t="str">
        <f t="shared" ref="AG355:AG396" si="129">MID($Y355,6,2)</f>
        <v>02</v>
      </c>
      <c r="AH355" s="240" t="str">
        <f t="shared" ref="AH355:AH396" si="130">MID($Y355,8,2)</f>
        <v>40</v>
      </c>
      <c r="AI355" s="240" t="str">
        <f t="shared" ref="AI355:AI396" si="131">MID($Y355,10,3)</f>
        <v>014</v>
      </c>
      <c r="AJ355" s="240" t="str">
        <f t="shared" ref="AJ355:AJ396" si="132">MID($Y355,13,2)</f>
        <v>05</v>
      </c>
      <c r="AK355" s="240" t="str">
        <f t="shared" ref="AK355:AK396" si="133">MID($Y355,15,4)</f>
        <v>0000</v>
      </c>
      <c r="AL355" s="240" t="str">
        <f t="shared" ref="AL355:AL396" si="134">MID($Y355,19,3)</f>
        <v>150</v>
      </c>
      <c r="AM355" s="7"/>
    </row>
    <row r="356" spans="1:40" s="8" customFormat="1" ht="39.75" customHeight="1" x14ac:dyDescent="0.25">
      <c r="A356" s="120" t="s">
        <v>191</v>
      </c>
      <c r="B356" s="119" t="s">
        <v>60</v>
      </c>
      <c r="C356" s="121" t="s">
        <v>32</v>
      </c>
      <c r="D356" s="153" t="s">
        <v>23</v>
      </c>
      <c r="E356" s="153" t="s">
        <v>389</v>
      </c>
      <c r="F356" s="153" t="s">
        <v>326</v>
      </c>
      <c r="G356" s="153" t="s">
        <v>274</v>
      </c>
      <c r="H356" s="153" t="s">
        <v>217</v>
      </c>
      <c r="I356" s="153" t="s">
        <v>384</v>
      </c>
      <c r="J356" s="154" t="s">
        <v>277</v>
      </c>
      <c r="K356" s="244">
        <v>3000</v>
      </c>
      <c r="L356" s="244">
        <v>0</v>
      </c>
      <c r="M356" s="245">
        <f t="shared" si="115"/>
        <v>3000</v>
      </c>
      <c r="N356" s="101">
        <f t="shared" si="117"/>
        <v>0</v>
      </c>
      <c r="O356" s="101">
        <f t="shared" si="118"/>
        <v>0</v>
      </c>
      <c r="P356" s="239">
        <f t="shared" si="119"/>
        <v>0</v>
      </c>
      <c r="Q356" s="239">
        <f t="shared" si="120"/>
        <v>0</v>
      </c>
      <c r="R356" s="239">
        <f t="shared" si="121"/>
        <v>0</v>
      </c>
      <c r="S356" s="239">
        <f t="shared" si="122"/>
        <v>0</v>
      </c>
      <c r="T356" s="239">
        <f t="shared" si="123"/>
        <v>0</v>
      </c>
      <c r="U356" s="239">
        <f t="shared" si="124"/>
        <v>0</v>
      </c>
      <c r="V356" s="239">
        <f t="shared" si="125"/>
        <v>0</v>
      </c>
      <c r="W356" s="239">
        <f t="shared" si="126"/>
        <v>0</v>
      </c>
      <c r="X356" s="152"/>
      <c r="Y356" s="230" t="s">
        <v>978</v>
      </c>
      <c r="Z356" s="231">
        <v>3000</v>
      </c>
      <c r="AA356" s="231">
        <v>0</v>
      </c>
      <c r="AB356" s="232">
        <v>3000</v>
      </c>
      <c r="AC356" s="152"/>
      <c r="AD356" s="152"/>
      <c r="AE356" s="240" t="str">
        <f t="shared" si="128"/>
        <v>233</v>
      </c>
      <c r="AF356" s="240" t="str">
        <f t="shared" si="127"/>
        <v>2</v>
      </c>
      <c r="AG356" s="240" t="str">
        <f t="shared" si="129"/>
        <v>02</v>
      </c>
      <c r="AH356" s="240" t="str">
        <f t="shared" si="130"/>
        <v>40</v>
      </c>
      <c r="AI356" s="240" t="str">
        <f t="shared" si="131"/>
        <v>014</v>
      </c>
      <c r="AJ356" s="240" t="str">
        <f t="shared" si="132"/>
        <v>05</v>
      </c>
      <c r="AK356" s="240" t="str">
        <f t="shared" si="133"/>
        <v>0000</v>
      </c>
      <c r="AL356" s="240" t="str">
        <f t="shared" si="134"/>
        <v>150</v>
      </c>
      <c r="AM356" s="7"/>
    </row>
    <row r="357" spans="1:40" s="8" customFormat="1" ht="39" customHeight="1" x14ac:dyDescent="0.25">
      <c r="A357" s="120" t="s">
        <v>191</v>
      </c>
      <c r="B357" s="119" t="s">
        <v>60</v>
      </c>
      <c r="C357" s="121" t="s">
        <v>33</v>
      </c>
      <c r="D357" s="153" t="s">
        <v>23</v>
      </c>
      <c r="E357" s="153" t="s">
        <v>389</v>
      </c>
      <c r="F357" s="153" t="s">
        <v>326</v>
      </c>
      <c r="G357" s="153" t="s">
        <v>274</v>
      </c>
      <c r="H357" s="153" t="s">
        <v>217</v>
      </c>
      <c r="I357" s="153" t="s">
        <v>384</v>
      </c>
      <c r="J357" s="154" t="s">
        <v>277</v>
      </c>
      <c r="K357" s="244">
        <v>80461890</v>
      </c>
      <c r="L357" s="244">
        <v>75439967.569999993</v>
      </c>
      <c r="M357" s="245">
        <f t="shared" si="115"/>
        <v>5021922.4300000072</v>
      </c>
      <c r="N357" s="101">
        <f t="shared" si="117"/>
        <v>0</v>
      </c>
      <c r="O357" s="101">
        <f t="shared" si="118"/>
        <v>0</v>
      </c>
      <c r="P357" s="239">
        <f t="shared" si="119"/>
        <v>0</v>
      </c>
      <c r="Q357" s="239">
        <f t="shared" si="120"/>
        <v>0</v>
      </c>
      <c r="R357" s="239">
        <f t="shared" si="121"/>
        <v>0</v>
      </c>
      <c r="S357" s="239">
        <f t="shared" si="122"/>
        <v>0</v>
      </c>
      <c r="T357" s="239">
        <f t="shared" si="123"/>
        <v>0</v>
      </c>
      <c r="U357" s="239">
        <f t="shared" si="124"/>
        <v>0</v>
      </c>
      <c r="V357" s="239">
        <f t="shared" si="125"/>
        <v>0</v>
      </c>
      <c r="W357" s="239">
        <f t="shared" si="126"/>
        <v>0</v>
      </c>
      <c r="X357" s="152"/>
      <c r="Y357" s="230" t="s">
        <v>979</v>
      </c>
      <c r="Z357" s="231">
        <v>80461890</v>
      </c>
      <c r="AA357" s="231">
        <v>75439967.569999993</v>
      </c>
      <c r="AB357" s="232">
        <v>5021922.43</v>
      </c>
      <c r="AC357" s="152"/>
      <c r="AD357" s="152"/>
      <c r="AE357" s="240" t="str">
        <f t="shared" si="128"/>
        <v>240</v>
      </c>
      <c r="AF357" s="240" t="str">
        <f t="shared" si="127"/>
        <v>2</v>
      </c>
      <c r="AG357" s="240" t="str">
        <f t="shared" si="129"/>
        <v>02</v>
      </c>
      <c r="AH357" s="240" t="str">
        <f t="shared" si="130"/>
        <v>40</v>
      </c>
      <c r="AI357" s="240" t="str">
        <f t="shared" si="131"/>
        <v>014</v>
      </c>
      <c r="AJ357" s="240" t="str">
        <f t="shared" si="132"/>
        <v>05</v>
      </c>
      <c r="AK357" s="240" t="str">
        <f t="shared" si="133"/>
        <v>0000</v>
      </c>
      <c r="AL357" s="240" t="str">
        <f t="shared" si="134"/>
        <v>150</v>
      </c>
      <c r="AM357" s="7"/>
    </row>
    <row r="358" spans="1:40" s="8" customFormat="1" ht="40.5" customHeight="1" x14ac:dyDescent="0.25">
      <c r="A358" s="120" t="s">
        <v>1166</v>
      </c>
      <c r="B358" s="119" t="s">
        <v>60</v>
      </c>
      <c r="C358" s="121" t="s">
        <v>381</v>
      </c>
      <c r="D358" s="153" t="s">
        <v>23</v>
      </c>
      <c r="E358" s="153" t="s">
        <v>389</v>
      </c>
      <c r="F358" s="153" t="s">
        <v>1114</v>
      </c>
      <c r="G358" s="153" t="s">
        <v>1165</v>
      </c>
      <c r="H358" s="153" t="s">
        <v>383</v>
      </c>
      <c r="I358" s="153" t="s">
        <v>384</v>
      </c>
      <c r="J358" s="154" t="s">
        <v>277</v>
      </c>
      <c r="K358" s="244">
        <f>K359</f>
        <v>1038260</v>
      </c>
      <c r="L358" s="244">
        <f>L359</f>
        <v>31858.27</v>
      </c>
      <c r="M358" s="245">
        <f t="shared" si="115"/>
        <v>1006401.73</v>
      </c>
      <c r="N358" s="101">
        <f t="shared" si="117"/>
        <v>0</v>
      </c>
      <c r="O358" s="101">
        <f t="shared" si="118"/>
        <v>0</v>
      </c>
      <c r="P358" s="239">
        <f t="shared" si="119"/>
        <v>0</v>
      </c>
      <c r="Q358" s="239">
        <f t="shared" si="120"/>
        <v>0</v>
      </c>
      <c r="R358" s="239">
        <f t="shared" si="121"/>
        <v>0</v>
      </c>
      <c r="S358" s="239">
        <f t="shared" si="122"/>
        <v>0</v>
      </c>
      <c r="T358" s="239">
        <f t="shared" si="123"/>
        <v>0</v>
      </c>
      <c r="U358" s="239">
        <f t="shared" si="124"/>
        <v>0</v>
      </c>
      <c r="V358" s="239">
        <f t="shared" si="125"/>
        <v>0</v>
      </c>
      <c r="W358" s="239">
        <f t="shared" si="126"/>
        <v>0</v>
      </c>
      <c r="X358" s="152"/>
      <c r="Y358" s="230" t="s">
        <v>1147</v>
      </c>
      <c r="Z358" s="231">
        <v>1038260</v>
      </c>
      <c r="AA358" s="231">
        <v>31858.27</v>
      </c>
      <c r="AB358" s="232">
        <v>1006401.73</v>
      </c>
      <c r="AC358" s="152"/>
      <c r="AD358" s="152"/>
      <c r="AE358" s="240" t="str">
        <f t="shared" si="128"/>
        <v>000</v>
      </c>
      <c r="AF358" s="240" t="str">
        <f t="shared" si="127"/>
        <v>2</v>
      </c>
      <c r="AG358" s="240" t="str">
        <f t="shared" si="129"/>
        <v>02</v>
      </c>
      <c r="AH358" s="240" t="str">
        <f t="shared" si="130"/>
        <v>45</v>
      </c>
      <c r="AI358" s="240" t="str">
        <f t="shared" si="131"/>
        <v>179</v>
      </c>
      <c r="AJ358" s="240" t="str">
        <f t="shared" si="132"/>
        <v>00</v>
      </c>
      <c r="AK358" s="240" t="str">
        <f t="shared" si="133"/>
        <v>0000</v>
      </c>
      <c r="AL358" s="240" t="str">
        <f t="shared" si="134"/>
        <v>150</v>
      </c>
      <c r="AM358" s="7"/>
    </row>
    <row r="359" spans="1:40" s="8" customFormat="1" ht="50.25" customHeight="1" x14ac:dyDescent="0.25">
      <c r="A359" s="120" t="s">
        <v>1167</v>
      </c>
      <c r="B359" s="119" t="s">
        <v>60</v>
      </c>
      <c r="C359" s="121" t="s">
        <v>228</v>
      </c>
      <c r="D359" s="153" t="s">
        <v>23</v>
      </c>
      <c r="E359" s="153" t="s">
        <v>389</v>
      </c>
      <c r="F359" s="153" t="s">
        <v>1114</v>
      </c>
      <c r="G359" s="153" t="s">
        <v>1165</v>
      </c>
      <c r="H359" s="153" t="s">
        <v>217</v>
      </c>
      <c r="I359" s="153" t="s">
        <v>384</v>
      </c>
      <c r="J359" s="154" t="s">
        <v>277</v>
      </c>
      <c r="K359" s="258">
        <v>1038260</v>
      </c>
      <c r="L359" s="244">
        <v>31858.27</v>
      </c>
      <c r="M359" s="245">
        <f t="shared" si="115"/>
        <v>1006401.73</v>
      </c>
      <c r="N359" s="101">
        <f t="shared" si="117"/>
        <v>0</v>
      </c>
      <c r="O359" s="101">
        <f t="shared" si="118"/>
        <v>0</v>
      </c>
      <c r="P359" s="239">
        <f t="shared" si="119"/>
        <v>0</v>
      </c>
      <c r="Q359" s="239">
        <f t="shared" si="120"/>
        <v>0</v>
      </c>
      <c r="R359" s="239">
        <f t="shared" si="121"/>
        <v>0</v>
      </c>
      <c r="S359" s="239">
        <f t="shared" si="122"/>
        <v>0</v>
      </c>
      <c r="T359" s="239">
        <f t="shared" si="123"/>
        <v>0</v>
      </c>
      <c r="U359" s="239">
        <f t="shared" si="124"/>
        <v>0</v>
      </c>
      <c r="V359" s="239">
        <f t="shared" si="125"/>
        <v>0</v>
      </c>
      <c r="W359" s="239">
        <f t="shared" si="126"/>
        <v>0</v>
      </c>
      <c r="X359" s="152"/>
      <c r="Y359" s="256" t="s">
        <v>1148</v>
      </c>
      <c r="Z359" s="231">
        <v>1038260</v>
      </c>
      <c r="AA359" s="231">
        <v>31858.27</v>
      </c>
      <c r="AB359" s="232">
        <v>1006401.73</v>
      </c>
      <c r="AC359" s="152"/>
      <c r="AD359" s="152"/>
      <c r="AE359" s="240" t="str">
        <f t="shared" si="128"/>
        <v>274</v>
      </c>
      <c r="AF359" s="240" t="str">
        <f t="shared" si="127"/>
        <v>2</v>
      </c>
      <c r="AG359" s="240" t="str">
        <f t="shared" si="129"/>
        <v>02</v>
      </c>
      <c r="AH359" s="240" t="str">
        <f t="shared" si="130"/>
        <v>45</v>
      </c>
      <c r="AI359" s="240" t="str">
        <f t="shared" si="131"/>
        <v>179</v>
      </c>
      <c r="AJ359" s="240" t="str">
        <f t="shared" si="132"/>
        <v>05</v>
      </c>
      <c r="AK359" s="240" t="str">
        <f t="shared" si="133"/>
        <v>0000</v>
      </c>
      <c r="AL359" s="240" t="str">
        <f t="shared" si="134"/>
        <v>150</v>
      </c>
      <c r="AM359" s="7"/>
    </row>
    <row r="360" spans="1:40" s="8" customFormat="1" ht="62.25" customHeight="1" x14ac:dyDescent="0.25">
      <c r="A360" s="120" t="s">
        <v>1118</v>
      </c>
      <c r="B360" s="119" t="s">
        <v>60</v>
      </c>
      <c r="C360" s="121" t="s">
        <v>381</v>
      </c>
      <c r="D360" s="153" t="s">
        <v>23</v>
      </c>
      <c r="E360" s="153" t="s">
        <v>389</v>
      </c>
      <c r="F360" s="153" t="s">
        <v>1114</v>
      </c>
      <c r="G360" s="153" t="s">
        <v>1116</v>
      </c>
      <c r="H360" s="153" t="s">
        <v>383</v>
      </c>
      <c r="I360" s="153" t="s">
        <v>384</v>
      </c>
      <c r="J360" s="154" t="s">
        <v>277</v>
      </c>
      <c r="K360" s="244">
        <f>K361</f>
        <v>60371100</v>
      </c>
      <c r="L360" s="244">
        <f>L361</f>
        <v>42567164.700000003</v>
      </c>
      <c r="M360" s="245">
        <f t="shared" si="115"/>
        <v>17803935.299999997</v>
      </c>
      <c r="N360" s="101">
        <f t="shared" si="117"/>
        <v>0</v>
      </c>
      <c r="O360" s="101">
        <f t="shared" si="118"/>
        <v>0</v>
      </c>
      <c r="P360" s="239">
        <f t="shared" si="119"/>
        <v>0</v>
      </c>
      <c r="Q360" s="239">
        <f t="shared" si="120"/>
        <v>0</v>
      </c>
      <c r="R360" s="239">
        <f t="shared" si="121"/>
        <v>0</v>
      </c>
      <c r="S360" s="239">
        <f t="shared" si="122"/>
        <v>0</v>
      </c>
      <c r="T360" s="239">
        <f t="shared" si="123"/>
        <v>0</v>
      </c>
      <c r="U360" s="239">
        <f t="shared" si="124"/>
        <v>0</v>
      </c>
      <c r="V360" s="239">
        <f t="shared" si="125"/>
        <v>0</v>
      </c>
      <c r="W360" s="239">
        <f t="shared" si="126"/>
        <v>0</v>
      </c>
      <c r="X360" s="152"/>
      <c r="Y360" s="230" t="s">
        <v>1088</v>
      </c>
      <c r="Z360" s="231">
        <v>60371100</v>
      </c>
      <c r="AA360" s="231">
        <v>42567164.700000003</v>
      </c>
      <c r="AB360" s="232">
        <v>17803935.300000001</v>
      </c>
      <c r="AC360" s="152"/>
      <c r="AD360" s="152"/>
      <c r="AE360" s="240" t="str">
        <f t="shared" ref="AE360" si="135">MID(Y360,1,3)</f>
        <v>000</v>
      </c>
      <c r="AF360" s="240" t="str">
        <f t="shared" si="127"/>
        <v>2</v>
      </c>
      <c r="AG360" s="240" t="str">
        <f t="shared" si="129"/>
        <v>02</v>
      </c>
      <c r="AH360" s="240" t="str">
        <f t="shared" si="130"/>
        <v>45</v>
      </c>
      <c r="AI360" s="240" t="str">
        <f t="shared" si="131"/>
        <v>303</v>
      </c>
      <c r="AJ360" s="240" t="str">
        <f t="shared" si="132"/>
        <v>00</v>
      </c>
      <c r="AK360" s="240" t="str">
        <f t="shared" si="133"/>
        <v>0000</v>
      </c>
      <c r="AL360" s="240" t="str">
        <f t="shared" si="134"/>
        <v>150</v>
      </c>
      <c r="AM360" s="7"/>
    </row>
    <row r="361" spans="1:40" s="8" customFormat="1" ht="71.25" customHeight="1" x14ac:dyDescent="0.25">
      <c r="A361" s="149" t="s">
        <v>1119</v>
      </c>
      <c r="B361" s="119" t="s">
        <v>60</v>
      </c>
      <c r="C361" s="121" t="s">
        <v>228</v>
      </c>
      <c r="D361" s="153" t="s">
        <v>23</v>
      </c>
      <c r="E361" s="153" t="s">
        <v>389</v>
      </c>
      <c r="F361" s="153" t="s">
        <v>1114</v>
      </c>
      <c r="G361" s="153" t="s">
        <v>1116</v>
      </c>
      <c r="H361" s="153" t="s">
        <v>217</v>
      </c>
      <c r="I361" s="153" t="s">
        <v>384</v>
      </c>
      <c r="J361" s="154" t="s">
        <v>277</v>
      </c>
      <c r="K361" s="247">
        <v>60371100</v>
      </c>
      <c r="L361" s="150">
        <v>42567164.700000003</v>
      </c>
      <c r="M361" s="245">
        <f t="shared" si="115"/>
        <v>17803935.299999997</v>
      </c>
      <c r="N361" s="101">
        <f t="shared" si="117"/>
        <v>0</v>
      </c>
      <c r="O361" s="101">
        <f t="shared" si="118"/>
        <v>0</v>
      </c>
      <c r="P361" s="239">
        <f t="shared" si="119"/>
        <v>0</v>
      </c>
      <c r="Q361" s="239">
        <f t="shared" si="120"/>
        <v>0</v>
      </c>
      <c r="R361" s="239">
        <f t="shared" si="121"/>
        <v>0</v>
      </c>
      <c r="S361" s="239">
        <f t="shared" si="122"/>
        <v>0</v>
      </c>
      <c r="T361" s="239">
        <f t="shared" si="123"/>
        <v>0</v>
      </c>
      <c r="U361" s="239">
        <f t="shared" si="124"/>
        <v>0</v>
      </c>
      <c r="V361" s="239">
        <f t="shared" si="125"/>
        <v>0</v>
      </c>
      <c r="W361" s="239">
        <f t="shared" si="126"/>
        <v>0</v>
      </c>
      <c r="X361" s="152"/>
      <c r="Y361" s="230" t="s">
        <v>1089</v>
      </c>
      <c r="Z361" s="231">
        <v>60371100</v>
      </c>
      <c r="AA361" s="231">
        <v>42567164.700000003</v>
      </c>
      <c r="AB361" s="232">
        <v>17803935.300000001</v>
      </c>
      <c r="AC361" s="152"/>
      <c r="AD361" s="152"/>
      <c r="AE361" s="240" t="str">
        <f t="shared" ref="AE361:AE366" si="136">MID(Y361,1,3)</f>
        <v>274</v>
      </c>
      <c r="AF361" s="240" t="str">
        <f t="shared" si="127"/>
        <v>2</v>
      </c>
      <c r="AG361" s="240" t="str">
        <f t="shared" si="129"/>
        <v>02</v>
      </c>
      <c r="AH361" s="240" t="str">
        <f t="shared" si="130"/>
        <v>45</v>
      </c>
      <c r="AI361" s="240" t="str">
        <f t="shared" si="131"/>
        <v>303</v>
      </c>
      <c r="AJ361" s="240" t="str">
        <f t="shared" si="132"/>
        <v>05</v>
      </c>
      <c r="AK361" s="240" t="str">
        <f t="shared" si="133"/>
        <v>0000</v>
      </c>
      <c r="AL361" s="240" t="str">
        <f t="shared" si="134"/>
        <v>150</v>
      </c>
      <c r="AM361" s="7"/>
    </row>
    <row r="362" spans="1:40" s="8" customFormat="1" ht="15.75" x14ac:dyDescent="0.25">
      <c r="A362" s="282" t="s">
        <v>1120</v>
      </c>
      <c r="B362" s="118" t="s">
        <v>60</v>
      </c>
      <c r="C362" s="125" t="s">
        <v>381</v>
      </c>
      <c r="D362" s="319" t="s">
        <v>23</v>
      </c>
      <c r="E362" s="319" t="s">
        <v>389</v>
      </c>
      <c r="F362" s="319" t="s">
        <v>1115</v>
      </c>
      <c r="G362" s="319" t="s">
        <v>241</v>
      </c>
      <c r="H362" s="319" t="s">
        <v>383</v>
      </c>
      <c r="I362" s="319" t="s">
        <v>384</v>
      </c>
      <c r="J362" s="320" t="s">
        <v>277</v>
      </c>
      <c r="K362" s="252">
        <f>K363</f>
        <v>10195235</v>
      </c>
      <c r="L362" s="252">
        <f>L363</f>
        <v>5409473</v>
      </c>
      <c r="M362" s="151">
        <f t="shared" si="115"/>
        <v>4785762</v>
      </c>
      <c r="N362" s="101">
        <f t="shared" si="117"/>
        <v>0</v>
      </c>
      <c r="O362" s="101">
        <f t="shared" si="118"/>
        <v>0</v>
      </c>
      <c r="P362" s="239">
        <f t="shared" si="119"/>
        <v>0</v>
      </c>
      <c r="Q362" s="239">
        <f t="shared" si="120"/>
        <v>0</v>
      </c>
      <c r="R362" s="239">
        <f t="shared" si="121"/>
        <v>0</v>
      </c>
      <c r="S362" s="239">
        <f t="shared" si="122"/>
        <v>0</v>
      </c>
      <c r="T362" s="239">
        <f t="shared" si="123"/>
        <v>0</v>
      </c>
      <c r="U362" s="239">
        <f t="shared" si="124"/>
        <v>0</v>
      </c>
      <c r="V362" s="239">
        <f t="shared" si="125"/>
        <v>0</v>
      </c>
      <c r="W362" s="239">
        <f t="shared" si="126"/>
        <v>0</v>
      </c>
      <c r="X362" s="152"/>
      <c r="Y362" s="230" t="s">
        <v>1090</v>
      </c>
      <c r="Z362" s="231">
        <f>Z363</f>
        <v>10195235</v>
      </c>
      <c r="AA362" s="231">
        <f>AA363</f>
        <v>5409473</v>
      </c>
      <c r="AB362" s="232">
        <v>4785762</v>
      </c>
      <c r="AC362" s="152"/>
      <c r="AD362" s="152"/>
      <c r="AE362" s="240" t="str">
        <f t="shared" si="136"/>
        <v>000</v>
      </c>
      <c r="AF362" s="240" t="str">
        <f t="shared" si="127"/>
        <v>2</v>
      </c>
      <c r="AG362" s="240" t="str">
        <f t="shared" si="129"/>
        <v>02</v>
      </c>
      <c r="AH362" s="240" t="str">
        <f t="shared" si="130"/>
        <v>49</v>
      </c>
      <c r="AI362" s="240" t="str">
        <f t="shared" si="131"/>
        <v>999</v>
      </c>
      <c r="AJ362" s="240" t="str">
        <f t="shared" si="132"/>
        <v>00</v>
      </c>
      <c r="AK362" s="240" t="str">
        <f t="shared" si="133"/>
        <v>0000</v>
      </c>
      <c r="AL362" s="240" t="str">
        <f t="shared" si="134"/>
        <v>150</v>
      </c>
      <c r="AM362" s="7"/>
    </row>
    <row r="363" spans="1:40" s="8" customFormat="1" ht="26.25" customHeight="1" x14ac:dyDescent="0.25">
      <c r="A363" s="149" t="s">
        <v>2925</v>
      </c>
      <c r="B363" s="119" t="s">
        <v>60</v>
      </c>
      <c r="C363" s="121" t="s">
        <v>381</v>
      </c>
      <c r="D363" s="153" t="s">
        <v>23</v>
      </c>
      <c r="E363" s="153" t="s">
        <v>389</v>
      </c>
      <c r="F363" s="153" t="s">
        <v>1115</v>
      </c>
      <c r="G363" s="153" t="s">
        <v>241</v>
      </c>
      <c r="H363" s="153" t="s">
        <v>217</v>
      </c>
      <c r="I363" s="153" t="s">
        <v>384</v>
      </c>
      <c r="J363" s="154" t="s">
        <v>277</v>
      </c>
      <c r="K363" s="244">
        <f>K365+K366+K364+K368+K369+K367</f>
        <v>10195235</v>
      </c>
      <c r="L363" s="244">
        <f>L365+L366+L364+L368+L369+L367</f>
        <v>5409473</v>
      </c>
      <c r="M363" s="245">
        <f t="shared" si="115"/>
        <v>4785762</v>
      </c>
      <c r="N363" s="101">
        <f t="shared" si="117"/>
        <v>0</v>
      </c>
      <c r="O363" s="101">
        <f t="shared" si="118"/>
        <v>0</v>
      </c>
      <c r="P363" s="239">
        <f t="shared" si="119"/>
        <v>0</v>
      </c>
      <c r="Q363" s="239">
        <f t="shared" si="120"/>
        <v>0</v>
      </c>
      <c r="R363" s="239">
        <f t="shared" si="121"/>
        <v>0</v>
      </c>
      <c r="S363" s="239">
        <f t="shared" si="122"/>
        <v>0</v>
      </c>
      <c r="T363" s="239">
        <f t="shared" si="123"/>
        <v>0</v>
      </c>
      <c r="U363" s="239">
        <f t="shared" si="124"/>
        <v>0</v>
      </c>
      <c r="V363" s="239">
        <f t="shared" si="125"/>
        <v>0</v>
      </c>
      <c r="W363" s="239">
        <f t="shared" si="126"/>
        <v>0</v>
      </c>
      <c r="X363" s="152"/>
      <c r="Y363" s="230" t="s">
        <v>1091</v>
      </c>
      <c r="Z363" s="231">
        <f>Z364+Z365+Z366+Z367+Z368+Z369</f>
        <v>10195235</v>
      </c>
      <c r="AA363" s="231">
        <f>AA364+AA365+AA366+AA367+AA368+AA369</f>
        <v>5409473</v>
      </c>
      <c r="AB363" s="232">
        <v>4785762</v>
      </c>
      <c r="AC363" s="152"/>
      <c r="AD363" s="152"/>
      <c r="AE363" s="240" t="str">
        <f t="shared" si="136"/>
        <v>000</v>
      </c>
      <c r="AF363" s="240" t="str">
        <f t="shared" si="127"/>
        <v>2</v>
      </c>
      <c r="AG363" s="240" t="str">
        <f t="shared" si="129"/>
        <v>02</v>
      </c>
      <c r="AH363" s="240" t="str">
        <f t="shared" si="130"/>
        <v>49</v>
      </c>
      <c r="AI363" s="240" t="str">
        <f t="shared" si="131"/>
        <v>999</v>
      </c>
      <c r="AJ363" s="240" t="str">
        <f t="shared" si="132"/>
        <v>05</v>
      </c>
      <c r="AK363" s="240" t="str">
        <f t="shared" si="133"/>
        <v>0000</v>
      </c>
      <c r="AL363" s="240" t="str">
        <f t="shared" si="134"/>
        <v>150</v>
      </c>
      <c r="AM363" s="7"/>
    </row>
    <row r="364" spans="1:40" s="8" customFormat="1" ht="75" customHeight="1" x14ac:dyDescent="0.25">
      <c r="A364" s="149" t="s">
        <v>1164</v>
      </c>
      <c r="B364" s="119" t="s">
        <v>60</v>
      </c>
      <c r="C364" s="121" t="s">
        <v>228</v>
      </c>
      <c r="D364" s="153" t="s">
        <v>23</v>
      </c>
      <c r="E364" s="153" t="s">
        <v>389</v>
      </c>
      <c r="F364" s="153" t="s">
        <v>1115</v>
      </c>
      <c r="G364" s="153" t="s">
        <v>241</v>
      </c>
      <c r="H364" s="153" t="s">
        <v>217</v>
      </c>
      <c r="I364" s="153" t="s">
        <v>1163</v>
      </c>
      <c r="J364" s="154" t="s">
        <v>277</v>
      </c>
      <c r="K364" s="244">
        <v>795100</v>
      </c>
      <c r="L364" s="150">
        <v>261638</v>
      </c>
      <c r="M364" s="245">
        <f t="shared" si="115"/>
        <v>533462</v>
      </c>
      <c r="N364" s="101">
        <f t="shared" si="117"/>
        <v>0</v>
      </c>
      <c r="O364" s="101">
        <f t="shared" si="118"/>
        <v>0</v>
      </c>
      <c r="P364" s="239">
        <f t="shared" si="119"/>
        <v>0</v>
      </c>
      <c r="Q364" s="239">
        <f t="shared" si="120"/>
        <v>0</v>
      </c>
      <c r="R364" s="239">
        <f t="shared" si="121"/>
        <v>0</v>
      </c>
      <c r="S364" s="239">
        <f t="shared" si="122"/>
        <v>0</v>
      </c>
      <c r="T364" s="239">
        <f t="shared" si="123"/>
        <v>0</v>
      </c>
      <c r="U364" s="239">
        <f t="shared" si="124"/>
        <v>0</v>
      </c>
      <c r="V364" s="239">
        <f t="shared" si="125"/>
        <v>0</v>
      </c>
      <c r="W364" s="239">
        <f t="shared" si="126"/>
        <v>0</v>
      </c>
      <c r="X364" s="152"/>
      <c r="Y364" s="230" t="s">
        <v>1149</v>
      </c>
      <c r="Z364" s="231">
        <v>795100</v>
      </c>
      <c r="AA364" s="231">
        <v>261638</v>
      </c>
      <c r="AB364" s="232">
        <v>533462</v>
      </c>
      <c r="AC364" s="152"/>
      <c r="AD364" s="152"/>
      <c r="AE364" s="240" t="str">
        <f t="shared" si="136"/>
        <v>274</v>
      </c>
      <c r="AF364" s="240" t="str">
        <f t="shared" si="127"/>
        <v>2</v>
      </c>
      <c r="AG364" s="240" t="str">
        <f t="shared" si="129"/>
        <v>02</v>
      </c>
      <c r="AH364" s="240" t="str">
        <f t="shared" si="130"/>
        <v>49</v>
      </c>
      <c r="AI364" s="240" t="str">
        <f t="shared" si="131"/>
        <v>999</v>
      </c>
      <c r="AJ364" s="240" t="str">
        <f t="shared" si="132"/>
        <v>05</v>
      </c>
      <c r="AK364" s="240" t="str">
        <f t="shared" si="133"/>
        <v>0853</v>
      </c>
      <c r="AL364" s="240" t="str">
        <f t="shared" si="134"/>
        <v>150</v>
      </c>
      <c r="AM364" s="7"/>
    </row>
    <row r="365" spans="1:40" s="8" customFormat="1" ht="76.5" customHeight="1" x14ac:dyDescent="0.25">
      <c r="A365" s="149" t="s">
        <v>1121</v>
      </c>
      <c r="B365" s="119" t="s">
        <v>60</v>
      </c>
      <c r="C365" s="121" t="s">
        <v>230</v>
      </c>
      <c r="D365" s="153" t="s">
        <v>23</v>
      </c>
      <c r="E365" s="153" t="s">
        <v>389</v>
      </c>
      <c r="F365" s="153" t="s">
        <v>1115</v>
      </c>
      <c r="G365" s="153" t="s">
        <v>241</v>
      </c>
      <c r="H365" s="153" t="s">
        <v>217</v>
      </c>
      <c r="I365" s="153" t="s">
        <v>1123</v>
      </c>
      <c r="J365" s="154" t="s">
        <v>277</v>
      </c>
      <c r="K365" s="247">
        <v>2849800</v>
      </c>
      <c r="L365" s="258">
        <v>2849800</v>
      </c>
      <c r="M365" s="245" t="str">
        <f t="shared" si="115"/>
        <v>-</v>
      </c>
      <c r="N365" s="101">
        <f t="shared" si="117"/>
        <v>0</v>
      </c>
      <c r="O365" s="101">
        <f t="shared" si="118"/>
        <v>0</v>
      </c>
      <c r="P365" s="239">
        <f t="shared" si="119"/>
        <v>0</v>
      </c>
      <c r="Q365" s="239">
        <f t="shared" si="120"/>
        <v>0</v>
      </c>
      <c r="R365" s="239">
        <f t="shared" si="121"/>
        <v>0</v>
      </c>
      <c r="S365" s="239">
        <f t="shared" si="122"/>
        <v>0</v>
      </c>
      <c r="T365" s="239">
        <f t="shared" si="123"/>
        <v>0</v>
      </c>
      <c r="U365" s="239">
        <f t="shared" si="124"/>
        <v>0</v>
      </c>
      <c r="V365" s="239">
        <f t="shared" si="125"/>
        <v>0</v>
      </c>
      <c r="W365" s="239">
        <f t="shared" si="126"/>
        <v>0</v>
      </c>
      <c r="X365" s="152"/>
      <c r="Y365" s="230" t="s">
        <v>1092</v>
      </c>
      <c r="Z365" s="231">
        <v>2849800</v>
      </c>
      <c r="AA365" s="231">
        <v>2849800</v>
      </c>
      <c r="AB365" s="232">
        <v>0</v>
      </c>
      <c r="AC365" s="152"/>
      <c r="AD365" s="152"/>
      <c r="AE365" s="240" t="str">
        <f t="shared" si="136"/>
        <v>278</v>
      </c>
      <c r="AF365" s="240" t="str">
        <f t="shared" si="127"/>
        <v>2</v>
      </c>
      <c r="AG365" s="240" t="str">
        <f t="shared" si="129"/>
        <v>02</v>
      </c>
      <c r="AH365" s="240" t="str">
        <f t="shared" si="130"/>
        <v>49</v>
      </c>
      <c r="AI365" s="240" t="str">
        <f t="shared" si="131"/>
        <v>999</v>
      </c>
      <c r="AJ365" s="240" t="str">
        <f t="shared" si="132"/>
        <v>05</v>
      </c>
      <c r="AK365" s="240" t="str">
        <f t="shared" si="133"/>
        <v>7412</v>
      </c>
      <c r="AL365" s="240" t="str">
        <f t="shared" si="134"/>
        <v>150</v>
      </c>
      <c r="AM365" s="7"/>
    </row>
    <row r="366" spans="1:40" s="8" customFormat="1" ht="60" customHeight="1" x14ac:dyDescent="0.25">
      <c r="A366" s="149" t="s">
        <v>1122</v>
      </c>
      <c r="B366" s="119" t="s">
        <v>60</v>
      </c>
      <c r="C366" s="121" t="s">
        <v>279</v>
      </c>
      <c r="D366" s="153" t="s">
        <v>23</v>
      </c>
      <c r="E366" s="153" t="s">
        <v>389</v>
      </c>
      <c r="F366" s="153" t="s">
        <v>1115</v>
      </c>
      <c r="G366" s="153" t="s">
        <v>241</v>
      </c>
      <c r="H366" s="153" t="s">
        <v>217</v>
      </c>
      <c r="I366" s="153" t="s">
        <v>1124</v>
      </c>
      <c r="J366" s="154" t="s">
        <v>277</v>
      </c>
      <c r="K366" s="247">
        <v>111600</v>
      </c>
      <c r="L366" s="247">
        <v>0</v>
      </c>
      <c r="M366" s="245">
        <f t="shared" si="115"/>
        <v>111600</v>
      </c>
      <c r="N366" s="101">
        <f t="shared" si="117"/>
        <v>0</v>
      </c>
      <c r="O366" s="101">
        <f t="shared" si="118"/>
        <v>0</v>
      </c>
      <c r="P366" s="239">
        <f t="shared" si="119"/>
        <v>0</v>
      </c>
      <c r="Q366" s="239">
        <f t="shared" si="120"/>
        <v>0</v>
      </c>
      <c r="R366" s="239">
        <f t="shared" si="121"/>
        <v>0</v>
      </c>
      <c r="S366" s="239">
        <f t="shared" si="122"/>
        <v>0</v>
      </c>
      <c r="T366" s="239">
        <f t="shared" si="123"/>
        <v>0</v>
      </c>
      <c r="U366" s="239">
        <f t="shared" si="124"/>
        <v>0</v>
      </c>
      <c r="V366" s="239">
        <f t="shared" si="125"/>
        <v>0</v>
      </c>
      <c r="W366" s="239">
        <f t="shared" si="126"/>
        <v>0</v>
      </c>
      <c r="X366" s="152"/>
      <c r="Y366" s="230" t="s">
        <v>1093</v>
      </c>
      <c r="Z366" s="231">
        <v>111600</v>
      </c>
      <c r="AA366" s="231">
        <v>0</v>
      </c>
      <c r="AB366" s="232">
        <v>111600</v>
      </c>
      <c r="AC366" s="152"/>
      <c r="AD366" s="152"/>
      <c r="AE366" s="240" t="str">
        <f t="shared" si="136"/>
        <v>201</v>
      </c>
      <c r="AF366" s="240" t="str">
        <f t="shared" si="127"/>
        <v>2</v>
      </c>
      <c r="AG366" s="240" t="str">
        <f t="shared" si="129"/>
        <v>02</v>
      </c>
      <c r="AH366" s="240" t="str">
        <f t="shared" si="130"/>
        <v>49</v>
      </c>
      <c r="AI366" s="240" t="str">
        <f t="shared" si="131"/>
        <v>999</v>
      </c>
      <c r="AJ366" s="240" t="str">
        <f t="shared" si="132"/>
        <v>05</v>
      </c>
      <c r="AK366" s="240" t="str">
        <f t="shared" si="133"/>
        <v>7418</v>
      </c>
      <c r="AL366" s="240" t="str">
        <f t="shared" si="134"/>
        <v>150</v>
      </c>
      <c r="AM366" s="7"/>
      <c r="AN366" s="7"/>
    </row>
    <row r="367" spans="1:40" s="8" customFormat="1" ht="56.25" x14ac:dyDescent="0.25">
      <c r="A367" s="149" t="s">
        <v>2912</v>
      </c>
      <c r="B367" s="119" t="s">
        <v>60</v>
      </c>
      <c r="C367" s="121" t="s">
        <v>32</v>
      </c>
      <c r="D367" s="153" t="s">
        <v>23</v>
      </c>
      <c r="E367" s="153" t="s">
        <v>389</v>
      </c>
      <c r="F367" s="153" t="s">
        <v>1115</v>
      </c>
      <c r="G367" s="153" t="s">
        <v>241</v>
      </c>
      <c r="H367" s="153" t="s">
        <v>217</v>
      </c>
      <c r="I367" s="153" t="s">
        <v>2911</v>
      </c>
      <c r="J367" s="154" t="s">
        <v>277</v>
      </c>
      <c r="K367" s="247">
        <v>4140700</v>
      </c>
      <c r="L367" s="247">
        <v>0</v>
      </c>
      <c r="M367" s="245">
        <f t="shared" ref="M367" si="137">IF(K367-L367&gt;0,K367-L367,"-")</f>
        <v>4140700</v>
      </c>
      <c r="N367" s="101">
        <f t="shared" si="117"/>
        <v>0</v>
      </c>
      <c r="O367" s="101">
        <f t="shared" si="118"/>
        <v>0</v>
      </c>
      <c r="P367" s="239">
        <f t="shared" si="119"/>
        <v>0</v>
      </c>
      <c r="Q367" s="239">
        <f t="shared" si="120"/>
        <v>0</v>
      </c>
      <c r="R367" s="239">
        <f t="shared" si="121"/>
        <v>0</v>
      </c>
      <c r="S367" s="239">
        <f t="shared" si="122"/>
        <v>0</v>
      </c>
      <c r="T367" s="239">
        <f t="shared" si="123"/>
        <v>0</v>
      </c>
      <c r="U367" s="239">
        <f t="shared" si="124"/>
        <v>0</v>
      </c>
      <c r="V367" s="239">
        <f t="shared" si="125"/>
        <v>0</v>
      </c>
      <c r="W367" s="239">
        <f t="shared" si="126"/>
        <v>0</v>
      </c>
      <c r="X367" s="152"/>
      <c r="Y367" s="230" t="s">
        <v>2881</v>
      </c>
      <c r="Z367" s="231">
        <v>4140700</v>
      </c>
      <c r="AA367" s="231">
        <v>0</v>
      </c>
      <c r="AB367" s="232">
        <v>4140700</v>
      </c>
      <c r="AC367" s="152"/>
      <c r="AD367" s="152"/>
      <c r="AE367" s="240" t="str">
        <f t="shared" ref="AE367:AE396" si="138">MID(Y367,1,3)</f>
        <v>233</v>
      </c>
      <c r="AF367" s="240" t="str">
        <f t="shared" si="127"/>
        <v>2</v>
      </c>
      <c r="AG367" s="240" t="str">
        <f t="shared" si="129"/>
        <v>02</v>
      </c>
      <c r="AH367" s="240" t="str">
        <f t="shared" si="130"/>
        <v>49</v>
      </c>
      <c r="AI367" s="240" t="str">
        <f t="shared" si="131"/>
        <v>999</v>
      </c>
      <c r="AJ367" s="240" t="str">
        <f t="shared" si="132"/>
        <v>05</v>
      </c>
      <c r="AK367" s="240" t="str">
        <f t="shared" si="133"/>
        <v>7463</v>
      </c>
      <c r="AL367" s="240" t="str">
        <f t="shared" si="134"/>
        <v>150</v>
      </c>
      <c r="AM367" s="7"/>
      <c r="AN367" s="7"/>
    </row>
    <row r="368" spans="1:40" s="7" customFormat="1" ht="56.25" x14ac:dyDescent="0.2">
      <c r="A368" s="149" t="s">
        <v>1205</v>
      </c>
      <c r="B368" s="119" t="s">
        <v>60</v>
      </c>
      <c r="C368" s="121" t="s">
        <v>279</v>
      </c>
      <c r="D368" s="153" t="s">
        <v>23</v>
      </c>
      <c r="E368" s="153" t="s">
        <v>389</v>
      </c>
      <c r="F368" s="153" t="s">
        <v>1115</v>
      </c>
      <c r="G368" s="153" t="s">
        <v>241</v>
      </c>
      <c r="H368" s="153" t="s">
        <v>217</v>
      </c>
      <c r="I368" s="153" t="s">
        <v>1199</v>
      </c>
      <c r="J368" s="154" t="s">
        <v>277</v>
      </c>
      <c r="K368" s="150">
        <v>255735</v>
      </c>
      <c r="L368" s="247">
        <v>255735</v>
      </c>
      <c r="M368" s="245" t="str">
        <f t="shared" si="115"/>
        <v>-</v>
      </c>
      <c r="N368" s="101">
        <f t="shared" si="117"/>
        <v>0</v>
      </c>
      <c r="O368" s="101">
        <f t="shared" si="118"/>
        <v>0</v>
      </c>
      <c r="P368" s="239">
        <f t="shared" si="119"/>
        <v>0</v>
      </c>
      <c r="Q368" s="239">
        <f t="shared" si="120"/>
        <v>0</v>
      </c>
      <c r="R368" s="239">
        <f t="shared" si="121"/>
        <v>0</v>
      </c>
      <c r="S368" s="239">
        <f t="shared" si="122"/>
        <v>0</v>
      </c>
      <c r="T368" s="239">
        <f t="shared" si="123"/>
        <v>0</v>
      </c>
      <c r="U368" s="239">
        <f t="shared" si="124"/>
        <v>0</v>
      </c>
      <c r="V368" s="239">
        <f t="shared" si="125"/>
        <v>0</v>
      </c>
      <c r="W368" s="239">
        <f t="shared" si="126"/>
        <v>0</v>
      </c>
      <c r="X368" s="152"/>
      <c r="Y368" s="230" t="s">
        <v>1195</v>
      </c>
      <c r="Z368" s="231">
        <v>255735</v>
      </c>
      <c r="AA368" s="231">
        <v>255735</v>
      </c>
      <c r="AB368" s="232">
        <v>0</v>
      </c>
      <c r="AC368" s="152"/>
      <c r="AD368" s="152"/>
      <c r="AE368" s="240" t="str">
        <f t="shared" si="138"/>
        <v>201</v>
      </c>
      <c r="AF368" s="240" t="str">
        <f t="shared" si="127"/>
        <v>2</v>
      </c>
      <c r="AG368" s="240" t="str">
        <f t="shared" si="129"/>
        <v>02</v>
      </c>
      <c r="AH368" s="240" t="str">
        <f t="shared" si="130"/>
        <v>49</v>
      </c>
      <c r="AI368" s="240" t="str">
        <f t="shared" si="131"/>
        <v>999</v>
      </c>
      <c r="AJ368" s="240" t="str">
        <f t="shared" si="132"/>
        <v>05</v>
      </c>
      <c r="AK368" s="240" t="str">
        <f t="shared" si="133"/>
        <v>7641</v>
      </c>
      <c r="AL368" s="240" t="str">
        <f t="shared" si="134"/>
        <v>150</v>
      </c>
    </row>
    <row r="369" spans="1:38" s="7" customFormat="1" ht="45" x14ac:dyDescent="0.2">
      <c r="A369" s="149" t="s">
        <v>1206</v>
      </c>
      <c r="B369" s="119" t="s">
        <v>60</v>
      </c>
      <c r="C369" s="121" t="s">
        <v>79</v>
      </c>
      <c r="D369" s="153" t="s">
        <v>23</v>
      </c>
      <c r="E369" s="153" t="s">
        <v>389</v>
      </c>
      <c r="F369" s="153" t="s">
        <v>1115</v>
      </c>
      <c r="G369" s="153" t="s">
        <v>241</v>
      </c>
      <c r="H369" s="153" t="s">
        <v>217</v>
      </c>
      <c r="I369" s="153" t="s">
        <v>1200</v>
      </c>
      <c r="J369" s="154" t="s">
        <v>277</v>
      </c>
      <c r="K369" s="150">
        <v>2042300</v>
      </c>
      <c r="L369" s="150">
        <v>2042300</v>
      </c>
      <c r="M369" s="245" t="str">
        <f t="shared" si="115"/>
        <v>-</v>
      </c>
      <c r="N369" s="101">
        <f t="shared" si="117"/>
        <v>0</v>
      </c>
      <c r="O369" s="101">
        <f t="shared" si="118"/>
        <v>0</v>
      </c>
      <c r="P369" s="239">
        <f t="shared" si="119"/>
        <v>0</v>
      </c>
      <c r="Q369" s="239">
        <f t="shared" si="120"/>
        <v>0</v>
      </c>
      <c r="R369" s="239">
        <f t="shared" si="121"/>
        <v>0</v>
      </c>
      <c r="S369" s="239">
        <f t="shared" si="122"/>
        <v>0</v>
      </c>
      <c r="T369" s="239">
        <f t="shared" si="123"/>
        <v>0</v>
      </c>
      <c r="U369" s="239">
        <f t="shared" si="124"/>
        <v>0</v>
      </c>
      <c r="V369" s="239">
        <f t="shared" si="125"/>
        <v>0</v>
      </c>
      <c r="W369" s="239">
        <f t="shared" si="126"/>
        <v>0</v>
      </c>
      <c r="X369" s="152"/>
      <c r="Y369" s="230" t="s">
        <v>1196</v>
      </c>
      <c r="Z369" s="231">
        <v>2042300</v>
      </c>
      <c r="AA369" s="231">
        <v>2042300</v>
      </c>
      <c r="AB369" s="232">
        <v>0</v>
      </c>
      <c r="AC369" s="152"/>
      <c r="AD369" s="152"/>
      <c r="AE369" s="240" t="str">
        <f t="shared" si="138"/>
        <v>295</v>
      </c>
      <c r="AF369" s="240" t="str">
        <f t="shared" si="127"/>
        <v>2</v>
      </c>
      <c r="AG369" s="240" t="str">
        <f t="shared" si="129"/>
        <v>02</v>
      </c>
      <c r="AH369" s="240" t="str">
        <f t="shared" si="130"/>
        <v>49</v>
      </c>
      <c r="AI369" s="240" t="str">
        <f t="shared" si="131"/>
        <v>999</v>
      </c>
      <c r="AJ369" s="240" t="str">
        <f t="shared" si="132"/>
        <v>05</v>
      </c>
      <c r="AK369" s="240" t="str">
        <f t="shared" si="133"/>
        <v>7745</v>
      </c>
      <c r="AL369" s="240" t="str">
        <f t="shared" si="134"/>
        <v>150</v>
      </c>
    </row>
    <row r="370" spans="1:38" s="7" customFormat="1" x14ac:dyDescent="0.2">
      <c r="A370" s="282" t="s">
        <v>1125</v>
      </c>
      <c r="B370" s="118" t="s">
        <v>60</v>
      </c>
      <c r="C370" s="125" t="s">
        <v>381</v>
      </c>
      <c r="D370" s="319" t="s">
        <v>23</v>
      </c>
      <c r="E370" s="319" t="s">
        <v>273</v>
      </c>
      <c r="F370" s="319" t="s">
        <v>383</v>
      </c>
      <c r="G370" s="319" t="s">
        <v>381</v>
      </c>
      <c r="H370" s="319" t="s">
        <v>383</v>
      </c>
      <c r="I370" s="319" t="s">
        <v>384</v>
      </c>
      <c r="J370" s="320" t="s">
        <v>381</v>
      </c>
      <c r="K370" s="252">
        <f t="shared" ref="K370:L371" si="139">K371</f>
        <v>9017893.9600000009</v>
      </c>
      <c r="L370" s="252">
        <f t="shared" si="139"/>
        <v>9090518.4699999988</v>
      </c>
      <c r="M370" s="151" t="str">
        <f t="shared" si="115"/>
        <v>-</v>
      </c>
      <c r="N370" s="101">
        <f t="shared" si="117"/>
        <v>0</v>
      </c>
      <c r="O370" s="101">
        <f t="shared" si="118"/>
        <v>0</v>
      </c>
      <c r="P370" s="239">
        <f t="shared" si="119"/>
        <v>0</v>
      </c>
      <c r="Q370" s="239">
        <f t="shared" si="120"/>
        <v>0</v>
      </c>
      <c r="R370" s="239">
        <f t="shared" si="121"/>
        <v>0</v>
      </c>
      <c r="S370" s="239">
        <f t="shared" si="122"/>
        <v>0</v>
      </c>
      <c r="T370" s="239">
        <f t="shared" si="123"/>
        <v>0</v>
      </c>
      <c r="U370" s="239">
        <f t="shared" si="124"/>
        <v>0</v>
      </c>
      <c r="V370" s="239">
        <f t="shared" si="125"/>
        <v>0</v>
      </c>
      <c r="W370" s="239">
        <f t="shared" si="126"/>
        <v>0</v>
      </c>
      <c r="X370" s="152"/>
      <c r="Y370" s="230" t="s">
        <v>1094</v>
      </c>
      <c r="Z370" s="231">
        <v>9017893.9600000009</v>
      </c>
      <c r="AA370" s="231">
        <v>9090518.4700000007</v>
      </c>
      <c r="AB370" s="232">
        <v>0</v>
      </c>
      <c r="AC370" s="152"/>
      <c r="AD370" s="152"/>
      <c r="AE370" s="240" t="str">
        <f t="shared" si="138"/>
        <v>000</v>
      </c>
      <c r="AF370" s="240" t="str">
        <f t="shared" si="127"/>
        <v>2</v>
      </c>
      <c r="AG370" s="240" t="str">
        <f t="shared" si="129"/>
        <v>04</v>
      </c>
      <c r="AH370" s="240" t="str">
        <f t="shared" si="130"/>
        <v>00</v>
      </c>
      <c r="AI370" s="240" t="str">
        <f t="shared" si="131"/>
        <v>000</v>
      </c>
      <c r="AJ370" s="240" t="str">
        <f t="shared" si="132"/>
        <v>00</v>
      </c>
      <c r="AK370" s="240" t="str">
        <f t="shared" si="133"/>
        <v>0000</v>
      </c>
      <c r="AL370" s="240" t="str">
        <f t="shared" si="134"/>
        <v>000</v>
      </c>
    </row>
    <row r="371" spans="1:38" s="7" customFormat="1" ht="22.5" x14ac:dyDescent="0.2">
      <c r="A371" s="282" t="s">
        <v>1126</v>
      </c>
      <c r="B371" s="118" t="s">
        <v>60</v>
      </c>
      <c r="C371" s="125" t="s">
        <v>381</v>
      </c>
      <c r="D371" s="319" t="s">
        <v>23</v>
      </c>
      <c r="E371" s="319" t="s">
        <v>273</v>
      </c>
      <c r="F371" s="319" t="s">
        <v>217</v>
      </c>
      <c r="G371" s="319" t="s">
        <v>381</v>
      </c>
      <c r="H371" s="319" t="s">
        <v>217</v>
      </c>
      <c r="I371" s="319" t="s">
        <v>384</v>
      </c>
      <c r="J371" s="320" t="s">
        <v>277</v>
      </c>
      <c r="K371" s="252">
        <f t="shared" si="139"/>
        <v>9017893.9600000009</v>
      </c>
      <c r="L371" s="252">
        <f t="shared" si="139"/>
        <v>9090518.4699999988</v>
      </c>
      <c r="M371" s="151" t="str">
        <f t="shared" si="115"/>
        <v>-</v>
      </c>
      <c r="N371" s="101">
        <f t="shared" si="117"/>
        <v>0</v>
      </c>
      <c r="O371" s="101">
        <f t="shared" si="118"/>
        <v>0</v>
      </c>
      <c r="P371" s="239">
        <f t="shared" si="119"/>
        <v>0</v>
      </c>
      <c r="Q371" s="239">
        <f t="shared" si="120"/>
        <v>0</v>
      </c>
      <c r="R371" s="239">
        <f t="shared" si="121"/>
        <v>0</v>
      </c>
      <c r="S371" s="239">
        <f t="shared" si="122"/>
        <v>0</v>
      </c>
      <c r="T371" s="239">
        <f t="shared" si="123"/>
        <v>0</v>
      </c>
      <c r="U371" s="239">
        <f t="shared" si="124"/>
        <v>0</v>
      </c>
      <c r="V371" s="239">
        <f t="shared" si="125"/>
        <v>0</v>
      </c>
      <c r="W371" s="239">
        <f t="shared" si="126"/>
        <v>0</v>
      </c>
      <c r="X371" s="152"/>
      <c r="Y371" s="230" t="s">
        <v>1095</v>
      </c>
      <c r="Z371" s="231">
        <v>9017893.9600000009</v>
      </c>
      <c r="AA371" s="231">
        <v>9090518.4700000007</v>
      </c>
      <c r="AB371" s="232">
        <v>0</v>
      </c>
      <c r="AC371" s="152"/>
      <c r="AD371" s="152"/>
      <c r="AE371" s="240" t="str">
        <f t="shared" si="138"/>
        <v>000</v>
      </c>
      <c r="AF371" s="240" t="str">
        <f t="shared" si="127"/>
        <v>2</v>
      </c>
      <c r="AG371" s="240" t="str">
        <f t="shared" si="129"/>
        <v>04</v>
      </c>
      <c r="AH371" s="240" t="str">
        <f t="shared" si="130"/>
        <v>05</v>
      </c>
      <c r="AI371" s="240" t="str">
        <f t="shared" si="131"/>
        <v>000</v>
      </c>
      <c r="AJ371" s="240" t="str">
        <f t="shared" si="132"/>
        <v>05</v>
      </c>
      <c r="AK371" s="240" t="str">
        <f t="shared" si="133"/>
        <v>0000</v>
      </c>
      <c r="AL371" s="240" t="str">
        <f t="shared" si="134"/>
        <v>150</v>
      </c>
    </row>
    <row r="372" spans="1:38" s="7" customFormat="1" ht="22.5" x14ac:dyDescent="0.2">
      <c r="A372" s="282" t="s">
        <v>1127</v>
      </c>
      <c r="B372" s="118" t="s">
        <v>60</v>
      </c>
      <c r="C372" s="125" t="s">
        <v>381</v>
      </c>
      <c r="D372" s="319" t="s">
        <v>23</v>
      </c>
      <c r="E372" s="319" t="s">
        <v>273</v>
      </c>
      <c r="F372" s="319" t="s">
        <v>217</v>
      </c>
      <c r="G372" s="319" t="s">
        <v>1117</v>
      </c>
      <c r="H372" s="319" t="s">
        <v>217</v>
      </c>
      <c r="I372" s="319" t="s">
        <v>384</v>
      </c>
      <c r="J372" s="320" t="s">
        <v>277</v>
      </c>
      <c r="K372" s="252">
        <f>K373+K374</f>
        <v>9017893.9600000009</v>
      </c>
      <c r="L372" s="252">
        <f>L373+L374</f>
        <v>9090518.4699999988</v>
      </c>
      <c r="M372" s="151" t="str">
        <f t="shared" si="115"/>
        <v>-</v>
      </c>
      <c r="N372" s="101">
        <f t="shared" si="117"/>
        <v>0</v>
      </c>
      <c r="O372" s="101">
        <f t="shared" si="118"/>
        <v>0</v>
      </c>
      <c r="P372" s="239">
        <f t="shared" si="119"/>
        <v>0</v>
      </c>
      <c r="Q372" s="239">
        <f t="shared" si="120"/>
        <v>0</v>
      </c>
      <c r="R372" s="239">
        <f t="shared" si="121"/>
        <v>0</v>
      </c>
      <c r="S372" s="239">
        <f t="shared" si="122"/>
        <v>0</v>
      </c>
      <c r="T372" s="239">
        <f t="shared" si="123"/>
        <v>0</v>
      </c>
      <c r="U372" s="239">
        <f t="shared" si="124"/>
        <v>0</v>
      </c>
      <c r="V372" s="239">
        <f t="shared" si="125"/>
        <v>0</v>
      </c>
      <c r="W372" s="239">
        <f t="shared" si="126"/>
        <v>0</v>
      </c>
      <c r="X372" s="152"/>
      <c r="Y372" s="230" t="s">
        <v>1211</v>
      </c>
      <c r="Z372" s="231">
        <v>9017893.9600000009</v>
      </c>
      <c r="AA372" s="231">
        <v>9090518.4700000007</v>
      </c>
      <c r="AB372" s="232">
        <v>0</v>
      </c>
      <c r="AC372" s="152"/>
      <c r="AD372" s="152"/>
      <c r="AE372" s="240" t="str">
        <f t="shared" si="138"/>
        <v>000</v>
      </c>
      <c r="AF372" s="240" t="str">
        <f t="shared" si="127"/>
        <v>2</v>
      </c>
      <c r="AG372" s="240" t="str">
        <f t="shared" si="129"/>
        <v>04</v>
      </c>
      <c r="AH372" s="240" t="str">
        <f t="shared" si="130"/>
        <v>05</v>
      </c>
      <c r="AI372" s="240" t="str">
        <f t="shared" si="131"/>
        <v>099</v>
      </c>
      <c r="AJ372" s="240" t="str">
        <f t="shared" si="132"/>
        <v>05</v>
      </c>
      <c r="AK372" s="240" t="str">
        <f t="shared" si="133"/>
        <v>0000</v>
      </c>
      <c r="AL372" s="240" t="str">
        <f t="shared" si="134"/>
        <v>150</v>
      </c>
    </row>
    <row r="373" spans="1:38" s="7" customFormat="1" ht="22.5" x14ac:dyDescent="0.2">
      <c r="A373" s="149" t="s">
        <v>1127</v>
      </c>
      <c r="B373" s="119" t="s">
        <v>60</v>
      </c>
      <c r="C373" s="121" t="s">
        <v>279</v>
      </c>
      <c r="D373" s="153" t="s">
        <v>23</v>
      </c>
      <c r="E373" s="153" t="s">
        <v>273</v>
      </c>
      <c r="F373" s="153" t="s">
        <v>217</v>
      </c>
      <c r="G373" s="153" t="s">
        <v>1117</v>
      </c>
      <c r="H373" s="153" t="s">
        <v>217</v>
      </c>
      <c r="I373" s="153" t="s">
        <v>384</v>
      </c>
      <c r="J373" s="154" t="s">
        <v>277</v>
      </c>
      <c r="K373" s="244">
        <v>5200000</v>
      </c>
      <c r="L373" s="150">
        <v>5272624.51</v>
      </c>
      <c r="M373" s="245" t="str">
        <f t="shared" si="115"/>
        <v>-</v>
      </c>
      <c r="N373" s="101">
        <f t="shared" si="117"/>
        <v>0</v>
      </c>
      <c r="O373" s="101">
        <f t="shared" si="118"/>
        <v>0</v>
      </c>
      <c r="P373" s="239">
        <f t="shared" si="119"/>
        <v>0</v>
      </c>
      <c r="Q373" s="239">
        <f t="shared" si="120"/>
        <v>0</v>
      </c>
      <c r="R373" s="239">
        <f t="shared" si="121"/>
        <v>0</v>
      </c>
      <c r="S373" s="239">
        <f t="shared" si="122"/>
        <v>0</v>
      </c>
      <c r="T373" s="239">
        <f t="shared" si="123"/>
        <v>0</v>
      </c>
      <c r="U373" s="239">
        <f t="shared" si="124"/>
        <v>0</v>
      </c>
      <c r="V373" s="239">
        <f t="shared" si="125"/>
        <v>0</v>
      </c>
      <c r="W373" s="239">
        <f t="shared" si="126"/>
        <v>0</v>
      </c>
      <c r="X373" s="152"/>
      <c r="Y373" s="230" t="s">
        <v>1096</v>
      </c>
      <c r="Z373" s="231">
        <v>5200000</v>
      </c>
      <c r="AA373" s="231">
        <v>5272624.51</v>
      </c>
      <c r="AB373" s="232">
        <v>0</v>
      </c>
      <c r="AC373" s="152"/>
      <c r="AD373" s="152"/>
      <c r="AE373" s="240" t="str">
        <f t="shared" si="138"/>
        <v>201</v>
      </c>
      <c r="AF373" s="240" t="str">
        <f t="shared" si="127"/>
        <v>2</v>
      </c>
      <c r="AG373" s="240" t="str">
        <f t="shared" si="129"/>
        <v>04</v>
      </c>
      <c r="AH373" s="240" t="str">
        <f t="shared" si="130"/>
        <v>05</v>
      </c>
      <c r="AI373" s="240" t="str">
        <f t="shared" si="131"/>
        <v>099</v>
      </c>
      <c r="AJ373" s="240" t="str">
        <f t="shared" si="132"/>
        <v>05</v>
      </c>
      <c r="AK373" s="240" t="str">
        <f t="shared" si="133"/>
        <v>0000</v>
      </c>
      <c r="AL373" s="240" t="str">
        <f t="shared" si="134"/>
        <v>150</v>
      </c>
    </row>
    <row r="374" spans="1:38" s="7" customFormat="1" ht="22.5" x14ac:dyDescent="0.2">
      <c r="A374" s="149" t="s">
        <v>1127</v>
      </c>
      <c r="B374" s="119" t="s">
        <v>60</v>
      </c>
      <c r="C374" s="121" t="s">
        <v>228</v>
      </c>
      <c r="D374" s="153" t="s">
        <v>23</v>
      </c>
      <c r="E374" s="153" t="s">
        <v>273</v>
      </c>
      <c r="F374" s="153" t="s">
        <v>217</v>
      </c>
      <c r="G374" s="153" t="s">
        <v>1117</v>
      </c>
      <c r="H374" s="153" t="s">
        <v>217</v>
      </c>
      <c r="I374" s="153" t="s">
        <v>384</v>
      </c>
      <c r="J374" s="154" t="s">
        <v>277</v>
      </c>
      <c r="K374" s="259">
        <v>3817893.96</v>
      </c>
      <c r="L374" s="244">
        <v>3817893.96</v>
      </c>
      <c r="M374" s="245"/>
      <c r="N374" s="101">
        <f t="shared" si="117"/>
        <v>0</v>
      </c>
      <c r="O374" s="101">
        <f t="shared" si="118"/>
        <v>0</v>
      </c>
      <c r="P374" s="239">
        <f t="shared" si="119"/>
        <v>0</v>
      </c>
      <c r="Q374" s="239">
        <f t="shared" si="120"/>
        <v>0</v>
      </c>
      <c r="R374" s="239">
        <f t="shared" si="121"/>
        <v>0</v>
      </c>
      <c r="S374" s="239">
        <f t="shared" si="122"/>
        <v>0</v>
      </c>
      <c r="T374" s="239">
        <f t="shared" si="123"/>
        <v>0</v>
      </c>
      <c r="U374" s="239">
        <f t="shared" si="124"/>
        <v>0</v>
      </c>
      <c r="V374" s="239">
        <f t="shared" si="125"/>
        <v>0</v>
      </c>
      <c r="W374" s="239">
        <f t="shared" si="126"/>
        <v>0</v>
      </c>
      <c r="X374" s="152"/>
      <c r="Y374" s="230" t="s">
        <v>1150</v>
      </c>
      <c r="Z374" s="231">
        <v>3817893.96</v>
      </c>
      <c r="AA374" s="231">
        <v>3817893.96</v>
      </c>
      <c r="AB374" s="232">
        <v>0</v>
      </c>
      <c r="AC374" s="152"/>
      <c r="AD374" s="152"/>
      <c r="AE374" s="240" t="str">
        <f t="shared" si="138"/>
        <v>274</v>
      </c>
      <c r="AF374" s="240" t="str">
        <f t="shared" si="127"/>
        <v>2</v>
      </c>
      <c r="AG374" s="240" t="str">
        <f t="shared" si="129"/>
        <v>04</v>
      </c>
      <c r="AH374" s="240" t="str">
        <f t="shared" si="130"/>
        <v>05</v>
      </c>
      <c r="AI374" s="240" t="str">
        <f t="shared" si="131"/>
        <v>099</v>
      </c>
      <c r="AJ374" s="240" t="str">
        <f t="shared" si="132"/>
        <v>05</v>
      </c>
      <c r="AK374" s="240" t="str">
        <f t="shared" si="133"/>
        <v>0000</v>
      </c>
      <c r="AL374" s="240" t="str">
        <f t="shared" si="134"/>
        <v>150</v>
      </c>
    </row>
    <row r="375" spans="1:38" s="7" customFormat="1" ht="33.75" x14ac:dyDescent="0.2">
      <c r="A375" s="132" t="s">
        <v>665</v>
      </c>
      <c r="B375" s="118" t="s">
        <v>60</v>
      </c>
      <c r="C375" s="125" t="s">
        <v>381</v>
      </c>
      <c r="D375" s="319" t="s">
        <v>23</v>
      </c>
      <c r="E375" s="319" t="s">
        <v>637</v>
      </c>
      <c r="F375" s="319" t="s">
        <v>383</v>
      </c>
      <c r="G375" s="319" t="s">
        <v>381</v>
      </c>
      <c r="H375" s="319" t="s">
        <v>383</v>
      </c>
      <c r="I375" s="319" t="s">
        <v>384</v>
      </c>
      <c r="J375" s="320" t="s">
        <v>381</v>
      </c>
      <c r="K375" s="323">
        <f>K377</f>
        <v>0</v>
      </c>
      <c r="L375" s="323">
        <f>L377</f>
        <v>4672819.99</v>
      </c>
      <c r="M375" s="151" t="str">
        <f t="shared" si="115"/>
        <v>-</v>
      </c>
      <c r="N375" s="101">
        <f t="shared" si="117"/>
        <v>0</v>
      </c>
      <c r="O375" s="101">
        <f t="shared" si="118"/>
        <v>0</v>
      </c>
      <c r="P375" s="239">
        <f t="shared" si="119"/>
        <v>0</v>
      </c>
      <c r="Q375" s="239">
        <f t="shared" si="120"/>
        <v>0</v>
      </c>
      <c r="R375" s="239">
        <f t="shared" si="121"/>
        <v>0</v>
      </c>
      <c r="S375" s="239">
        <f t="shared" si="122"/>
        <v>0</v>
      </c>
      <c r="T375" s="239">
        <f t="shared" si="123"/>
        <v>0</v>
      </c>
      <c r="U375" s="239">
        <f t="shared" si="124"/>
        <v>0</v>
      </c>
      <c r="V375" s="239">
        <f t="shared" si="125"/>
        <v>0</v>
      </c>
      <c r="W375" s="239">
        <f t="shared" si="126"/>
        <v>0</v>
      </c>
      <c r="X375" s="152"/>
      <c r="Y375" s="230" t="s">
        <v>980</v>
      </c>
      <c r="Z375" s="231">
        <v>0</v>
      </c>
      <c r="AA375" s="231">
        <v>4672819.99</v>
      </c>
      <c r="AB375" s="232">
        <v>0</v>
      </c>
      <c r="AC375" s="152"/>
      <c r="AD375" s="152"/>
      <c r="AE375" s="240" t="str">
        <f t="shared" si="138"/>
        <v>000</v>
      </c>
      <c r="AF375" s="240" t="str">
        <f t="shared" si="127"/>
        <v>2</v>
      </c>
      <c r="AG375" s="240" t="str">
        <f t="shared" si="129"/>
        <v>18</v>
      </c>
      <c r="AH375" s="240" t="str">
        <f t="shared" si="130"/>
        <v>00</v>
      </c>
      <c r="AI375" s="240" t="str">
        <f t="shared" si="131"/>
        <v>000</v>
      </c>
      <c r="AJ375" s="240" t="str">
        <f t="shared" si="132"/>
        <v>00</v>
      </c>
      <c r="AK375" s="240" t="str">
        <f t="shared" si="133"/>
        <v>0000</v>
      </c>
      <c r="AL375" s="240" t="str">
        <f t="shared" si="134"/>
        <v>000</v>
      </c>
    </row>
    <row r="376" spans="1:38" s="7" customFormat="1" ht="45" x14ac:dyDescent="0.2">
      <c r="A376" s="120" t="s">
        <v>638</v>
      </c>
      <c r="B376" s="119" t="s">
        <v>60</v>
      </c>
      <c r="C376" s="125" t="s">
        <v>381</v>
      </c>
      <c r="D376" s="319" t="s">
        <v>23</v>
      </c>
      <c r="E376" s="319" t="s">
        <v>637</v>
      </c>
      <c r="F376" s="319" t="s">
        <v>383</v>
      </c>
      <c r="G376" s="319" t="s">
        <v>381</v>
      </c>
      <c r="H376" s="319" t="s">
        <v>383</v>
      </c>
      <c r="I376" s="319" t="s">
        <v>384</v>
      </c>
      <c r="J376" s="320" t="s">
        <v>277</v>
      </c>
      <c r="K376" s="323">
        <f>K377</f>
        <v>0</v>
      </c>
      <c r="L376" s="323">
        <f>L377</f>
        <v>4672819.99</v>
      </c>
      <c r="M376" s="151" t="str">
        <f t="shared" si="115"/>
        <v>-</v>
      </c>
      <c r="N376" s="101">
        <f t="shared" si="117"/>
        <v>0</v>
      </c>
      <c r="O376" s="101">
        <f t="shared" si="118"/>
        <v>0</v>
      </c>
      <c r="P376" s="239">
        <f t="shared" si="119"/>
        <v>0</v>
      </c>
      <c r="Q376" s="239">
        <f t="shared" si="120"/>
        <v>0</v>
      </c>
      <c r="R376" s="239">
        <f t="shared" si="121"/>
        <v>0</v>
      </c>
      <c r="S376" s="239">
        <f t="shared" si="122"/>
        <v>0</v>
      </c>
      <c r="T376" s="239">
        <f t="shared" si="123"/>
        <v>0</v>
      </c>
      <c r="U376" s="239">
        <f t="shared" si="124"/>
        <v>0</v>
      </c>
      <c r="V376" s="239">
        <f t="shared" si="125"/>
        <v>0</v>
      </c>
      <c r="W376" s="239">
        <f t="shared" si="126"/>
        <v>0</v>
      </c>
      <c r="X376" s="152"/>
      <c r="Y376" s="230" t="s">
        <v>981</v>
      </c>
      <c r="Z376" s="231">
        <v>0</v>
      </c>
      <c r="AA376" s="231">
        <v>4672819.99</v>
      </c>
      <c r="AB376" s="232">
        <v>0</v>
      </c>
      <c r="AC376" s="152"/>
      <c r="AD376" s="152"/>
      <c r="AE376" s="240" t="str">
        <f t="shared" si="138"/>
        <v>000</v>
      </c>
      <c r="AF376" s="240" t="str">
        <f t="shared" si="127"/>
        <v>2</v>
      </c>
      <c r="AG376" s="240" t="str">
        <f t="shared" si="129"/>
        <v>18</v>
      </c>
      <c r="AH376" s="240" t="str">
        <f t="shared" si="130"/>
        <v>00</v>
      </c>
      <c r="AI376" s="240" t="str">
        <f t="shared" si="131"/>
        <v>000</v>
      </c>
      <c r="AJ376" s="240" t="str">
        <f t="shared" si="132"/>
        <v>00</v>
      </c>
      <c r="AK376" s="240" t="str">
        <f t="shared" si="133"/>
        <v>0000</v>
      </c>
      <c r="AL376" s="240" t="str">
        <f t="shared" si="134"/>
        <v>150</v>
      </c>
    </row>
    <row r="377" spans="1:38" s="7" customFormat="1" ht="50.25" customHeight="1" x14ac:dyDescent="0.2">
      <c r="A377" s="120" t="s">
        <v>696</v>
      </c>
      <c r="B377" s="119" t="s">
        <v>60</v>
      </c>
      <c r="C377" s="121" t="s">
        <v>381</v>
      </c>
      <c r="D377" s="153" t="s">
        <v>23</v>
      </c>
      <c r="E377" s="153" t="s">
        <v>637</v>
      </c>
      <c r="F377" s="153" t="s">
        <v>383</v>
      </c>
      <c r="G377" s="153" t="s">
        <v>381</v>
      </c>
      <c r="H377" s="153" t="s">
        <v>217</v>
      </c>
      <c r="I377" s="153" t="s">
        <v>384</v>
      </c>
      <c r="J377" s="154" t="s">
        <v>277</v>
      </c>
      <c r="K377" s="324">
        <f>K378+K383</f>
        <v>0</v>
      </c>
      <c r="L377" s="324">
        <f>L383+L378</f>
        <v>4672819.99</v>
      </c>
      <c r="M377" s="245" t="str">
        <f t="shared" si="115"/>
        <v>-</v>
      </c>
      <c r="N377" s="101">
        <f t="shared" si="117"/>
        <v>0</v>
      </c>
      <c r="O377" s="101">
        <f t="shared" si="118"/>
        <v>0</v>
      </c>
      <c r="P377" s="239">
        <f t="shared" si="119"/>
        <v>0</v>
      </c>
      <c r="Q377" s="239">
        <f t="shared" si="120"/>
        <v>0</v>
      </c>
      <c r="R377" s="239">
        <f t="shared" si="121"/>
        <v>0</v>
      </c>
      <c r="S377" s="239">
        <f t="shared" si="122"/>
        <v>0</v>
      </c>
      <c r="T377" s="239">
        <f t="shared" si="123"/>
        <v>0</v>
      </c>
      <c r="U377" s="239">
        <f t="shared" si="124"/>
        <v>0</v>
      </c>
      <c r="V377" s="239">
        <f t="shared" si="125"/>
        <v>0</v>
      </c>
      <c r="W377" s="239">
        <f t="shared" si="126"/>
        <v>0</v>
      </c>
      <c r="X377" s="152"/>
      <c r="Y377" s="230" t="s">
        <v>982</v>
      </c>
      <c r="Z377" s="231">
        <v>0</v>
      </c>
      <c r="AA377" s="231">
        <v>4672819.99</v>
      </c>
      <c r="AB377" s="232">
        <v>0</v>
      </c>
      <c r="AC377" s="152"/>
      <c r="AD377" s="152"/>
      <c r="AE377" s="240" t="str">
        <f t="shared" si="138"/>
        <v>000</v>
      </c>
      <c r="AF377" s="240" t="str">
        <f t="shared" si="127"/>
        <v>2</v>
      </c>
      <c r="AG377" s="240" t="str">
        <f t="shared" si="129"/>
        <v>18</v>
      </c>
      <c r="AH377" s="240" t="str">
        <f t="shared" si="130"/>
        <v>00</v>
      </c>
      <c r="AI377" s="240" t="str">
        <f t="shared" si="131"/>
        <v>000</v>
      </c>
      <c r="AJ377" s="240" t="str">
        <f t="shared" si="132"/>
        <v>05</v>
      </c>
      <c r="AK377" s="240" t="str">
        <f t="shared" si="133"/>
        <v>0000</v>
      </c>
      <c r="AL377" s="240" t="str">
        <f t="shared" si="134"/>
        <v>150</v>
      </c>
    </row>
    <row r="378" spans="1:38" s="7" customFormat="1" ht="22.5" x14ac:dyDescent="0.2">
      <c r="A378" s="325" t="s">
        <v>709</v>
      </c>
      <c r="B378" s="119" t="s">
        <v>60</v>
      </c>
      <c r="C378" s="121" t="s">
        <v>381</v>
      </c>
      <c r="D378" s="153" t="s">
        <v>23</v>
      </c>
      <c r="E378" s="153" t="s">
        <v>637</v>
      </c>
      <c r="F378" s="153" t="s">
        <v>217</v>
      </c>
      <c r="G378" s="153" t="s">
        <v>381</v>
      </c>
      <c r="H378" s="153" t="s">
        <v>217</v>
      </c>
      <c r="I378" s="153" t="s">
        <v>384</v>
      </c>
      <c r="J378" s="154" t="s">
        <v>277</v>
      </c>
      <c r="K378" s="324">
        <f>K379</f>
        <v>0</v>
      </c>
      <c r="L378" s="324">
        <f>L379+L381</f>
        <v>2712181.71</v>
      </c>
      <c r="M378" s="245" t="str">
        <f t="shared" si="115"/>
        <v>-</v>
      </c>
      <c r="N378" s="101">
        <f t="shared" si="117"/>
        <v>0</v>
      </c>
      <c r="O378" s="101">
        <f t="shared" si="118"/>
        <v>0</v>
      </c>
      <c r="P378" s="239">
        <f t="shared" si="119"/>
        <v>0</v>
      </c>
      <c r="Q378" s="239">
        <f t="shared" si="120"/>
        <v>0</v>
      </c>
      <c r="R378" s="239">
        <f t="shared" si="121"/>
        <v>0</v>
      </c>
      <c r="S378" s="239">
        <f t="shared" si="122"/>
        <v>0</v>
      </c>
      <c r="T378" s="239">
        <f t="shared" si="123"/>
        <v>0</v>
      </c>
      <c r="U378" s="239">
        <f t="shared" si="124"/>
        <v>0</v>
      </c>
      <c r="V378" s="239">
        <f t="shared" si="125"/>
        <v>0</v>
      </c>
      <c r="W378" s="239">
        <f t="shared" si="126"/>
        <v>0</v>
      </c>
      <c r="X378" s="152"/>
      <c r="Y378" s="230" t="s">
        <v>983</v>
      </c>
      <c r="Z378" s="231">
        <v>0</v>
      </c>
      <c r="AA378" s="231">
        <v>2712181.71</v>
      </c>
      <c r="AB378" s="232">
        <v>0</v>
      </c>
      <c r="AC378" s="152"/>
      <c r="AD378" s="152"/>
      <c r="AE378" s="240" t="str">
        <f t="shared" si="138"/>
        <v>000</v>
      </c>
      <c r="AF378" s="240" t="str">
        <f t="shared" si="127"/>
        <v>2</v>
      </c>
      <c r="AG378" s="240" t="str">
        <f t="shared" si="129"/>
        <v>18</v>
      </c>
      <c r="AH378" s="240" t="str">
        <f t="shared" si="130"/>
        <v>05</v>
      </c>
      <c r="AI378" s="240" t="str">
        <f t="shared" si="131"/>
        <v>000</v>
      </c>
      <c r="AJ378" s="240" t="str">
        <f t="shared" si="132"/>
        <v>05</v>
      </c>
      <c r="AK378" s="240" t="str">
        <f t="shared" si="133"/>
        <v>0000</v>
      </c>
      <c r="AL378" s="240" t="str">
        <f t="shared" si="134"/>
        <v>150</v>
      </c>
    </row>
    <row r="379" spans="1:38" s="7" customFormat="1" ht="22.5" x14ac:dyDescent="0.2">
      <c r="A379" s="325" t="s">
        <v>710</v>
      </c>
      <c r="B379" s="119" t="s">
        <v>60</v>
      </c>
      <c r="C379" s="121" t="s">
        <v>381</v>
      </c>
      <c r="D379" s="153" t="s">
        <v>23</v>
      </c>
      <c r="E379" s="153" t="s">
        <v>637</v>
      </c>
      <c r="F379" s="153" t="s">
        <v>217</v>
      </c>
      <c r="G379" s="153" t="s">
        <v>60</v>
      </c>
      <c r="H379" s="153" t="s">
        <v>217</v>
      </c>
      <c r="I379" s="153" t="s">
        <v>384</v>
      </c>
      <c r="J379" s="154" t="s">
        <v>277</v>
      </c>
      <c r="K379" s="324">
        <f>K380</f>
        <v>0</v>
      </c>
      <c r="L379" s="324">
        <f>L380</f>
        <v>146422.71</v>
      </c>
      <c r="M379" s="245" t="str">
        <f t="shared" si="115"/>
        <v>-</v>
      </c>
      <c r="N379" s="101">
        <f t="shared" si="117"/>
        <v>0</v>
      </c>
      <c r="O379" s="101">
        <f t="shared" si="118"/>
        <v>0</v>
      </c>
      <c r="P379" s="239">
        <f t="shared" si="119"/>
        <v>0</v>
      </c>
      <c r="Q379" s="239">
        <f t="shared" si="120"/>
        <v>0</v>
      </c>
      <c r="R379" s="239">
        <f t="shared" si="121"/>
        <v>0</v>
      </c>
      <c r="S379" s="239">
        <f t="shared" si="122"/>
        <v>0</v>
      </c>
      <c r="T379" s="239">
        <f t="shared" si="123"/>
        <v>0</v>
      </c>
      <c r="U379" s="239">
        <f t="shared" si="124"/>
        <v>0</v>
      </c>
      <c r="V379" s="239">
        <f t="shared" si="125"/>
        <v>0</v>
      </c>
      <c r="W379" s="239">
        <f t="shared" si="126"/>
        <v>0</v>
      </c>
      <c r="X379" s="152"/>
      <c r="Y379" s="230" t="s">
        <v>984</v>
      </c>
      <c r="Z379" s="231">
        <v>0</v>
      </c>
      <c r="AA379" s="231">
        <v>146422.71</v>
      </c>
      <c r="AB379" s="232">
        <v>0</v>
      </c>
      <c r="AC379" s="152"/>
      <c r="AD379" s="152"/>
      <c r="AE379" s="240" t="str">
        <f t="shared" si="138"/>
        <v>000</v>
      </c>
      <c r="AF379" s="240" t="str">
        <f t="shared" si="127"/>
        <v>2</v>
      </c>
      <c r="AG379" s="240" t="str">
        <f t="shared" si="129"/>
        <v>18</v>
      </c>
      <c r="AH379" s="240" t="str">
        <f t="shared" si="130"/>
        <v>05</v>
      </c>
      <c r="AI379" s="240" t="str">
        <f t="shared" si="131"/>
        <v>010</v>
      </c>
      <c r="AJ379" s="240" t="str">
        <f t="shared" si="132"/>
        <v>05</v>
      </c>
      <c r="AK379" s="240" t="str">
        <f t="shared" si="133"/>
        <v>0000</v>
      </c>
      <c r="AL379" s="240" t="str">
        <f t="shared" si="134"/>
        <v>150</v>
      </c>
    </row>
    <row r="380" spans="1:38" s="7" customFormat="1" ht="22.5" x14ac:dyDescent="0.2">
      <c r="A380" s="325" t="s">
        <v>710</v>
      </c>
      <c r="B380" s="119" t="s">
        <v>60</v>
      </c>
      <c r="C380" s="121" t="s">
        <v>228</v>
      </c>
      <c r="D380" s="153" t="s">
        <v>23</v>
      </c>
      <c r="E380" s="153" t="s">
        <v>637</v>
      </c>
      <c r="F380" s="153" t="s">
        <v>217</v>
      </c>
      <c r="G380" s="153" t="s">
        <v>60</v>
      </c>
      <c r="H380" s="153" t="s">
        <v>217</v>
      </c>
      <c r="I380" s="153" t="s">
        <v>384</v>
      </c>
      <c r="J380" s="154" t="s">
        <v>277</v>
      </c>
      <c r="K380" s="324">
        <v>0</v>
      </c>
      <c r="L380" s="150">
        <v>146422.71</v>
      </c>
      <c r="M380" s="245" t="str">
        <f t="shared" si="115"/>
        <v>-</v>
      </c>
      <c r="N380" s="101">
        <f t="shared" si="117"/>
        <v>0</v>
      </c>
      <c r="O380" s="101">
        <f t="shared" si="118"/>
        <v>0</v>
      </c>
      <c r="P380" s="239">
        <f t="shared" si="119"/>
        <v>0</v>
      </c>
      <c r="Q380" s="239">
        <f t="shared" si="120"/>
        <v>0</v>
      </c>
      <c r="R380" s="239">
        <f t="shared" si="121"/>
        <v>0</v>
      </c>
      <c r="S380" s="239">
        <f t="shared" si="122"/>
        <v>0</v>
      </c>
      <c r="T380" s="239">
        <f t="shared" si="123"/>
        <v>0</v>
      </c>
      <c r="U380" s="239">
        <f t="shared" si="124"/>
        <v>0</v>
      </c>
      <c r="V380" s="239">
        <f t="shared" si="125"/>
        <v>0</v>
      </c>
      <c r="W380" s="239">
        <f t="shared" si="126"/>
        <v>0</v>
      </c>
      <c r="X380" s="152"/>
      <c r="Y380" s="230" t="s">
        <v>985</v>
      </c>
      <c r="Z380" s="231">
        <v>0</v>
      </c>
      <c r="AA380" s="231">
        <v>146422.71</v>
      </c>
      <c r="AB380" s="232">
        <v>0</v>
      </c>
      <c r="AC380" s="152"/>
      <c r="AD380" s="152"/>
      <c r="AE380" s="240" t="str">
        <f t="shared" si="138"/>
        <v>274</v>
      </c>
      <c r="AF380" s="240" t="str">
        <f t="shared" si="127"/>
        <v>2</v>
      </c>
      <c r="AG380" s="240" t="str">
        <f t="shared" si="129"/>
        <v>18</v>
      </c>
      <c r="AH380" s="240" t="str">
        <f t="shared" si="130"/>
        <v>05</v>
      </c>
      <c r="AI380" s="240" t="str">
        <f t="shared" si="131"/>
        <v>010</v>
      </c>
      <c r="AJ380" s="240" t="str">
        <f t="shared" si="132"/>
        <v>05</v>
      </c>
      <c r="AK380" s="240" t="str">
        <f t="shared" si="133"/>
        <v>0000</v>
      </c>
      <c r="AL380" s="240" t="str">
        <f t="shared" si="134"/>
        <v>150</v>
      </c>
    </row>
    <row r="381" spans="1:38" s="7" customFormat="1" ht="22.5" x14ac:dyDescent="0.2">
      <c r="A381" s="325" t="s">
        <v>1168</v>
      </c>
      <c r="B381" s="119" t="s">
        <v>60</v>
      </c>
      <c r="C381" s="121" t="s">
        <v>381</v>
      </c>
      <c r="D381" s="153" t="s">
        <v>23</v>
      </c>
      <c r="E381" s="153" t="s">
        <v>637</v>
      </c>
      <c r="F381" s="153" t="s">
        <v>217</v>
      </c>
      <c r="G381" s="153" t="s">
        <v>141</v>
      </c>
      <c r="H381" s="153" t="s">
        <v>217</v>
      </c>
      <c r="I381" s="153" t="s">
        <v>384</v>
      </c>
      <c r="J381" s="154" t="s">
        <v>277</v>
      </c>
      <c r="K381" s="247">
        <f>K382</f>
        <v>0</v>
      </c>
      <c r="L381" s="247">
        <f>L382</f>
        <v>2565759</v>
      </c>
      <c r="M381" s="245"/>
      <c r="N381" s="101">
        <f t="shared" si="117"/>
        <v>0</v>
      </c>
      <c r="O381" s="101">
        <f t="shared" si="118"/>
        <v>0</v>
      </c>
      <c r="P381" s="239">
        <f t="shared" si="119"/>
        <v>0</v>
      </c>
      <c r="Q381" s="239">
        <f t="shared" si="120"/>
        <v>0</v>
      </c>
      <c r="R381" s="239">
        <f t="shared" si="121"/>
        <v>0</v>
      </c>
      <c r="S381" s="239">
        <f t="shared" si="122"/>
        <v>0</v>
      </c>
      <c r="T381" s="239">
        <f t="shared" si="123"/>
        <v>0</v>
      </c>
      <c r="U381" s="239">
        <f t="shared" si="124"/>
        <v>0</v>
      </c>
      <c r="V381" s="239">
        <f t="shared" si="125"/>
        <v>0</v>
      </c>
      <c r="W381" s="239">
        <f t="shared" si="126"/>
        <v>0</v>
      </c>
      <c r="X381" s="152"/>
      <c r="Y381" s="230" t="s">
        <v>1151</v>
      </c>
      <c r="Z381" s="231">
        <v>0</v>
      </c>
      <c r="AA381" s="231">
        <v>2565759</v>
      </c>
      <c r="AB381" s="232">
        <v>0</v>
      </c>
      <c r="AC381" s="152"/>
      <c r="AD381" s="152"/>
      <c r="AE381" s="240" t="str">
        <f t="shared" si="138"/>
        <v>000</v>
      </c>
      <c r="AF381" s="240" t="str">
        <f t="shared" si="127"/>
        <v>2</v>
      </c>
      <c r="AG381" s="240" t="str">
        <f t="shared" si="129"/>
        <v>18</v>
      </c>
      <c r="AH381" s="240" t="str">
        <f t="shared" si="130"/>
        <v>05</v>
      </c>
      <c r="AI381" s="240" t="str">
        <f t="shared" si="131"/>
        <v>020</v>
      </c>
      <c r="AJ381" s="240" t="str">
        <f t="shared" si="132"/>
        <v>05</v>
      </c>
      <c r="AK381" s="240" t="str">
        <f t="shared" si="133"/>
        <v>0000</v>
      </c>
      <c r="AL381" s="240" t="str">
        <f t="shared" si="134"/>
        <v>150</v>
      </c>
    </row>
    <row r="382" spans="1:38" s="7" customFormat="1" ht="22.5" x14ac:dyDescent="0.2">
      <c r="A382" s="325" t="s">
        <v>1168</v>
      </c>
      <c r="B382" s="119" t="s">
        <v>60</v>
      </c>
      <c r="C382" s="121" t="s">
        <v>279</v>
      </c>
      <c r="D382" s="153" t="s">
        <v>23</v>
      </c>
      <c r="E382" s="153" t="s">
        <v>637</v>
      </c>
      <c r="F382" s="153" t="s">
        <v>217</v>
      </c>
      <c r="G382" s="153" t="s">
        <v>141</v>
      </c>
      <c r="H382" s="153" t="s">
        <v>217</v>
      </c>
      <c r="I382" s="153" t="s">
        <v>384</v>
      </c>
      <c r="J382" s="154" t="s">
        <v>277</v>
      </c>
      <c r="K382" s="324">
        <v>0</v>
      </c>
      <c r="L382" s="150">
        <v>2565759</v>
      </c>
      <c r="M382" s="245"/>
      <c r="N382" s="101">
        <f t="shared" si="117"/>
        <v>0</v>
      </c>
      <c r="O382" s="101">
        <f t="shared" si="118"/>
        <v>0</v>
      </c>
      <c r="P382" s="239">
        <f t="shared" si="119"/>
        <v>0</v>
      </c>
      <c r="Q382" s="239">
        <f t="shared" si="120"/>
        <v>0</v>
      </c>
      <c r="R382" s="239">
        <f t="shared" si="121"/>
        <v>0</v>
      </c>
      <c r="S382" s="239">
        <f t="shared" si="122"/>
        <v>0</v>
      </c>
      <c r="T382" s="239">
        <f t="shared" si="123"/>
        <v>0</v>
      </c>
      <c r="U382" s="239">
        <f t="shared" si="124"/>
        <v>0</v>
      </c>
      <c r="V382" s="239">
        <f t="shared" si="125"/>
        <v>0</v>
      </c>
      <c r="W382" s="239">
        <f t="shared" si="126"/>
        <v>0</v>
      </c>
      <c r="X382" s="152"/>
      <c r="Y382" s="230" t="s">
        <v>1152</v>
      </c>
      <c r="Z382" s="231">
        <v>0</v>
      </c>
      <c r="AA382" s="231">
        <v>2565759</v>
      </c>
      <c r="AB382" s="232">
        <v>0</v>
      </c>
      <c r="AC382" s="152"/>
      <c r="AD382" s="152"/>
      <c r="AE382" s="240" t="str">
        <f t="shared" si="138"/>
        <v>201</v>
      </c>
      <c r="AF382" s="240" t="str">
        <f t="shared" si="127"/>
        <v>2</v>
      </c>
      <c r="AG382" s="240" t="str">
        <f t="shared" si="129"/>
        <v>18</v>
      </c>
      <c r="AH382" s="240" t="str">
        <f t="shared" si="130"/>
        <v>05</v>
      </c>
      <c r="AI382" s="240" t="str">
        <f t="shared" si="131"/>
        <v>020</v>
      </c>
      <c r="AJ382" s="240" t="str">
        <f t="shared" si="132"/>
        <v>05</v>
      </c>
      <c r="AK382" s="240" t="str">
        <f t="shared" si="133"/>
        <v>0000</v>
      </c>
      <c r="AL382" s="240" t="str">
        <f t="shared" si="134"/>
        <v>150</v>
      </c>
    </row>
    <row r="383" spans="1:38" s="7" customFormat="1" ht="33.75" x14ac:dyDescent="0.2">
      <c r="A383" s="120" t="s">
        <v>658</v>
      </c>
      <c r="B383" s="119" t="s">
        <v>60</v>
      </c>
      <c r="C383" s="121" t="s">
        <v>381</v>
      </c>
      <c r="D383" s="122" t="s">
        <v>23</v>
      </c>
      <c r="E383" s="122" t="s">
        <v>637</v>
      </c>
      <c r="F383" s="122" t="s">
        <v>327</v>
      </c>
      <c r="G383" s="122" t="s">
        <v>60</v>
      </c>
      <c r="H383" s="122" t="s">
        <v>217</v>
      </c>
      <c r="I383" s="122" t="s">
        <v>384</v>
      </c>
      <c r="J383" s="123" t="s">
        <v>277</v>
      </c>
      <c r="K383" s="135">
        <f>K384+K385</f>
        <v>0</v>
      </c>
      <c r="L383" s="135">
        <f>L384+L385</f>
        <v>1960638.2799999998</v>
      </c>
      <c r="M383" s="245" t="str">
        <f t="shared" si="115"/>
        <v>-</v>
      </c>
      <c r="N383" s="101">
        <f t="shared" si="117"/>
        <v>0</v>
      </c>
      <c r="O383" s="101">
        <f t="shared" si="118"/>
        <v>0</v>
      </c>
      <c r="P383" s="239">
        <f t="shared" si="119"/>
        <v>0</v>
      </c>
      <c r="Q383" s="239">
        <f t="shared" si="120"/>
        <v>0</v>
      </c>
      <c r="R383" s="239">
        <f t="shared" si="121"/>
        <v>0</v>
      </c>
      <c r="S383" s="239">
        <f t="shared" si="122"/>
        <v>0</v>
      </c>
      <c r="T383" s="239">
        <f t="shared" si="123"/>
        <v>0</v>
      </c>
      <c r="U383" s="239">
        <f t="shared" si="124"/>
        <v>0</v>
      </c>
      <c r="V383" s="239">
        <f t="shared" si="125"/>
        <v>0</v>
      </c>
      <c r="W383" s="239">
        <f t="shared" si="126"/>
        <v>0</v>
      </c>
      <c r="X383" s="152"/>
      <c r="Y383" s="230" t="s">
        <v>986</v>
      </c>
      <c r="Z383" s="231">
        <v>0</v>
      </c>
      <c r="AA383" s="231">
        <v>1960638.28</v>
      </c>
      <c r="AB383" s="232">
        <v>0</v>
      </c>
      <c r="AC383" s="152"/>
      <c r="AD383" s="152"/>
      <c r="AE383" s="240" t="str">
        <f t="shared" si="138"/>
        <v>000</v>
      </c>
      <c r="AF383" s="240" t="str">
        <f t="shared" si="127"/>
        <v>2</v>
      </c>
      <c r="AG383" s="240" t="str">
        <f t="shared" si="129"/>
        <v>18</v>
      </c>
      <c r="AH383" s="240" t="str">
        <f t="shared" si="130"/>
        <v>60</v>
      </c>
      <c r="AI383" s="240" t="str">
        <f t="shared" si="131"/>
        <v>010</v>
      </c>
      <c r="AJ383" s="240" t="str">
        <f t="shared" si="132"/>
        <v>05</v>
      </c>
      <c r="AK383" s="240" t="str">
        <f t="shared" si="133"/>
        <v>0000</v>
      </c>
      <c r="AL383" s="240" t="str">
        <f t="shared" si="134"/>
        <v>150</v>
      </c>
    </row>
    <row r="384" spans="1:38" s="7" customFormat="1" ht="33.75" x14ac:dyDescent="0.2">
      <c r="A384" s="120" t="s">
        <v>658</v>
      </c>
      <c r="B384" s="119" t="s">
        <v>60</v>
      </c>
      <c r="C384" s="121" t="s">
        <v>279</v>
      </c>
      <c r="D384" s="122" t="s">
        <v>23</v>
      </c>
      <c r="E384" s="122" t="s">
        <v>637</v>
      </c>
      <c r="F384" s="122" t="s">
        <v>327</v>
      </c>
      <c r="G384" s="122" t="s">
        <v>60</v>
      </c>
      <c r="H384" s="122" t="s">
        <v>217</v>
      </c>
      <c r="I384" s="122" t="s">
        <v>384</v>
      </c>
      <c r="J384" s="123" t="s">
        <v>277</v>
      </c>
      <c r="K384" s="244">
        <v>0</v>
      </c>
      <c r="L384" s="244">
        <v>1335620.1599999999</v>
      </c>
      <c r="M384" s="245" t="str">
        <f t="shared" si="115"/>
        <v>-</v>
      </c>
      <c r="N384" s="101">
        <f t="shared" si="117"/>
        <v>0</v>
      </c>
      <c r="O384" s="101">
        <f t="shared" si="118"/>
        <v>0</v>
      </c>
      <c r="P384" s="239">
        <f t="shared" si="119"/>
        <v>0</v>
      </c>
      <c r="Q384" s="239">
        <f t="shared" si="120"/>
        <v>0</v>
      </c>
      <c r="R384" s="239">
        <f t="shared" si="121"/>
        <v>0</v>
      </c>
      <c r="S384" s="239">
        <f t="shared" si="122"/>
        <v>0</v>
      </c>
      <c r="T384" s="239">
        <f t="shared" si="123"/>
        <v>0</v>
      </c>
      <c r="U384" s="239">
        <f t="shared" si="124"/>
        <v>0</v>
      </c>
      <c r="V384" s="239">
        <f t="shared" si="125"/>
        <v>0</v>
      </c>
      <c r="W384" s="239">
        <f t="shared" si="126"/>
        <v>0</v>
      </c>
      <c r="X384" s="152"/>
      <c r="Y384" s="230" t="s">
        <v>987</v>
      </c>
      <c r="Z384" s="231">
        <v>0</v>
      </c>
      <c r="AA384" s="231">
        <v>1335620.1599999999</v>
      </c>
      <c r="AB384" s="232">
        <v>0</v>
      </c>
      <c r="AC384" s="152"/>
      <c r="AD384" s="152"/>
      <c r="AE384" s="240" t="str">
        <f t="shared" si="138"/>
        <v>201</v>
      </c>
      <c r="AF384" s="240" t="str">
        <f t="shared" si="127"/>
        <v>2</v>
      </c>
      <c r="AG384" s="240" t="str">
        <f t="shared" si="129"/>
        <v>18</v>
      </c>
      <c r="AH384" s="240" t="str">
        <f t="shared" si="130"/>
        <v>60</v>
      </c>
      <c r="AI384" s="240" t="str">
        <f t="shared" si="131"/>
        <v>010</v>
      </c>
      <c r="AJ384" s="240" t="str">
        <f t="shared" si="132"/>
        <v>05</v>
      </c>
      <c r="AK384" s="240" t="str">
        <f t="shared" si="133"/>
        <v>0000</v>
      </c>
      <c r="AL384" s="240" t="str">
        <f t="shared" si="134"/>
        <v>150</v>
      </c>
    </row>
    <row r="385" spans="1:39" s="7" customFormat="1" ht="33.75" x14ac:dyDescent="0.2">
      <c r="A385" s="120" t="s">
        <v>658</v>
      </c>
      <c r="B385" s="119" t="s">
        <v>60</v>
      </c>
      <c r="C385" s="121" t="s">
        <v>79</v>
      </c>
      <c r="D385" s="122" t="s">
        <v>23</v>
      </c>
      <c r="E385" s="122" t="s">
        <v>637</v>
      </c>
      <c r="F385" s="122" t="s">
        <v>327</v>
      </c>
      <c r="G385" s="122" t="s">
        <v>60</v>
      </c>
      <c r="H385" s="122" t="s">
        <v>217</v>
      </c>
      <c r="I385" s="122" t="s">
        <v>384</v>
      </c>
      <c r="J385" s="123" t="s">
        <v>277</v>
      </c>
      <c r="K385" s="244">
        <v>0</v>
      </c>
      <c r="L385" s="244">
        <v>625018.12</v>
      </c>
      <c r="M385" s="245" t="str">
        <f t="shared" si="115"/>
        <v>-</v>
      </c>
      <c r="N385" s="101">
        <f t="shared" si="117"/>
        <v>0</v>
      </c>
      <c r="O385" s="101">
        <f t="shared" si="118"/>
        <v>0</v>
      </c>
      <c r="P385" s="239">
        <f t="shared" si="119"/>
        <v>0</v>
      </c>
      <c r="Q385" s="239">
        <f t="shared" si="120"/>
        <v>0</v>
      </c>
      <c r="R385" s="239">
        <f t="shared" si="121"/>
        <v>0</v>
      </c>
      <c r="S385" s="239">
        <f t="shared" si="122"/>
        <v>0</v>
      </c>
      <c r="T385" s="239">
        <f t="shared" si="123"/>
        <v>0</v>
      </c>
      <c r="U385" s="239">
        <f t="shared" si="124"/>
        <v>0</v>
      </c>
      <c r="V385" s="239">
        <f t="shared" si="125"/>
        <v>0</v>
      </c>
      <c r="W385" s="239">
        <f t="shared" si="126"/>
        <v>0</v>
      </c>
      <c r="X385" s="152"/>
      <c r="Y385" s="230" t="s">
        <v>988</v>
      </c>
      <c r="Z385" s="231">
        <v>0</v>
      </c>
      <c r="AA385" s="231">
        <v>625018.12</v>
      </c>
      <c r="AB385" s="232">
        <v>0</v>
      </c>
      <c r="AC385" s="152"/>
      <c r="AD385" s="152"/>
      <c r="AE385" s="240" t="str">
        <f t="shared" si="138"/>
        <v>295</v>
      </c>
      <c r="AF385" s="240" t="str">
        <f t="shared" si="127"/>
        <v>2</v>
      </c>
      <c r="AG385" s="240" t="str">
        <f t="shared" si="129"/>
        <v>18</v>
      </c>
      <c r="AH385" s="240" t="str">
        <f t="shared" si="130"/>
        <v>60</v>
      </c>
      <c r="AI385" s="240" t="str">
        <f t="shared" si="131"/>
        <v>010</v>
      </c>
      <c r="AJ385" s="240" t="str">
        <f t="shared" si="132"/>
        <v>05</v>
      </c>
      <c r="AK385" s="240" t="str">
        <f t="shared" si="133"/>
        <v>0000</v>
      </c>
      <c r="AL385" s="240" t="str">
        <f t="shared" si="134"/>
        <v>150</v>
      </c>
    </row>
    <row r="386" spans="1:39" s="7" customFormat="1" ht="22.5" x14ac:dyDescent="0.2">
      <c r="A386" s="132" t="s">
        <v>270</v>
      </c>
      <c r="B386" s="118" t="s">
        <v>60</v>
      </c>
      <c r="C386" s="125" t="s">
        <v>381</v>
      </c>
      <c r="D386" s="319" t="s">
        <v>23</v>
      </c>
      <c r="E386" s="319" t="s">
        <v>149</v>
      </c>
      <c r="F386" s="319" t="s">
        <v>383</v>
      </c>
      <c r="G386" s="319" t="s">
        <v>381</v>
      </c>
      <c r="H386" s="319" t="s">
        <v>383</v>
      </c>
      <c r="I386" s="319" t="s">
        <v>384</v>
      </c>
      <c r="J386" s="320" t="s">
        <v>381</v>
      </c>
      <c r="K386" s="309">
        <f>K387</f>
        <v>-1781507.92</v>
      </c>
      <c r="L386" s="309">
        <f>L387</f>
        <v>-51695777.309999995</v>
      </c>
      <c r="M386" s="326" t="str">
        <f t="shared" ref="M386:M393" si="140">IF(K386-L386&lt;0,K386-L386,"-")</f>
        <v>-</v>
      </c>
      <c r="N386" s="101">
        <f t="shared" si="117"/>
        <v>0</v>
      </c>
      <c r="O386" s="101">
        <f t="shared" si="118"/>
        <v>0</v>
      </c>
      <c r="P386" s="239">
        <f t="shared" si="119"/>
        <v>0</v>
      </c>
      <c r="Q386" s="239">
        <f t="shared" si="120"/>
        <v>0</v>
      </c>
      <c r="R386" s="239">
        <f t="shared" si="121"/>
        <v>0</v>
      </c>
      <c r="S386" s="239">
        <f t="shared" si="122"/>
        <v>0</v>
      </c>
      <c r="T386" s="239">
        <f t="shared" si="123"/>
        <v>0</v>
      </c>
      <c r="U386" s="239">
        <f t="shared" si="124"/>
        <v>0</v>
      </c>
      <c r="V386" s="239">
        <f t="shared" si="125"/>
        <v>0</v>
      </c>
      <c r="W386" s="239">
        <f t="shared" si="126"/>
        <v>0</v>
      </c>
      <c r="X386" s="152"/>
      <c r="Y386" s="230" t="s">
        <v>989</v>
      </c>
      <c r="Z386" s="231">
        <v>-1781507.92</v>
      </c>
      <c r="AA386" s="231">
        <v>-51695777.310000002</v>
      </c>
      <c r="AB386" s="232">
        <v>0</v>
      </c>
      <c r="AC386" s="152"/>
      <c r="AD386" s="152"/>
      <c r="AE386" s="240" t="str">
        <f t="shared" si="138"/>
        <v>000</v>
      </c>
      <c r="AF386" s="240" t="str">
        <f t="shared" si="127"/>
        <v>2</v>
      </c>
      <c r="AG386" s="240" t="str">
        <f t="shared" si="129"/>
        <v>19</v>
      </c>
      <c r="AH386" s="240" t="str">
        <f t="shared" si="130"/>
        <v>00</v>
      </c>
      <c r="AI386" s="240" t="str">
        <f t="shared" si="131"/>
        <v>000</v>
      </c>
      <c r="AJ386" s="240" t="str">
        <f t="shared" si="132"/>
        <v>00</v>
      </c>
      <c r="AK386" s="240" t="str">
        <f t="shared" si="133"/>
        <v>0000</v>
      </c>
      <c r="AL386" s="240" t="str">
        <f t="shared" si="134"/>
        <v>000</v>
      </c>
    </row>
    <row r="387" spans="1:39" s="7" customFormat="1" ht="22.5" x14ac:dyDescent="0.2">
      <c r="A387" s="120" t="s">
        <v>695</v>
      </c>
      <c r="B387" s="119" t="s">
        <v>60</v>
      </c>
      <c r="C387" s="121" t="s">
        <v>381</v>
      </c>
      <c r="D387" s="153" t="s">
        <v>23</v>
      </c>
      <c r="E387" s="153" t="s">
        <v>149</v>
      </c>
      <c r="F387" s="153" t="s">
        <v>383</v>
      </c>
      <c r="G387" s="153" t="s">
        <v>381</v>
      </c>
      <c r="H387" s="153" t="s">
        <v>217</v>
      </c>
      <c r="I387" s="153" t="s">
        <v>384</v>
      </c>
      <c r="J387" s="154" t="s">
        <v>277</v>
      </c>
      <c r="K387" s="315">
        <f>K390+K388</f>
        <v>-1781507.92</v>
      </c>
      <c r="L387" s="315">
        <f>L390+L388</f>
        <v>-51695777.309999995</v>
      </c>
      <c r="M387" s="326" t="str">
        <f t="shared" si="140"/>
        <v>-</v>
      </c>
      <c r="N387" s="101">
        <f t="shared" si="117"/>
        <v>0</v>
      </c>
      <c r="O387" s="101">
        <f t="shared" si="118"/>
        <v>0</v>
      </c>
      <c r="P387" s="239">
        <f t="shared" si="119"/>
        <v>0</v>
      </c>
      <c r="Q387" s="239">
        <f t="shared" si="120"/>
        <v>0</v>
      </c>
      <c r="R387" s="239">
        <f t="shared" si="121"/>
        <v>0</v>
      </c>
      <c r="S387" s="239">
        <f t="shared" si="122"/>
        <v>0</v>
      </c>
      <c r="T387" s="239">
        <f t="shared" si="123"/>
        <v>0</v>
      </c>
      <c r="U387" s="239">
        <f t="shared" si="124"/>
        <v>0</v>
      </c>
      <c r="V387" s="239">
        <f t="shared" si="125"/>
        <v>0</v>
      </c>
      <c r="W387" s="239">
        <f t="shared" si="126"/>
        <v>0</v>
      </c>
      <c r="X387" s="152"/>
      <c r="Y387" s="230" t="s">
        <v>990</v>
      </c>
      <c r="Z387" s="231">
        <v>-1781507.92</v>
      </c>
      <c r="AA387" s="231">
        <v>-51695777.310000002</v>
      </c>
      <c r="AB387" s="232">
        <v>0</v>
      </c>
      <c r="AC387" s="152"/>
      <c r="AD387" s="152"/>
      <c r="AE387" s="240" t="str">
        <f t="shared" si="138"/>
        <v>000</v>
      </c>
      <c r="AF387" s="240" t="str">
        <f t="shared" si="127"/>
        <v>2</v>
      </c>
      <c r="AG387" s="240" t="str">
        <f t="shared" si="129"/>
        <v>19</v>
      </c>
      <c r="AH387" s="240" t="str">
        <f t="shared" si="130"/>
        <v>00</v>
      </c>
      <c r="AI387" s="240" t="str">
        <f t="shared" si="131"/>
        <v>000</v>
      </c>
      <c r="AJ387" s="240" t="str">
        <f t="shared" si="132"/>
        <v>05</v>
      </c>
      <c r="AK387" s="240" t="str">
        <f t="shared" si="133"/>
        <v>0000</v>
      </c>
      <c r="AL387" s="240" t="str">
        <f t="shared" si="134"/>
        <v>150</v>
      </c>
    </row>
    <row r="388" spans="1:39" s="7" customFormat="1" ht="33.75" x14ac:dyDescent="0.2">
      <c r="A388" s="120" t="s">
        <v>697</v>
      </c>
      <c r="B388" s="119" t="s">
        <v>60</v>
      </c>
      <c r="C388" s="121" t="s">
        <v>381</v>
      </c>
      <c r="D388" s="153" t="s">
        <v>23</v>
      </c>
      <c r="E388" s="153" t="s">
        <v>149</v>
      </c>
      <c r="F388" s="153" t="s">
        <v>337</v>
      </c>
      <c r="G388" s="153" t="s">
        <v>603</v>
      </c>
      <c r="H388" s="153" t="s">
        <v>217</v>
      </c>
      <c r="I388" s="153" t="s">
        <v>384</v>
      </c>
      <c r="J388" s="154" t="s">
        <v>277</v>
      </c>
      <c r="K388" s="315">
        <f>K389</f>
        <v>0</v>
      </c>
      <c r="L388" s="315">
        <f>L389</f>
        <v>-106941.73</v>
      </c>
      <c r="M388" s="326" t="str">
        <f t="shared" si="140"/>
        <v>-</v>
      </c>
      <c r="N388" s="101">
        <f t="shared" si="117"/>
        <v>0</v>
      </c>
      <c r="O388" s="101">
        <f t="shared" si="118"/>
        <v>0</v>
      </c>
      <c r="P388" s="239">
        <f t="shared" si="119"/>
        <v>0</v>
      </c>
      <c r="Q388" s="239">
        <f t="shared" si="120"/>
        <v>0</v>
      </c>
      <c r="R388" s="239">
        <f t="shared" si="121"/>
        <v>0</v>
      </c>
      <c r="S388" s="239">
        <f t="shared" si="122"/>
        <v>0</v>
      </c>
      <c r="T388" s="239">
        <f t="shared" si="123"/>
        <v>0</v>
      </c>
      <c r="U388" s="239">
        <f t="shared" si="124"/>
        <v>0</v>
      </c>
      <c r="V388" s="239">
        <f t="shared" si="125"/>
        <v>0</v>
      </c>
      <c r="W388" s="239">
        <f t="shared" si="126"/>
        <v>0</v>
      </c>
      <c r="X388" s="152"/>
      <c r="Y388" s="230" t="s">
        <v>991</v>
      </c>
      <c r="Z388" s="231">
        <v>0</v>
      </c>
      <c r="AA388" s="231">
        <v>-106941.73</v>
      </c>
      <c r="AB388" s="232">
        <v>0</v>
      </c>
      <c r="AC388" s="152"/>
      <c r="AD388" s="152"/>
      <c r="AE388" s="240" t="str">
        <f t="shared" si="138"/>
        <v>000</v>
      </c>
      <c r="AF388" s="240" t="str">
        <f t="shared" si="127"/>
        <v>2</v>
      </c>
      <c r="AG388" s="240" t="str">
        <f t="shared" si="129"/>
        <v>19</v>
      </c>
      <c r="AH388" s="240" t="str">
        <f t="shared" si="130"/>
        <v>25</v>
      </c>
      <c r="AI388" s="240" t="str">
        <f t="shared" si="131"/>
        <v>304</v>
      </c>
      <c r="AJ388" s="240" t="str">
        <f t="shared" si="132"/>
        <v>05</v>
      </c>
      <c r="AK388" s="240" t="str">
        <f t="shared" si="133"/>
        <v>0000</v>
      </c>
      <c r="AL388" s="240" t="str">
        <f t="shared" si="134"/>
        <v>150</v>
      </c>
      <c r="AM388" s="3"/>
    </row>
    <row r="389" spans="1:39" s="7" customFormat="1" ht="33.75" x14ac:dyDescent="0.2">
      <c r="A389" s="120" t="s">
        <v>697</v>
      </c>
      <c r="B389" s="119" t="s">
        <v>60</v>
      </c>
      <c r="C389" s="121" t="s">
        <v>228</v>
      </c>
      <c r="D389" s="153" t="s">
        <v>23</v>
      </c>
      <c r="E389" s="153" t="s">
        <v>149</v>
      </c>
      <c r="F389" s="153" t="s">
        <v>337</v>
      </c>
      <c r="G389" s="153" t="s">
        <v>603</v>
      </c>
      <c r="H389" s="153" t="s">
        <v>217</v>
      </c>
      <c r="I389" s="153" t="s">
        <v>384</v>
      </c>
      <c r="J389" s="154" t="s">
        <v>277</v>
      </c>
      <c r="K389" s="244">
        <v>0</v>
      </c>
      <c r="L389" s="244">
        <v>-106941.73</v>
      </c>
      <c r="M389" s="326" t="str">
        <f t="shared" si="140"/>
        <v>-</v>
      </c>
      <c r="N389" s="101">
        <f t="shared" si="117"/>
        <v>0</v>
      </c>
      <c r="O389" s="101">
        <f t="shared" si="118"/>
        <v>0</v>
      </c>
      <c r="P389" s="239">
        <f t="shared" si="119"/>
        <v>0</v>
      </c>
      <c r="Q389" s="239">
        <f t="shared" si="120"/>
        <v>0</v>
      </c>
      <c r="R389" s="239">
        <f t="shared" si="121"/>
        <v>0</v>
      </c>
      <c r="S389" s="239">
        <f t="shared" si="122"/>
        <v>0</v>
      </c>
      <c r="T389" s="239">
        <f t="shared" si="123"/>
        <v>0</v>
      </c>
      <c r="U389" s="239">
        <f t="shared" si="124"/>
        <v>0</v>
      </c>
      <c r="V389" s="239">
        <f t="shared" si="125"/>
        <v>0</v>
      </c>
      <c r="W389" s="239">
        <f t="shared" si="126"/>
        <v>0</v>
      </c>
      <c r="X389" s="152"/>
      <c r="Y389" s="230" t="s">
        <v>992</v>
      </c>
      <c r="Z389" s="231">
        <v>0</v>
      </c>
      <c r="AA389" s="231">
        <v>-106941.73</v>
      </c>
      <c r="AB389" s="232">
        <v>0</v>
      </c>
      <c r="AC389" s="152"/>
      <c r="AD389" s="152"/>
      <c r="AE389" s="240" t="str">
        <f t="shared" si="138"/>
        <v>274</v>
      </c>
      <c r="AF389" s="240" t="str">
        <f t="shared" si="127"/>
        <v>2</v>
      </c>
      <c r="AG389" s="240" t="str">
        <f t="shared" si="129"/>
        <v>19</v>
      </c>
      <c r="AH389" s="240" t="str">
        <f t="shared" si="130"/>
        <v>25</v>
      </c>
      <c r="AI389" s="240" t="str">
        <f t="shared" si="131"/>
        <v>304</v>
      </c>
      <c r="AJ389" s="240" t="str">
        <f t="shared" si="132"/>
        <v>05</v>
      </c>
      <c r="AK389" s="240" t="str">
        <f t="shared" si="133"/>
        <v>0000</v>
      </c>
      <c r="AL389" s="240" t="str">
        <f t="shared" si="134"/>
        <v>150</v>
      </c>
      <c r="AM389" s="3"/>
    </row>
    <row r="390" spans="1:39" s="7" customFormat="1" ht="22.5" x14ac:dyDescent="0.2">
      <c r="A390" s="120" t="s">
        <v>328</v>
      </c>
      <c r="B390" s="119" t="s">
        <v>60</v>
      </c>
      <c r="C390" s="121" t="s">
        <v>381</v>
      </c>
      <c r="D390" s="153" t="s">
        <v>23</v>
      </c>
      <c r="E390" s="153" t="s">
        <v>149</v>
      </c>
      <c r="F390" s="153" t="s">
        <v>327</v>
      </c>
      <c r="G390" s="153" t="s">
        <v>60</v>
      </c>
      <c r="H390" s="153" t="s">
        <v>217</v>
      </c>
      <c r="I390" s="153" t="s">
        <v>384</v>
      </c>
      <c r="J390" s="154" t="s">
        <v>277</v>
      </c>
      <c r="K390" s="135">
        <f>SUM(K391:K396)</f>
        <v>-1781507.92</v>
      </c>
      <c r="L390" s="135">
        <f>SUM(L391:L396)</f>
        <v>-51588835.579999998</v>
      </c>
      <c r="M390" s="326" t="str">
        <f t="shared" si="140"/>
        <v>-</v>
      </c>
      <c r="N390" s="101">
        <f t="shared" si="117"/>
        <v>0</v>
      </c>
      <c r="O390" s="101">
        <f t="shared" si="118"/>
        <v>0</v>
      </c>
      <c r="P390" s="239">
        <f t="shared" si="119"/>
        <v>0</v>
      </c>
      <c r="Q390" s="239">
        <f t="shared" si="120"/>
        <v>0</v>
      </c>
      <c r="R390" s="239">
        <f t="shared" si="121"/>
        <v>0</v>
      </c>
      <c r="S390" s="239">
        <f t="shared" si="122"/>
        <v>0</v>
      </c>
      <c r="T390" s="239">
        <f t="shared" si="123"/>
        <v>0</v>
      </c>
      <c r="U390" s="239">
        <f t="shared" si="124"/>
        <v>0</v>
      </c>
      <c r="V390" s="239">
        <f t="shared" si="125"/>
        <v>0</v>
      </c>
      <c r="W390" s="239">
        <f t="shared" si="126"/>
        <v>0</v>
      </c>
      <c r="X390" s="152"/>
      <c r="Y390" s="230" t="s">
        <v>993</v>
      </c>
      <c r="Z390" s="231">
        <v>-1781507.92</v>
      </c>
      <c r="AA390" s="231">
        <v>-51588835.579999998</v>
      </c>
      <c r="AB390" s="232">
        <v>0</v>
      </c>
      <c r="AC390" s="152"/>
      <c r="AD390" s="152"/>
      <c r="AE390" s="240" t="str">
        <f t="shared" si="138"/>
        <v>000</v>
      </c>
      <c r="AF390" s="240" t="str">
        <f t="shared" si="127"/>
        <v>2</v>
      </c>
      <c r="AG390" s="240" t="str">
        <f t="shared" si="129"/>
        <v>19</v>
      </c>
      <c r="AH390" s="240" t="str">
        <f t="shared" si="130"/>
        <v>60</v>
      </c>
      <c r="AI390" s="240" t="str">
        <f t="shared" si="131"/>
        <v>010</v>
      </c>
      <c r="AJ390" s="240" t="str">
        <f t="shared" si="132"/>
        <v>05</v>
      </c>
      <c r="AK390" s="240" t="str">
        <f t="shared" si="133"/>
        <v>0000</v>
      </c>
      <c r="AL390" s="240" t="str">
        <f t="shared" si="134"/>
        <v>150</v>
      </c>
      <c r="AM390" s="3"/>
    </row>
    <row r="391" spans="1:39" s="7" customFormat="1" ht="22.5" x14ac:dyDescent="0.2">
      <c r="A391" s="120" t="s">
        <v>328</v>
      </c>
      <c r="B391" s="119" t="s">
        <v>60</v>
      </c>
      <c r="C391" s="121" t="s">
        <v>279</v>
      </c>
      <c r="D391" s="153" t="s">
        <v>23</v>
      </c>
      <c r="E391" s="153" t="s">
        <v>149</v>
      </c>
      <c r="F391" s="153" t="s">
        <v>327</v>
      </c>
      <c r="G391" s="153" t="s">
        <v>60</v>
      </c>
      <c r="H391" s="153" t="s">
        <v>217</v>
      </c>
      <c r="I391" s="153" t="s">
        <v>384</v>
      </c>
      <c r="J391" s="154" t="s">
        <v>277</v>
      </c>
      <c r="K391" s="244">
        <v>-1642200</v>
      </c>
      <c r="L391" s="150">
        <v>-1320951.44</v>
      </c>
      <c r="M391" s="326">
        <f t="shared" si="140"/>
        <v>-321248.56000000006</v>
      </c>
      <c r="N391" s="101">
        <f t="shared" si="117"/>
        <v>0</v>
      </c>
      <c r="O391" s="101">
        <f t="shared" si="118"/>
        <v>0</v>
      </c>
      <c r="P391" s="239">
        <f t="shared" si="119"/>
        <v>0</v>
      </c>
      <c r="Q391" s="239">
        <f t="shared" si="120"/>
        <v>0</v>
      </c>
      <c r="R391" s="239">
        <f t="shared" si="121"/>
        <v>0</v>
      </c>
      <c r="S391" s="239">
        <f t="shared" si="122"/>
        <v>0</v>
      </c>
      <c r="T391" s="239">
        <f t="shared" si="123"/>
        <v>0</v>
      </c>
      <c r="U391" s="239">
        <f t="shared" si="124"/>
        <v>0</v>
      </c>
      <c r="V391" s="239">
        <f t="shared" si="125"/>
        <v>0</v>
      </c>
      <c r="W391" s="239">
        <f t="shared" si="126"/>
        <v>0</v>
      </c>
      <c r="X391" s="152"/>
      <c r="Y391" s="230" t="s">
        <v>994</v>
      </c>
      <c r="Z391" s="231">
        <v>-1642200</v>
      </c>
      <c r="AA391" s="231">
        <v>-1320951.44</v>
      </c>
      <c r="AB391" s="232">
        <v>-321248.56</v>
      </c>
      <c r="AC391" s="152"/>
      <c r="AD391" s="152"/>
      <c r="AE391" s="240" t="str">
        <f t="shared" si="138"/>
        <v>201</v>
      </c>
      <c r="AF391" s="240" t="str">
        <f t="shared" si="127"/>
        <v>2</v>
      </c>
      <c r="AG391" s="240" t="str">
        <f t="shared" si="129"/>
        <v>19</v>
      </c>
      <c r="AH391" s="240" t="str">
        <f t="shared" si="130"/>
        <v>60</v>
      </c>
      <c r="AI391" s="240" t="str">
        <f t="shared" si="131"/>
        <v>010</v>
      </c>
      <c r="AJ391" s="240" t="str">
        <f t="shared" si="132"/>
        <v>05</v>
      </c>
      <c r="AK391" s="240" t="str">
        <f t="shared" si="133"/>
        <v>0000</v>
      </c>
      <c r="AL391" s="240" t="str">
        <f t="shared" si="134"/>
        <v>150</v>
      </c>
      <c r="AM391" s="3"/>
    </row>
    <row r="392" spans="1:39" s="7" customFormat="1" ht="22.5" x14ac:dyDescent="0.2">
      <c r="A392" s="120" t="s">
        <v>328</v>
      </c>
      <c r="B392" s="119" t="s">
        <v>60</v>
      </c>
      <c r="C392" s="121" t="s">
        <v>229</v>
      </c>
      <c r="D392" s="153" t="s">
        <v>23</v>
      </c>
      <c r="E392" s="153" t="s">
        <v>149</v>
      </c>
      <c r="F392" s="153" t="s">
        <v>327</v>
      </c>
      <c r="G392" s="153" t="s">
        <v>60</v>
      </c>
      <c r="H392" s="153" t="s">
        <v>217</v>
      </c>
      <c r="I392" s="153" t="s">
        <v>384</v>
      </c>
      <c r="J392" s="154" t="s">
        <v>277</v>
      </c>
      <c r="K392" s="135">
        <v>-17000</v>
      </c>
      <c r="L392" s="259">
        <v>0</v>
      </c>
      <c r="M392" s="326">
        <f t="shared" si="140"/>
        <v>-17000</v>
      </c>
      <c r="N392" s="101">
        <f t="shared" si="117"/>
        <v>0</v>
      </c>
      <c r="O392" s="101">
        <f t="shared" si="118"/>
        <v>0</v>
      </c>
      <c r="P392" s="239">
        <f t="shared" si="119"/>
        <v>0</v>
      </c>
      <c r="Q392" s="239">
        <f t="shared" si="120"/>
        <v>0</v>
      </c>
      <c r="R392" s="239">
        <f t="shared" si="121"/>
        <v>0</v>
      </c>
      <c r="S392" s="239">
        <f t="shared" si="122"/>
        <v>0</v>
      </c>
      <c r="T392" s="239">
        <f t="shared" si="123"/>
        <v>0</v>
      </c>
      <c r="U392" s="239">
        <f t="shared" si="124"/>
        <v>0</v>
      </c>
      <c r="V392" s="239">
        <f t="shared" si="125"/>
        <v>0</v>
      </c>
      <c r="W392" s="239">
        <f t="shared" si="126"/>
        <v>0</v>
      </c>
      <c r="X392" s="152"/>
      <c r="Y392" s="230" t="s">
        <v>1025</v>
      </c>
      <c r="Z392" s="231">
        <v>-17000</v>
      </c>
      <c r="AA392" s="231">
        <v>0</v>
      </c>
      <c r="AB392" s="232">
        <v>-17000</v>
      </c>
      <c r="AC392" s="152"/>
      <c r="AD392" s="152"/>
      <c r="AE392" s="240" t="str">
        <f t="shared" si="138"/>
        <v>220</v>
      </c>
      <c r="AF392" s="240" t="str">
        <f t="shared" si="127"/>
        <v>2</v>
      </c>
      <c r="AG392" s="240" t="str">
        <f t="shared" si="129"/>
        <v>19</v>
      </c>
      <c r="AH392" s="240" t="str">
        <f t="shared" si="130"/>
        <v>60</v>
      </c>
      <c r="AI392" s="240" t="str">
        <f t="shared" si="131"/>
        <v>010</v>
      </c>
      <c r="AJ392" s="240" t="str">
        <f t="shared" si="132"/>
        <v>05</v>
      </c>
      <c r="AK392" s="240" t="str">
        <f t="shared" si="133"/>
        <v>0000</v>
      </c>
      <c r="AL392" s="240" t="str">
        <f t="shared" si="134"/>
        <v>150</v>
      </c>
      <c r="AM392" s="3"/>
    </row>
    <row r="393" spans="1:39" s="7" customFormat="1" ht="22.5" x14ac:dyDescent="0.2">
      <c r="A393" s="120" t="s">
        <v>328</v>
      </c>
      <c r="B393" s="119" t="s">
        <v>60</v>
      </c>
      <c r="C393" s="121" t="s">
        <v>32</v>
      </c>
      <c r="D393" s="153" t="s">
        <v>23</v>
      </c>
      <c r="E393" s="153" t="s">
        <v>149</v>
      </c>
      <c r="F393" s="153" t="s">
        <v>327</v>
      </c>
      <c r="G393" s="153" t="s">
        <v>60</v>
      </c>
      <c r="H393" s="153" t="s">
        <v>217</v>
      </c>
      <c r="I393" s="153" t="s">
        <v>384</v>
      </c>
      <c r="J393" s="154" t="s">
        <v>277</v>
      </c>
      <c r="K393" s="244">
        <v>0</v>
      </c>
      <c r="L393" s="259">
        <v>-13390512.93</v>
      </c>
      <c r="M393" s="326" t="str">
        <f t="shared" si="140"/>
        <v>-</v>
      </c>
      <c r="N393" s="101">
        <f t="shared" si="117"/>
        <v>0</v>
      </c>
      <c r="O393" s="101">
        <f t="shared" si="118"/>
        <v>0</v>
      </c>
      <c r="P393" s="239">
        <f t="shared" si="119"/>
        <v>0</v>
      </c>
      <c r="Q393" s="239">
        <f t="shared" si="120"/>
        <v>0</v>
      </c>
      <c r="R393" s="239">
        <f t="shared" si="121"/>
        <v>0</v>
      </c>
      <c r="S393" s="239">
        <f t="shared" si="122"/>
        <v>0</v>
      </c>
      <c r="T393" s="239">
        <f t="shared" si="123"/>
        <v>0</v>
      </c>
      <c r="U393" s="239">
        <f t="shared" si="124"/>
        <v>0</v>
      </c>
      <c r="V393" s="239">
        <f t="shared" si="125"/>
        <v>0</v>
      </c>
      <c r="W393" s="239">
        <f t="shared" si="126"/>
        <v>0</v>
      </c>
      <c r="X393" s="152"/>
      <c r="Y393" s="230" t="s">
        <v>995</v>
      </c>
      <c r="Z393" s="231">
        <v>0</v>
      </c>
      <c r="AA393" s="231">
        <v>-13390512.93</v>
      </c>
      <c r="AB393" s="232">
        <v>0</v>
      </c>
      <c r="AC393" s="152"/>
      <c r="AD393" s="152"/>
      <c r="AE393" s="240" t="str">
        <f t="shared" si="138"/>
        <v>233</v>
      </c>
      <c r="AF393" s="240" t="str">
        <f t="shared" si="127"/>
        <v>2</v>
      </c>
      <c r="AG393" s="240" t="str">
        <f t="shared" si="129"/>
        <v>19</v>
      </c>
      <c r="AH393" s="240" t="str">
        <f t="shared" si="130"/>
        <v>60</v>
      </c>
      <c r="AI393" s="240" t="str">
        <f t="shared" si="131"/>
        <v>010</v>
      </c>
      <c r="AJ393" s="240" t="str">
        <f t="shared" si="132"/>
        <v>05</v>
      </c>
      <c r="AK393" s="240" t="str">
        <f t="shared" si="133"/>
        <v>0000</v>
      </c>
      <c r="AL393" s="240" t="str">
        <f t="shared" si="134"/>
        <v>150</v>
      </c>
      <c r="AM393" s="101"/>
    </row>
    <row r="394" spans="1:39" s="7" customFormat="1" ht="22.5" x14ac:dyDescent="0.2">
      <c r="A394" s="120" t="s">
        <v>328</v>
      </c>
      <c r="B394" s="119" t="s">
        <v>60</v>
      </c>
      <c r="C394" s="121" t="s">
        <v>228</v>
      </c>
      <c r="D394" s="153" t="s">
        <v>23</v>
      </c>
      <c r="E394" s="153" t="s">
        <v>149</v>
      </c>
      <c r="F394" s="153" t="s">
        <v>327</v>
      </c>
      <c r="G394" s="153" t="s">
        <v>60</v>
      </c>
      <c r="H394" s="153" t="s">
        <v>217</v>
      </c>
      <c r="I394" s="153" t="s">
        <v>384</v>
      </c>
      <c r="J394" s="154" t="s">
        <v>277</v>
      </c>
      <c r="K394" s="244">
        <v>-96784.42</v>
      </c>
      <c r="L394" s="150">
        <v>-35886412.140000001</v>
      </c>
      <c r="M394" s="326" t="str">
        <f>IF(K394-L394&lt;0,K394-L394,"-")</f>
        <v>-</v>
      </c>
      <c r="N394" s="101">
        <f t="shared" si="117"/>
        <v>0</v>
      </c>
      <c r="O394" s="101">
        <f t="shared" si="118"/>
        <v>0</v>
      </c>
      <c r="P394" s="239">
        <f t="shared" si="119"/>
        <v>0</v>
      </c>
      <c r="Q394" s="239">
        <f t="shared" si="120"/>
        <v>0</v>
      </c>
      <c r="R394" s="239">
        <f t="shared" si="121"/>
        <v>0</v>
      </c>
      <c r="S394" s="239">
        <f t="shared" si="122"/>
        <v>0</v>
      </c>
      <c r="T394" s="239">
        <f t="shared" si="123"/>
        <v>0</v>
      </c>
      <c r="U394" s="239">
        <f t="shared" si="124"/>
        <v>0</v>
      </c>
      <c r="V394" s="239">
        <f t="shared" si="125"/>
        <v>0</v>
      </c>
      <c r="W394" s="239">
        <f t="shared" si="126"/>
        <v>0</v>
      </c>
      <c r="X394" s="152"/>
      <c r="Y394" s="230" t="s">
        <v>996</v>
      </c>
      <c r="Z394" s="231">
        <v>-96784.42</v>
      </c>
      <c r="AA394" s="231">
        <v>-35886412.140000001</v>
      </c>
      <c r="AB394" s="232">
        <v>0</v>
      </c>
      <c r="AC394" s="152"/>
      <c r="AD394" s="152"/>
      <c r="AE394" s="240" t="str">
        <f t="shared" si="138"/>
        <v>274</v>
      </c>
      <c r="AF394" s="240" t="str">
        <f t="shared" si="127"/>
        <v>2</v>
      </c>
      <c r="AG394" s="240" t="str">
        <f t="shared" si="129"/>
        <v>19</v>
      </c>
      <c r="AH394" s="240" t="str">
        <f t="shared" si="130"/>
        <v>60</v>
      </c>
      <c r="AI394" s="240" t="str">
        <f t="shared" si="131"/>
        <v>010</v>
      </c>
      <c r="AJ394" s="240" t="str">
        <f t="shared" si="132"/>
        <v>05</v>
      </c>
      <c r="AK394" s="240" t="str">
        <f t="shared" si="133"/>
        <v>0000</v>
      </c>
      <c r="AL394" s="240" t="str">
        <f t="shared" si="134"/>
        <v>150</v>
      </c>
      <c r="AM394" s="101"/>
    </row>
    <row r="395" spans="1:39" s="7" customFormat="1" ht="22.5" x14ac:dyDescent="0.2">
      <c r="A395" s="120" t="s">
        <v>328</v>
      </c>
      <c r="B395" s="119" t="s">
        <v>60</v>
      </c>
      <c r="C395" s="121" t="s">
        <v>230</v>
      </c>
      <c r="D395" s="153" t="s">
        <v>23</v>
      </c>
      <c r="E395" s="153" t="s">
        <v>149</v>
      </c>
      <c r="F395" s="153" t="s">
        <v>327</v>
      </c>
      <c r="G395" s="153" t="s">
        <v>60</v>
      </c>
      <c r="H395" s="153" t="s">
        <v>217</v>
      </c>
      <c r="I395" s="153" t="s">
        <v>384</v>
      </c>
      <c r="J395" s="154" t="s">
        <v>277</v>
      </c>
      <c r="K395" s="244">
        <v>-25523.5</v>
      </c>
      <c r="L395" s="259">
        <v>-95299.55</v>
      </c>
      <c r="M395" s="326" t="str">
        <f>IF(K395-L395&lt;0,K395-L395,"-")</f>
        <v>-</v>
      </c>
      <c r="N395" s="101">
        <f t="shared" si="117"/>
        <v>0</v>
      </c>
      <c r="O395" s="101">
        <f t="shared" si="118"/>
        <v>0</v>
      </c>
      <c r="P395" s="239">
        <f t="shared" si="119"/>
        <v>0</v>
      </c>
      <c r="Q395" s="239">
        <f t="shared" si="120"/>
        <v>0</v>
      </c>
      <c r="R395" s="239">
        <f t="shared" si="121"/>
        <v>0</v>
      </c>
      <c r="S395" s="239">
        <f t="shared" si="122"/>
        <v>0</v>
      </c>
      <c r="T395" s="239">
        <f t="shared" si="123"/>
        <v>0</v>
      </c>
      <c r="U395" s="239">
        <f t="shared" si="124"/>
        <v>0</v>
      </c>
      <c r="V395" s="239">
        <f t="shared" si="125"/>
        <v>0</v>
      </c>
      <c r="W395" s="239">
        <f t="shared" si="126"/>
        <v>0</v>
      </c>
      <c r="X395" s="152"/>
      <c r="Y395" s="230" t="s">
        <v>997</v>
      </c>
      <c r="Z395" s="231">
        <v>-25523.5</v>
      </c>
      <c r="AA395" s="231">
        <v>-95299.55</v>
      </c>
      <c r="AB395" s="232">
        <v>0</v>
      </c>
      <c r="AC395" s="152"/>
      <c r="AD395" s="152"/>
      <c r="AE395" s="240" t="str">
        <f t="shared" si="138"/>
        <v>278</v>
      </c>
      <c r="AF395" s="240" t="str">
        <f t="shared" si="127"/>
        <v>2</v>
      </c>
      <c r="AG395" s="240" t="str">
        <f t="shared" si="129"/>
        <v>19</v>
      </c>
      <c r="AH395" s="240" t="str">
        <f t="shared" si="130"/>
        <v>60</v>
      </c>
      <c r="AI395" s="240" t="str">
        <f t="shared" si="131"/>
        <v>010</v>
      </c>
      <c r="AJ395" s="240" t="str">
        <f t="shared" si="132"/>
        <v>05</v>
      </c>
      <c r="AK395" s="240" t="str">
        <f t="shared" si="133"/>
        <v>0000</v>
      </c>
      <c r="AL395" s="240" t="str">
        <f t="shared" si="134"/>
        <v>150</v>
      </c>
      <c r="AM395" s="101"/>
    </row>
    <row r="396" spans="1:39" s="7" customFormat="1" ht="22.5" x14ac:dyDescent="0.2">
      <c r="A396" s="120" t="s">
        <v>328</v>
      </c>
      <c r="B396" s="119" t="s">
        <v>60</v>
      </c>
      <c r="C396" s="121" t="s">
        <v>79</v>
      </c>
      <c r="D396" s="153" t="s">
        <v>23</v>
      </c>
      <c r="E396" s="153" t="s">
        <v>149</v>
      </c>
      <c r="F396" s="153" t="s">
        <v>327</v>
      </c>
      <c r="G396" s="153" t="s">
        <v>60</v>
      </c>
      <c r="H396" s="153" t="s">
        <v>217</v>
      </c>
      <c r="I396" s="153" t="s">
        <v>384</v>
      </c>
      <c r="J396" s="154" t="s">
        <v>277</v>
      </c>
      <c r="K396" s="244">
        <v>0</v>
      </c>
      <c r="L396" s="259">
        <v>-895659.52000000002</v>
      </c>
      <c r="M396" s="326" t="str">
        <f>IF(K396-L396&lt;0,K396-L396,"-")</f>
        <v>-</v>
      </c>
      <c r="N396" s="101">
        <f t="shared" si="117"/>
        <v>0</v>
      </c>
      <c r="O396" s="101">
        <f t="shared" si="118"/>
        <v>0</v>
      </c>
      <c r="P396" s="239">
        <f t="shared" si="119"/>
        <v>0</v>
      </c>
      <c r="Q396" s="239">
        <f t="shared" si="120"/>
        <v>0</v>
      </c>
      <c r="R396" s="239">
        <f t="shared" si="121"/>
        <v>0</v>
      </c>
      <c r="S396" s="239">
        <f t="shared" si="122"/>
        <v>0</v>
      </c>
      <c r="T396" s="239">
        <f t="shared" si="123"/>
        <v>0</v>
      </c>
      <c r="U396" s="239">
        <f t="shared" si="124"/>
        <v>0</v>
      </c>
      <c r="V396" s="239">
        <f t="shared" si="125"/>
        <v>0</v>
      </c>
      <c r="W396" s="239">
        <f t="shared" si="126"/>
        <v>0</v>
      </c>
      <c r="X396" s="152"/>
      <c r="Y396" s="230" t="s">
        <v>1026</v>
      </c>
      <c r="Z396" s="231">
        <v>0</v>
      </c>
      <c r="AA396" s="231">
        <v>-895659.52000000002</v>
      </c>
      <c r="AB396" s="232">
        <v>0</v>
      </c>
      <c r="AC396" s="152"/>
      <c r="AD396" s="152"/>
      <c r="AE396" s="240" t="str">
        <f t="shared" si="138"/>
        <v>295</v>
      </c>
      <c r="AF396" s="240" t="str">
        <f t="shared" si="127"/>
        <v>2</v>
      </c>
      <c r="AG396" s="240" t="str">
        <f t="shared" si="129"/>
        <v>19</v>
      </c>
      <c r="AH396" s="240" t="str">
        <f t="shared" si="130"/>
        <v>60</v>
      </c>
      <c r="AI396" s="240" t="str">
        <f t="shared" si="131"/>
        <v>010</v>
      </c>
      <c r="AJ396" s="240" t="str">
        <f t="shared" si="132"/>
        <v>05</v>
      </c>
      <c r="AK396" s="240" t="str">
        <f t="shared" si="133"/>
        <v>0000</v>
      </c>
      <c r="AL396" s="240" t="str">
        <f t="shared" si="134"/>
        <v>150</v>
      </c>
      <c r="AM396" s="3"/>
    </row>
    <row r="398" spans="1:39" x14ac:dyDescent="0.2">
      <c r="Y398" s="3"/>
      <c r="Z398" s="3"/>
      <c r="AA398" s="3"/>
      <c r="AB398" s="3"/>
    </row>
    <row r="399" spans="1:39" x14ac:dyDescent="0.2">
      <c r="Y399" s="3"/>
      <c r="Z399" s="3"/>
      <c r="AA399" s="3"/>
      <c r="AB399" s="3"/>
    </row>
    <row r="400" spans="1:39" x14ac:dyDescent="0.2">
      <c r="Y400" s="3"/>
      <c r="Z400" s="3"/>
      <c r="AA400" s="3"/>
      <c r="AB400" s="3"/>
    </row>
    <row r="401" spans="25:28" x14ac:dyDescent="0.2">
      <c r="Y401" s="3"/>
      <c r="Z401" s="3"/>
      <c r="AA401" s="3"/>
      <c r="AB401" s="3"/>
    </row>
    <row r="402" spans="25:28" x14ac:dyDescent="0.2">
      <c r="Y402" s="3"/>
      <c r="Z402" s="3"/>
      <c r="AA402" s="3"/>
      <c r="AB402" s="3"/>
    </row>
  </sheetData>
  <autoFilter ref="A25:AL373" xr:uid="{00000000-0009-0000-0000-000000000000}"/>
  <mergeCells count="15">
    <mergeCell ref="Y14:Z14"/>
    <mergeCell ref="Y13:Z13"/>
    <mergeCell ref="Y12:Z12"/>
    <mergeCell ref="Y11:Z11"/>
    <mergeCell ref="Y10:AB10"/>
    <mergeCell ref="Y20:AB20"/>
    <mergeCell ref="Y18:Z18"/>
    <mergeCell ref="Y17:Z17"/>
    <mergeCell ref="Y16:Z16"/>
    <mergeCell ref="Y15:Z15"/>
    <mergeCell ref="K2:M2"/>
    <mergeCell ref="A20:M20"/>
    <mergeCell ref="C22:J22"/>
    <mergeCell ref="C24:J24"/>
    <mergeCell ref="A10:M10"/>
  </mergeCells>
  <phoneticPr fontId="5" type="noConversion"/>
  <printOptions horizontalCentered="1"/>
  <pageMargins left="0.78740157480314965" right="0.39370078740157483" top="0.78740157480314965" bottom="0.39370078740157483" header="0.19685039370078741" footer="0.19685039370078741"/>
  <pageSetup paperSize="9" scale="57" fitToHeight="0" orientation="portrait" blackAndWhite="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1672"/>
  <sheetViews>
    <sheetView tabSelected="1" view="pageBreakPreview" zoomScale="84" zoomScaleNormal="100" zoomScaleSheetLayoutView="84" workbookViewId="0">
      <selection activeCell="A13" sqref="A13"/>
    </sheetView>
  </sheetViews>
  <sheetFormatPr defaultColWidth="9.140625" defaultRowHeight="12.75" x14ac:dyDescent="0.2"/>
  <cols>
    <col min="1" max="1" width="62.42578125" style="44" customWidth="1"/>
    <col min="2" max="2" width="6.42578125" style="44" customWidth="1"/>
    <col min="3" max="3" width="23.5703125" style="44" customWidth="1"/>
    <col min="4" max="6" width="15.5703125" style="44" bestFit="1" customWidth="1"/>
    <col min="7" max="7" width="8.140625" style="44" customWidth="1"/>
    <col min="8" max="8" width="15.42578125" style="44" bestFit="1" customWidth="1"/>
    <col min="9" max="16384" width="9.140625" style="44"/>
  </cols>
  <sheetData>
    <row r="1" spans="1:7" ht="12.75" customHeight="1" x14ac:dyDescent="0.2">
      <c r="A1" s="41"/>
      <c r="B1" s="41"/>
      <c r="C1" s="41"/>
      <c r="D1" s="41"/>
      <c r="E1" s="41"/>
      <c r="F1" s="42" t="s">
        <v>137</v>
      </c>
      <c r="G1" s="43"/>
    </row>
    <row r="2" spans="1:7" ht="12.75" customHeight="1" x14ac:dyDescent="0.2">
      <c r="A2" s="45" t="s">
        <v>138</v>
      </c>
      <c r="B2" s="45"/>
      <c r="C2" s="45"/>
      <c r="D2" s="45"/>
      <c r="E2" s="45"/>
      <c r="F2" s="45"/>
      <c r="G2" s="43"/>
    </row>
    <row r="3" spans="1:7" ht="12.75" customHeight="1" x14ac:dyDescent="0.2">
      <c r="A3" s="43"/>
      <c r="B3" s="43"/>
      <c r="C3" s="43"/>
      <c r="D3" s="43"/>
      <c r="E3" s="43"/>
      <c r="F3" s="43"/>
      <c r="G3" s="43"/>
    </row>
    <row r="4" spans="1:7" ht="39.75" customHeight="1" x14ac:dyDescent="0.2">
      <c r="A4" s="66" t="s">
        <v>115</v>
      </c>
      <c r="B4" s="137" t="s">
        <v>116</v>
      </c>
      <c r="C4" s="111" t="s">
        <v>139</v>
      </c>
      <c r="D4" s="94" t="s">
        <v>118</v>
      </c>
      <c r="E4" s="94" t="s">
        <v>119</v>
      </c>
      <c r="F4" s="94" t="s">
        <v>255</v>
      </c>
      <c r="G4" s="43"/>
    </row>
    <row r="5" spans="1:7" ht="12.75" customHeight="1" x14ac:dyDescent="0.2">
      <c r="A5" s="66">
        <v>1</v>
      </c>
      <c r="B5" s="351">
        <v>2</v>
      </c>
      <c r="C5" s="111">
        <v>3</v>
      </c>
      <c r="D5" s="94">
        <v>4</v>
      </c>
      <c r="E5" s="94">
        <v>5</v>
      </c>
      <c r="F5" s="94">
        <v>6</v>
      </c>
      <c r="G5" s="43"/>
    </row>
    <row r="6" spans="1:7" x14ac:dyDescent="0.2">
      <c r="A6" s="352" t="s">
        <v>140</v>
      </c>
      <c r="B6" s="353">
        <v>200</v>
      </c>
      <c r="C6" s="354" t="s">
        <v>61</v>
      </c>
      <c r="D6" s="355">
        <v>11044946404.41</v>
      </c>
      <c r="E6" s="355">
        <v>7479934520.4700003</v>
      </c>
      <c r="F6" s="355">
        <v>3565011883.9400001</v>
      </c>
      <c r="G6" s="46"/>
    </row>
    <row r="7" spans="1:7" x14ac:dyDescent="0.2">
      <c r="A7" s="352" t="s">
        <v>62</v>
      </c>
      <c r="B7" s="353"/>
      <c r="C7" s="353"/>
      <c r="D7" s="355"/>
      <c r="E7" s="355"/>
      <c r="F7" s="355"/>
      <c r="G7" s="54" t="str">
        <f>RIGHT(C7,3)</f>
        <v/>
      </c>
    </row>
    <row r="8" spans="1:7" x14ac:dyDescent="0.2">
      <c r="A8" s="352" t="s">
        <v>263</v>
      </c>
      <c r="B8" s="353">
        <v>200</v>
      </c>
      <c r="C8" s="353" t="s">
        <v>1235</v>
      </c>
      <c r="D8" s="355">
        <v>1845833957.52</v>
      </c>
      <c r="E8" s="355">
        <v>1149589488.27</v>
      </c>
      <c r="F8" s="355">
        <v>696244469.25</v>
      </c>
      <c r="G8" s="54" t="str">
        <f t="shared" ref="G8:G43" si="0">RIGHT(C8,3)</f>
        <v>000</v>
      </c>
    </row>
    <row r="9" spans="1:7" x14ac:dyDescent="0.2">
      <c r="A9" s="352" t="s">
        <v>40</v>
      </c>
      <c r="B9" s="353">
        <v>200</v>
      </c>
      <c r="C9" s="353" t="s">
        <v>1236</v>
      </c>
      <c r="D9" s="355">
        <v>592461283.67999995</v>
      </c>
      <c r="E9" s="355">
        <v>378704612.32999998</v>
      </c>
      <c r="F9" s="355">
        <v>213756671.34999999</v>
      </c>
      <c r="G9" s="54" t="str">
        <f t="shared" si="0"/>
        <v>000</v>
      </c>
    </row>
    <row r="10" spans="1:7" ht="22.5" x14ac:dyDescent="0.2">
      <c r="A10" s="352" t="s">
        <v>105</v>
      </c>
      <c r="B10" s="353">
        <v>200</v>
      </c>
      <c r="C10" s="353" t="s">
        <v>1237</v>
      </c>
      <c r="D10" s="355">
        <v>7386556.71</v>
      </c>
      <c r="E10" s="355">
        <v>5263381.33</v>
      </c>
      <c r="F10" s="355">
        <v>2123175.38</v>
      </c>
      <c r="G10" s="54" t="str">
        <f t="shared" si="0"/>
        <v>000</v>
      </c>
    </row>
    <row r="11" spans="1:7" x14ac:dyDescent="0.2">
      <c r="A11" s="352" t="s">
        <v>56</v>
      </c>
      <c r="B11" s="353">
        <v>200</v>
      </c>
      <c r="C11" s="353" t="s">
        <v>1238</v>
      </c>
      <c r="D11" s="355">
        <v>7386556.71</v>
      </c>
      <c r="E11" s="355">
        <v>5263381.33</v>
      </c>
      <c r="F11" s="355">
        <v>2123175.38</v>
      </c>
      <c r="G11" s="54" t="str">
        <f t="shared" si="0"/>
        <v>000</v>
      </c>
    </row>
    <row r="12" spans="1:7" x14ac:dyDescent="0.2">
      <c r="A12" s="352" t="s">
        <v>106</v>
      </c>
      <c r="B12" s="353">
        <v>200</v>
      </c>
      <c r="C12" s="353" t="s">
        <v>1239</v>
      </c>
      <c r="D12" s="355">
        <v>7227051.9900000002</v>
      </c>
      <c r="E12" s="355">
        <v>5213209.3899999997</v>
      </c>
      <c r="F12" s="355">
        <v>2013842.6</v>
      </c>
      <c r="G12" s="54" t="str">
        <f t="shared" si="0"/>
        <v>000</v>
      </c>
    </row>
    <row r="13" spans="1:7" ht="33.75" x14ac:dyDescent="0.2">
      <c r="A13" s="352" t="s">
        <v>9</v>
      </c>
      <c r="B13" s="353">
        <v>200</v>
      </c>
      <c r="C13" s="353" t="s">
        <v>1240</v>
      </c>
      <c r="D13" s="355">
        <v>7227051.9900000002</v>
      </c>
      <c r="E13" s="355">
        <v>5213209.3899999997</v>
      </c>
      <c r="F13" s="355">
        <v>2013842.6</v>
      </c>
      <c r="G13" s="54" t="str">
        <f t="shared" si="0"/>
        <v>100</v>
      </c>
    </row>
    <row r="14" spans="1:7" x14ac:dyDescent="0.2">
      <c r="A14" s="352" t="s">
        <v>10</v>
      </c>
      <c r="B14" s="353">
        <v>200</v>
      </c>
      <c r="C14" s="353" t="s">
        <v>1241</v>
      </c>
      <c r="D14" s="355">
        <v>7227051.9900000002</v>
      </c>
      <c r="E14" s="355">
        <v>5213209.3899999997</v>
      </c>
      <c r="F14" s="355">
        <v>2013842.6</v>
      </c>
      <c r="G14" s="54" t="str">
        <f t="shared" si="0"/>
        <v>120</v>
      </c>
    </row>
    <row r="15" spans="1:7" x14ac:dyDescent="0.2">
      <c r="A15" s="352" t="s">
        <v>343</v>
      </c>
      <c r="B15" s="353">
        <v>200</v>
      </c>
      <c r="C15" s="353" t="s">
        <v>1242</v>
      </c>
      <c r="D15" s="355">
        <v>4099451.09</v>
      </c>
      <c r="E15" s="355">
        <v>2921573.39</v>
      </c>
      <c r="F15" s="355">
        <v>1177877.7</v>
      </c>
      <c r="G15" s="54" t="str">
        <f t="shared" si="0"/>
        <v>121</v>
      </c>
    </row>
    <row r="16" spans="1:7" ht="22.5" x14ac:dyDescent="0.2">
      <c r="A16" s="352" t="s">
        <v>57</v>
      </c>
      <c r="B16" s="353">
        <v>200</v>
      </c>
      <c r="C16" s="353" t="s">
        <v>1243</v>
      </c>
      <c r="D16" s="355">
        <v>2163410</v>
      </c>
      <c r="E16" s="355">
        <v>1592102</v>
      </c>
      <c r="F16" s="355">
        <v>571308</v>
      </c>
      <c r="G16" s="54" t="str">
        <f t="shared" si="0"/>
        <v>122</v>
      </c>
    </row>
    <row r="17" spans="1:7" ht="33.75" x14ac:dyDescent="0.2">
      <c r="A17" s="352" t="s">
        <v>344</v>
      </c>
      <c r="B17" s="353">
        <v>200</v>
      </c>
      <c r="C17" s="353" t="s">
        <v>1244</v>
      </c>
      <c r="D17" s="355">
        <v>964190.9</v>
      </c>
      <c r="E17" s="355">
        <v>699534</v>
      </c>
      <c r="F17" s="355">
        <v>264656.90000000002</v>
      </c>
      <c r="G17" s="54" t="str">
        <f t="shared" si="0"/>
        <v>129</v>
      </c>
    </row>
    <row r="18" spans="1:7" ht="33.75" x14ac:dyDescent="0.2">
      <c r="A18" s="352" t="s">
        <v>1128</v>
      </c>
      <c r="B18" s="353">
        <v>200</v>
      </c>
      <c r="C18" s="353" t="s">
        <v>1245</v>
      </c>
      <c r="D18" s="355">
        <v>159504.72</v>
      </c>
      <c r="E18" s="355">
        <v>50171.94</v>
      </c>
      <c r="F18" s="355">
        <v>109332.78</v>
      </c>
      <c r="G18" s="54" t="str">
        <f t="shared" si="0"/>
        <v>000</v>
      </c>
    </row>
    <row r="19" spans="1:7" ht="33.75" x14ac:dyDescent="0.2">
      <c r="A19" s="352" t="s">
        <v>9</v>
      </c>
      <c r="B19" s="353">
        <v>200</v>
      </c>
      <c r="C19" s="353" t="s">
        <v>1246</v>
      </c>
      <c r="D19" s="355">
        <v>159504.72</v>
      </c>
      <c r="E19" s="355">
        <v>50171.94</v>
      </c>
      <c r="F19" s="355">
        <v>109332.78</v>
      </c>
      <c r="G19" s="54" t="str">
        <f t="shared" si="0"/>
        <v>100</v>
      </c>
    </row>
    <row r="20" spans="1:7" x14ac:dyDescent="0.2">
      <c r="A20" s="352" t="s">
        <v>10</v>
      </c>
      <c r="B20" s="353">
        <v>200</v>
      </c>
      <c r="C20" s="353" t="s">
        <v>1247</v>
      </c>
      <c r="D20" s="355">
        <v>159504.72</v>
      </c>
      <c r="E20" s="355">
        <v>50171.94</v>
      </c>
      <c r="F20" s="355">
        <v>109332.78</v>
      </c>
      <c r="G20" s="54" t="str">
        <f t="shared" si="0"/>
        <v>120</v>
      </c>
    </row>
    <row r="21" spans="1:7" x14ac:dyDescent="0.2">
      <c r="A21" s="352" t="s">
        <v>343</v>
      </c>
      <c r="B21" s="353">
        <v>200</v>
      </c>
      <c r="C21" s="353" t="s">
        <v>1248</v>
      </c>
      <c r="D21" s="355">
        <v>129132.71</v>
      </c>
      <c r="E21" s="355">
        <v>40050.93</v>
      </c>
      <c r="F21" s="355">
        <v>89081.78</v>
      </c>
      <c r="G21" s="54" t="str">
        <f t="shared" si="0"/>
        <v>121</v>
      </c>
    </row>
    <row r="22" spans="1:7" ht="33.75" x14ac:dyDescent="0.2">
      <c r="A22" s="352" t="s">
        <v>344</v>
      </c>
      <c r="B22" s="353">
        <v>200</v>
      </c>
      <c r="C22" s="353" t="s">
        <v>1249</v>
      </c>
      <c r="D22" s="355">
        <v>30372.01</v>
      </c>
      <c r="E22" s="355">
        <v>10121.01</v>
      </c>
      <c r="F22" s="355">
        <v>20251</v>
      </c>
      <c r="G22" s="54" t="str">
        <f t="shared" si="0"/>
        <v>129</v>
      </c>
    </row>
    <row r="23" spans="1:7" ht="33.75" x14ac:dyDescent="0.2">
      <c r="A23" s="352" t="s">
        <v>335</v>
      </c>
      <c r="B23" s="353">
        <v>200</v>
      </c>
      <c r="C23" s="353" t="s">
        <v>1250</v>
      </c>
      <c r="D23" s="355">
        <v>240842843.68000001</v>
      </c>
      <c r="E23" s="355">
        <v>139258750.31</v>
      </c>
      <c r="F23" s="355">
        <v>101584093.37</v>
      </c>
      <c r="G23" s="54" t="str">
        <f t="shared" si="0"/>
        <v>000</v>
      </c>
    </row>
    <row r="24" spans="1:7" x14ac:dyDescent="0.2">
      <c r="A24" s="352" t="s">
        <v>56</v>
      </c>
      <c r="B24" s="353">
        <v>200</v>
      </c>
      <c r="C24" s="353" t="s">
        <v>1251</v>
      </c>
      <c r="D24" s="355">
        <v>240842843.68000001</v>
      </c>
      <c r="E24" s="355">
        <v>139258750.31</v>
      </c>
      <c r="F24" s="355">
        <v>101584093.37</v>
      </c>
      <c r="G24" s="54" t="str">
        <f t="shared" si="0"/>
        <v>000</v>
      </c>
    </row>
    <row r="25" spans="1:7" x14ac:dyDescent="0.2">
      <c r="A25" s="352" t="s">
        <v>336</v>
      </c>
      <c r="B25" s="353">
        <v>200</v>
      </c>
      <c r="C25" s="353" t="s">
        <v>1252</v>
      </c>
      <c r="D25" s="355">
        <v>169410915.46000001</v>
      </c>
      <c r="E25" s="355">
        <v>102383735.76000001</v>
      </c>
      <c r="F25" s="355">
        <v>67027179.700000003</v>
      </c>
      <c r="G25" s="54" t="str">
        <f t="shared" si="0"/>
        <v>000</v>
      </c>
    </row>
    <row r="26" spans="1:7" ht="33.75" x14ac:dyDescent="0.2">
      <c r="A26" s="352" t="s">
        <v>9</v>
      </c>
      <c r="B26" s="353">
        <v>200</v>
      </c>
      <c r="C26" s="353" t="s">
        <v>1253</v>
      </c>
      <c r="D26" s="355">
        <v>116948089.45999999</v>
      </c>
      <c r="E26" s="355">
        <v>71175268.480000004</v>
      </c>
      <c r="F26" s="355">
        <v>45772820.979999997</v>
      </c>
      <c r="G26" s="54" t="str">
        <f t="shared" si="0"/>
        <v>100</v>
      </c>
    </row>
    <row r="27" spans="1:7" x14ac:dyDescent="0.2">
      <c r="A27" s="352" t="s">
        <v>10</v>
      </c>
      <c r="B27" s="353">
        <v>200</v>
      </c>
      <c r="C27" s="353" t="s">
        <v>1254</v>
      </c>
      <c r="D27" s="355">
        <v>116948089.45999999</v>
      </c>
      <c r="E27" s="355">
        <v>71175268.480000004</v>
      </c>
      <c r="F27" s="355">
        <v>45772820.979999997</v>
      </c>
      <c r="G27" s="54" t="str">
        <f t="shared" si="0"/>
        <v>120</v>
      </c>
    </row>
    <row r="28" spans="1:7" x14ac:dyDescent="0.2">
      <c r="A28" s="352" t="s">
        <v>343</v>
      </c>
      <c r="B28" s="353">
        <v>200</v>
      </c>
      <c r="C28" s="353" t="s">
        <v>1255</v>
      </c>
      <c r="D28" s="355">
        <v>87683830.060000002</v>
      </c>
      <c r="E28" s="355">
        <v>52713734.020000003</v>
      </c>
      <c r="F28" s="355">
        <v>34970096.039999999</v>
      </c>
      <c r="G28" s="54" t="str">
        <f t="shared" si="0"/>
        <v>121</v>
      </c>
    </row>
    <row r="29" spans="1:7" ht="22.5" x14ac:dyDescent="0.2">
      <c r="A29" s="352" t="s">
        <v>57</v>
      </c>
      <c r="B29" s="353">
        <v>200</v>
      </c>
      <c r="C29" s="353" t="s">
        <v>1256</v>
      </c>
      <c r="D29" s="355">
        <v>4298022.1900000004</v>
      </c>
      <c r="E29" s="355">
        <v>3796187.26</v>
      </c>
      <c r="F29" s="355">
        <v>501834.93</v>
      </c>
      <c r="G29" s="54" t="str">
        <f t="shared" si="0"/>
        <v>122</v>
      </c>
    </row>
    <row r="30" spans="1:7" ht="33.75" x14ac:dyDescent="0.2">
      <c r="A30" s="352" t="s">
        <v>344</v>
      </c>
      <c r="B30" s="353">
        <v>200</v>
      </c>
      <c r="C30" s="353" t="s">
        <v>1257</v>
      </c>
      <c r="D30" s="355">
        <v>24966237.210000001</v>
      </c>
      <c r="E30" s="355">
        <v>14665347.199999999</v>
      </c>
      <c r="F30" s="355">
        <v>10300890.01</v>
      </c>
      <c r="G30" s="54" t="str">
        <f t="shared" si="0"/>
        <v>129</v>
      </c>
    </row>
    <row r="31" spans="1:7" ht="22.5" x14ac:dyDescent="0.2">
      <c r="A31" s="352" t="s">
        <v>91</v>
      </c>
      <c r="B31" s="353">
        <v>200</v>
      </c>
      <c r="C31" s="353" t="s">
        <v>1258</v>
      </c>
      <c r="D31" s="355">
        <v>50838771.310000002</v>
      </c>
      <c r="E31" s="355">
        <v>29993566.59</v>
      </c>
      <c r="F31" s="355">
        <v>20845204.719999999</v>
      </c>
      <c r="G31" s="54" t="str">
        <f t="shared" si="0"/>
        <v>200</v>
      </c>
    </row>
    <row r="32" spans="1:7" ht="22.5" x14ac:dyDescent="0.2">
      <c r="A32" s="352" t="s">
        <v>11</v>
      </c>
      <c r="B32" s="353">
        <v>200</v>
      </c>
      <c r="C32" s="353" t="s">
        <v>1259</v>
      </c>
      <c r="D32" s="355">
        <v>50838771.310000002</v>
      </c>
      <c r="E32" s="355">
        <v>29993566.59</v>
      </c>
      <c r="F32" s="355">
        <v>20845204.719999999</v>
      </c>
      <c r="G32" s="54" t="str">
        <f t="shared" si="0"/>
        <v>240</v>
      </c>
    </row>
    <row r="33" spans="1:7" x14ac:dyDescent="0.2">
      <c r="A33" s="352" t="s">
        <v>406</v>
      </c>
      <c r="B33" s="353">
        <v>200</v>
      </c>
      <c r="C33" s="353" t="s">
        <v>1260</v>
      </c>
      <c r="D33" s="355">
        <v>46381951.68</v>
      </c>
      <c r="E33" s="355">
        <v>27227945.100000001</v>
      </c>
      <c r="F33" s="355">
        <v>19154006.579999998</v>
      </c>
      <c r="G33" s="54" t="str">
        <f t="shared" si="0"/>
        <v>244</v>
      </c>
    </row>
    <row r="34" spans="1:7" x14ac:dyDescent="0.2">
      <c r="A34" s="352" t="s">
        <v>650</v>
      </c>
      <c r="B34" s="353">
        <v>200</v>
      </c>
      <c r="C34" s="353" t="s">
        <v>1261</v>
      </c>
      <c r="D34" s="355">
        <v>4456819.63</v>
      </c>
      <c r="E34" s="355">
        <v>2765621.49</v>
      </c>
      <c r="F34" s="355">
        <v>1691198.14</v>
      </c>
      <c r="G34" s="54" t="str">
        <f t="shared" si="0"/>
        <v>247</v>
      </c>
    </row>
    <row r="35" spans="1:7" x14ac:dyDescent="0.2">
      <c r="A35" s="352" t="s">
        <v>16</v>
      </c>
      <c r="B35" s="353">
        <v>200</v>
      </c>
      <c r="C35" s="353" t="s">
        <v>1262</v>
      </c>
      <c r="D35" s="355">
        <v>604617.6</v>
      </c>
      <c r="E35" s="355">
        <v>284713.59999999998</v>
      </c>
      <c r="F35" s="355">
        <v>319904</v>
      </c>
      <c r="G35" s="54" t="str">
        <f t="shared" si="0"/>
        <v>300</v>
      </c>
    </row>
    <row r="36" spans="1:7" ht="22.5" x14ac:dyDescent="0.2">
      <c r="A36" s="352" t="s">
        <v>17</v>
      </c>
      <c r="B36" s="353">
        <v>200</v>
      </c>
      <c r="C36" s="353" t="s">
        <v>1263</v>
      </c>
      <c r="D36" s="355">
        <v>4665.6000000000004</v>
      </c>
      <c r="E36" s="355">
        <v>4665.6000000000004</v>
      </c>
      <c r="F36" s="355">
        <v>0</v>
      </c>
      <c r="G36" s="54" t="str">
        <f t="shared" si="0"/>
        <v>320</v>
      </c>
    </row>
    <row r="37" spans="1:7" ht="22.5" x14ac:dyDescent="0.2">
      <c r="A37" s="352" t="s">
        <v>305</v>
      </c>
      <c r="B37" s="353">
        <v>200</v>
      </c>
      <c r="C37" s="353" t="s">
        <v>1264</v>
      </c>
      <c r="D37" s="355">
        <v>4665.6000000000004</v>
      </c>
      <c r="E37" s="355">
        <v>4665.6000000000004</v>
      </c>
      <c r="F37" s="355">
        <v>0</v>
      </c>
      <c r="G37" s="54" t="str">
        <f t="shared" si="0"/>
        <v>321</v>
      </c>
    </row>
    <row r="38" spans="1:7" x14ac:dyDescent="0.2">
      <c r="A38" s="352" t="s">
        <v>394</v>
      </c>
      <c r="B38" s="353">
        <v>200</v>
      </c>
      <c r="C38" s="353" t="s">
        <v>1265</v>
      </c>
      <c r="D38" s="355">
        <v>599952</v>
      </c>
      <c r="E38" s="355">
        <v>280048</v>
      </c>
      <c r="F38" s="355">
        <v>319904</v>
      </c>
      <c r="G38" s="54" t="str">
        <f t="shared" si="0"/>
        <v>350</v>
      </c>
    </row>
    <row r="39" spans="1:7" x14ac:dyDescent="0.2">
      <c r="A39" s="352" t="s">
        <v>12</v>
      </c>
      <c r="B39" s="353">
        <v>200</v>
      </c>
      <c r="C39" s="353" t="s">
        <v>1266</v>
      </c>
      <c r="D39" s="355">
        <v>1019437.09</v>
      </c>
      <c r="E39" s="355">
        <v>930187.09</v>
      </c>
      <c r="F39" s="355">
        <v>89250</v>
      </c>
      <c r="G39" s="54" t="str">
        <f t="shared" si="0"/>
        <v>800</v>
      </c>
    </row>
    <row r="40" spans="1:7" x14ac:dyDescent="0.2">
      <c r="A40" s="352" t="s">
        <v>599</v>
      </c>
      <c r="B40" s="353">
        <v>200</v>
      </c>
      <c r="C40" s="353" t="s">
        <v>1267</v>
      </c>
      <c r="D40" s="355">
        <v>15000</v>
      </c>
      <c r="E40" s="355">
        <v>15000</v>
      </c>
      <c r="F40" s="355">
        <v>0</v>
      </c>
      <c r="G40" s="54" t="str">
        <f t="shared" si="0"/>
        <v>830</v>
      </c>
    </row>
    <row r="41" spans="1:7" ht="22.5" x14ac:dyDescent="0.2">
      <c r="A41" s="352" t="s">
        <v>600</v>
      </c>
      <c r="B41" s="353">
        <v>200</v>
      </c>
      <c r="C41" s="353" t="s">
        <v>1268</v>
      </c>
      <c r="D41" s="355">
        <v>15000</v>
      </c>
      <c r="E41" s="355">
        <v>15000</v>
      </c>
      <c r="F41" s="355">
        <v>0</v>
      </c>
      <c r="G41" s="54" t="str">
        <f t="shared" si="0"/>
        <v>831</v>
      </c>
    </row>
    <row r="42" spans="1:7" x14ac:dyDescent="0.2">
      <c r="A42" s="352" t="s">
        <v>13</v>
      </c>
      <c r="B42" s="353">
        <v>200</v>
      </c>
      <c r="C42" s="353" t="s">
        <v>1269</v>
      </c>
      <c r="D42" s="355">
        <v>1004437.09</v>
      </c>
      <c r="E42" s="355">
        <v>915187.09</v>
      </c>
      <c r="F42" s="355">
        <v>89250</v>
      </c>
      <c r="G42" s="54" t="str">
        <f t="shared" si="0"/>
        <v>850</v>
      </c>
    </row>
    <row r="43" spans="1:7" x14ac:dyDescent="0.2">
      <c r="A43" s="352" t="s">
        <v>371</v>
      </c>
      <c r="B43" s="353">
        <v>200</v>
      </c>
      <c r="C43" s="353" t="s">
        <v>1270</v>
      </c>
      <c r="D43" s="355">
        <v>1004437.09</v>
      </c>
      <c r="E43" s="355">
        <v>915187.09</v>
      </c>
      <c r="F43" s="355">
        <v>89250</v>
      </c>
      <c r="G43" s="54" t="str">
        <f t="shared" si="0"/>
        <v>853</v>
      </c>
    </row>
    <row r="44" spans="1:7" ht="45" x14ac:dyDescent="0.2">
      <c r="A44" s="352" t="s">
        <v>397</v>
      </c>
      <c r="B44" s="353">
        <v>200</v>
      </c>
      <c r="C44" s="353" t="s">
        <v>1271</v>
      </c>
      <c r="D44" s="355">
        <v>30270441.949999999</v>
      </c>
      <c r="E44" s="355">
        <v>10582332.699999999</v>
      </c>
      <c r="F44" s="355">
        <v>19688109.25</v>
      </c>
      <c r="G44" s="54" t="str">
        <f>RIGHT(C44,3)</f>
        <v>000</v>
      </c>
    </row>
    <row r="45" spans="1:7" ht="33.75" x14ac:dyDescent="0.2">
      <c r="A45" s="352" t="s">
        <v>9</v>
      </c>
      <c r="B45" s="353">
        <v>200</v>
      </c>
      <c r="C45" s="353" t="s">
        <v>1272</v>
      </c>
      <c r="D45" s="355">
        <v>30270441.949999999</v>
      </c>
      <c r="E45" s="355">
        <v>10582332.699999999</v>
      </c>
      <c r="F45" s="355">
        <v>19688109.25</v>
      </c>
      <c r="G45" s="54" t="str">
        <f t="shared" ref="G45:G98" si="1">RIGHT(C45,3)</f>
        <v>100</v>
      </c>
    </row>
    <row r="46" spans="1:7" x14ac:dyDescent="0.2">
      <c r="A46" s="352" t="s">
        <v>10</v>
      </c>
      <c r="B46" s="353">
        <v>200</v>
      </c>
      <c r="C46" s="353" t="s">
        <v>1273</v>
      </c>
      <c r="D46" s="355">
        <v>30270441.949999999</v>
      </c>
      <c r="E46" s="355">
        <v>10582332.699999999</v>
      </c>
      <c r="F46" s="355">
        <v>19688109.25</v>
      </c>
      <c r="G46" s="54" t="str">
        <f t="shared" si="1"/>
        <v>120</v>
      </c>
    </row>
    <row r="47" spans="1:7" x14ac:dyDescent="0.2">
      <c r="A47" s="352" t="s">
        <v>343</v>
      </c>
      <c r="B47" s="353">
        <v>200</v>
      </c>
      <c r="C47" s="353" t="s">
        <v>1274</v>
      </c>
      <c r="D47" s="355">
        <v>23572526.760000002</v>
      </c>
      <c r="E47" s="355">
        <v>8308639.4699999997</v>
      </c>
      <c r="F47" s="355">
        <v>15263887.289999999</v>
      </c>
      <c r="G47" s="54" t="str">
        <f t="shared" si="1"/>
        <v>121</v>
      </c>
    </row>
    <row r="48" spans="1:7" ht="33.75" x14ac:dyDescent="0.2">
      <c r="A48" s="352" t="s">
        <v>344</v>
      </c>
      <c r="B48" s="353">
        <v>200</v>
      </c>
      <c r="C48" s="353" t="s">
        <v>1275</v>
      </c>
      <c r="D48" s="355">
        <v>6697915.1900000004</v>
      </c>
      <c r="E48" s="355">
        <v>2273693.23</v>
      </c>
      <c r="F48" s="355">
        <v>4424221.96</v>
      </c>
      <c r="G48" s="54" t="str">
        <f t="shared" si="1"/>
        <v>129</v>
      </c>
    </row>
    <row r="49" spans="1:7" ht="33.75" x14ac:dyDescent="0.2">
      <c r="A49" s="352" t="s">
        <v>1128</v>
      </c>
      <c r="B49" s="353">
        <v>200</v>
      </c>
      <c r="C49" s="353" t="s">
        <v>1276</v>
      </c>
      <c r="D49" s="355">
        <v>3548624.27</v>
      </c>
      <c r="E49" s="355">
        <v>908737.95</v>
      </c>
      <c r="F49" s="355">
        <v>2639886.3199999998</v>
      </c>
      <c r="G49" s="54" t="str">
        <f t="shared" si="1"/>
        <v>000</v>
      </c>
    </row>
    <row r="50" spans="1:7" ht="33.75" x14ac:dyDescent="0.2">
      <c r="A50" s="352" t="s">
        <v>9</v>
      </c>
      <c r="B50" s="353">
        <v>200</v>
      </c>
      <c r="C50" s="353" t="s">
        <v>1277</v>
      </c>
      <c r="D50" s="355">
        <v>3548624.27</v>
      </c>
      <c r="E50" s="355">
        <v>908737.95</v>
      </c>
      <c r="F50" s="355">
        <v>2639886.3199999998</v>
      </c>
      <c r="G50" s="54" t="str">
        <f t="shared" si="1"/>
        <v>100</v>
      </c>
    </row>
    <row r="51" spans="1:7" x14ac:dyDescent="0.2">
      <c r="A51" s="352" t="s">
        <v>10</v>
      </c>
      <c r="B51" s="353">
        <v>200</v>
      </c>
      <c r="C51" s="353" t="s">
        <v>1278</v>
      </c>
      <c r="D51" s="355">
        <v>3548624.27</v>
      </c>
      <c r="E51" s="355">
        <v>908737.95</v>
      </c>
      <c r="F51" s="355">
        <v>2639886.3199999998</v>
      </c>
      <c r="G51" s="54" t="str">
        <f t="shared" si="1"/>
        <v>120</v>
      </c>
    </row>
    <row r="52" spans="1:7" x14ac:dyDescent="0.2">
      <c r="A52" s="352" t="s">
        <v>343</v>
      </c>
      <c r="B52" s="353">
        <v>200</v>
      </c>
      <c r="C52" s="353" t="s">
        <v>1279</v>
      </c>
      <c r="D52" s="355">
        <v>2762187.79</v>
      </c>
      <c r="E52" s="355">
        <v>852113.7</v>
      </c>
      <c r="F52" s="355">
        <v>1910074.09</v>
      </c>
      <c r="G52" s="54" t="str">
        <f t="shared" si="1"/>
        <v>121</v>
      </c>
    </row>
    <row r="53" spans="1:7" ht="33.75" x14ac:dyDescent="0.2">
      <c r="A53" s="352" t="s">
        <v>344</v>
      </c>
      <c r="B53" s="353">
        <v>200</v>
      </c>
      <c r="C53" s="353" t="s">
        <v>1280</v>
      </c>
      <c r="D53" s="355">
        <v>786436.48</v>
      </c>
      <c r="E53" s="355">
        <v>56624.25</v>
      </c>
      <c r="F53" s="355">
        <v>729812.23</v>
      </c>
      <c r="G53" s="54" t="str">
        <f t="shared" si="1"/>
        <v>129</v>
      </c>
    </row>
    <row r="54" spans="1:7" ht="33.75" x14ac:dyDescent="0.2">
      <c r="A54" s="352" t="s">
        <v>190</v>
      </c>
      <c r="B54" s="353">
        <v>200</v>
      </c>
      <c r="C54" s="353" t="s">
        <v>1281</v>
      </c>
      <c r="D54" s="355">
        <v>202000</v>
      </c>
      <c r="E54" s="355">
        <v>127329.62</v>
      </c>
      <c r="F54" s="355">
        <v>74670.38</v>
      </c>
      <c r="G54" s="54" t="str">
        <f t="shared" si="1"/>
        <v>000</v>
      </c>
    </row>
    <row r="55" spans="1:7" ht="33.75" x14ac:dyDescent="0.2">
      <c r="A55" s="352" t="s">
        <v>9</v>
      </c>
      <c r="B55" s="353">
        <v>200</v>
      </c>
      <c r="C55" s="353" t="s">
        <v>1282</v>
      </c>
      <c r="D55" s="355">
        <v>198487.2</v>
      </c>
      <c r="E55" s="355">
        <v>125121.56</v>
      </c>
      <c r="F55" s="355">
        <v>73365.64</v>
      </c>
      <c r="G55" s="54" t="str">
        <f t="shared" si="1"/>
        <v>100</v>
      </c>
    </row>
    <row r="56" spans="1:7" x14ac:dyDescent="0.2">
      <c r="A56" s="352" t="s">
        <v>10</v>
      </c>
      <c r="B56" s="353">
        <v>200</v>
      </c>
      <c r="C56" s="353" t="s">
        <v>1283</v>
      </c>
      <c r="D56" s="355">
        <v>198487.2</v>
      </c>
      <c r="E56" s="355">
        <v>125121.56</v>
      </c>
      <c r="F56" s="355">
        <v>73365.64</v>
      </c>
      <c r="G56" s="54" t="str">
        <f t="shared" si="1"/>
        <v>120</v>
      </c>
    </row>
    <row r="57" spans="1:7" x14ac:dyDescent="0.2">
      <c r="A57" s="352" t="s">
        <v>343</v>
      </c>
      <c r="B57" s="353">
        <v>200</v>
      </c>
      <c r="C57" s="353" t="s">
        <v>1284</v>
      </c>
      <c r="D57" s="355">
        <v>152447.92000000001</v>
      </c>
      <c r="E57" s="355">
        <v>96099.51</v>
      </c>
      <c r="F57" s="355">
        <v>56348.41</v>
      </c>
      <c r="G57" s="54" t="str">
        <f t="shared" si="1"/>
        <v>121</v>
      </c>
    </row>
    <row r="58" spans="1:7" ht="33.75" x14ac:dyDescent="0.2">
      <c r="A58" s="352" t="s">
        <v>344</v>
      </c>
      <c r="B58" s="353">
        <v>200</v>
      </c>
      <c r="C58" s="353" t="s">
        <v>1285</v>
      </c>
      <c r="D58" s="355">
        <v>46039.28</v>
      </c>
      <c r="E58" s="355">
        <v>29022.05</v>
      </c>
      <c r="F58" s="355">
        <v>17017.23</v>
      </c>
      <c r="G58" s="54" t="str">
        <f t="shared" si="1"/>
        <v>129</v>
      </c>
    </row>
    <row r="59" spans="1:7" ht="22.5" x14ac:dyDescent="0.2">
      <c r="A59" s="352" t="s">
        <v>91</v>
      </c>
      <c r="B59" s="353">
        <v>200</v>
      </c>
      <c r="C59" s="353" t="s">
        <v>1286</v>
      </c>
      <c r="D59" s="355">
        <v>3512.8</v>
      </c>
      <c r="E59" s="355">
        <v>2208.06</v>
      </c>
      <c r="F59" s="355">
        <v>1304.74</v>
      </c>
      <c r="G59" s="54" t="str">
        <f t="shared" si="1"/>
        <v>200</v>
      </c>
    </row>
    <row r="60" spans="1:7" ht="22.5" x14ac:dyDescent="0.2">
      <c r="A60" s="352" t="s">
        <v>11</v>
      </c>
      <c r="B60" s="353">
        <v>200</v>
      </c>
      <c r="C60" s="353" t="s">
        <v>1287</v>
      </c>
      <c r="D60" s="355">
        <v>3512.8</v>
      </c>
      <c r="E60" s="355">
        <v>2208.06</v>
      </c>
      <c r="F60" s="355">
        <v>1304.74</v>
      </c>
      <c r="G60" s="54" t="str">
        <f t="shared" si="1"/>
        <v>240</v>
      </c>
    </row>
    <row r="61" spans="1:7" x14ac:dyDescent="0.2">
      <c r="A61" s="352" t="s">
        <v>406</v>
      </c>
      <c r="B61" s="353">
        <v>200</v>
      </c>
      <c r="C61" s="353" t="s">
        <v>1288</v>
      </c>
      <c r="D61" s="355">
        <v>3512.8</v>
      </c>
      <c r="E61" s="355">
        <v>2208.06</v>
      </c>
      <c r="F61" s="355">
        <v>1304.74</v>
      </c>
      <c r="G61" s="54" t="str">
        <f t="shared" si="1"/>
        <v>244</v>
      </c>
    </row>
    <row r="62" spans="1:7" ht="33.75" x14ac:dyDescent="0.2">
      <c r="A62" s="352" t="s">
        <v>289</v>
      </c>
      <c r="B62" s="353">
        <v>200</v>
      </c>
      <c r="C62" s="353" t="s">
        <v>1289</v>
      </c>
      <c r="D62" s="355">
        <v>2120400</v>
      </c>
      <c r="E62" s="355">
        <v>1548487.34</v>
      </c>
      <c r="F62" s="355">
        <v>571912.66</v>
      </c>
      <c r="G62" s="54" t="str">
        <f t="shared" si="1"/>
        <v>000</v>
      </c>
    </row>
    <row r="63" spans="1:7" ht="33.75" x14ac:dyDescent="0.2">
      <c r="A63" s="352" t="s">
        <v>9</v>
      </c>
      <c r="B63" s="353">
        <v>200</v>
      </c>
      <c r="C63" s="353" t="s">
        <v>1290</v>
      </c>
      <c r="D63" s="355">
        <v>1986431.11</v>
      </c>
      <c r="E63" s="355">
        <v>1416518.45</v>
      </c>
      <c r="F63" s="355">
        <v>569912.66</v>
      </c>
      <c r="G63" s="54" t="str">
        <f t="shared" si="1"/>
        <v>100</v>
      </c>
    </row>
    <row r="64" spans="1:7" x14ac:dyDescent="0.2">
      <c r="A64" s="352" t="s">
        <v>10</v>
      </c>
      <c r="B64" s="353">
        <v>200</v>
      </c>
      <c r="C64" s="353" t="s">
        <v>1291</v>
      </c>
      <c r="D64" s="355">
        <v>1986431.11</v>
      </c>
      <c r="E64" s="355">
        <v>1416518.45</v>
      </c>
      <c r="F64" s="355">
        <v>569912.66</v>
      </c>
      <c r="G64" s="54" t="str">
        <f t="shared" si="1"/>
        <v>120</v>
      </c>
    </row>
    <row r="65" spans="1:7" x14ac:dyDescent="0.2">
      <c r="A65" s="352" t="s">
        <v>343</v>
      </c>
      <c r="B65" s="353">
        <v>200</v>
      </c>
      <c r="C65" s="353" t="s">
        <v>1292</v>
      </c>
      <c r="D65" s="355">
        <v>1525676.73</v>
      </c>
      <c r="E65" s="355">
        <v>1116253.93</v>
      </c>
      <c r="F65" s="355">
        <v>409422.8</v>
      </c>
      <c r="G65" s="54" t="str">
        <f t="shared" si="1"/>
        <v>121</v>
      </c>
    </row>
    <row r="66" spans="1:7" ht="33.75" x14ac:dyDescent="0.2">
      <c r="A66" s="352" t="s">
        <v>344</v>
      </c>
      <c r="B66" s="353">
        <v>200</v>
      </c>
      <c r="C66" s="353" t="s">
        <v>1293</v>
      </c>
      <c r="D66" s="355">
        <v>460754.38</v>
      </c>
      <c r="E66" s="355">
        <v>300264.52</v>
      </c>
      <c r="F66" s="355">
        <v>160489.85999999999</v>
      </c>
      <c r="G66" s="54" t="str">
        <f t="shared" si="1"/>
        <v>129</v>
      </c>
    </row>
    <row r="67" spans="1:7" ht="22.5" x14ac:dyDescent="0.2">
      <c r="A67" s="352" t="s">
        <v>91</v>
      </c>
      <c r="B67" s="353">
        <v>200</v>
      </c>
      <c r="C67" s="353" t="s">
        <v>1294</v>
      </c>
      <c r="D67" s="355">
        <v>133968.89000000001</v>
      </c>
      <c r="E67" s="355">
        <v>131968.89000000001</v>
      </c>
      <c r="F67" s="355">
        <v>2000</v>
      </c>
      <c r="G67" s="54" t="str">
        <f t="shared" si="1"/>
        <v>200</v>
      </c>
    </row>
    <row r="68" spans="1:7" ht="22.5" x14ac:dyDescent="0.2">
      <c r="A68" s="352" t="s">
        <v>11</v>
      </c>
      <c r="B68" s="353">
        <v>200</v>
      </c>
      <c r="C68" s="353" t="s">
        <v>1295</v>
      </c>
      <c r="D68" s="355">
        <v>133968.89000000001</v>
      </c>
      <c r="E68" s="355">
        <v>131968.89000000001</v>
      </c>
      <c r="F68" s="355">
        <v>2000</v>
      </c>
      <c r="G68" s="54" t="str">
        <f t="shared" si="1"/>
        <v>240</v>
      </c>
    </row>
    <row r="69" spans="1:7" x14ac:dyDescent="0.2">
      <c r="A69" s="352" t="s">
        <v>406</v>
      </c>
      <c r="B69" s="353">
        <v>200</v>
      </c>
      <c r="C69" s="353" t="s">
        <v>1296</v>
      </c>
      <c r="D69" s="355">
        <v>133968.89000000001</v>
      </c>
      <c r="E69" s="355">
        <v>131968.89000000001</v>
      </c>
      <c r="F69" s="355">
        <v>2000</v>
      </c>
      <c r="G69" s="54" t="str">
        <f t="shared" si="1"/>
        <v>244</v>
      </c>
    </row>
    <row r="70" spans="1:7" ht="33.75" x14ac:dyDescent="0.2">
      <c r="A70" s="352" t="s">
        <v>182</v>
      </c>
      <c r="B70" s="353">
        <v>200</v>
      </c>
      <c r="C70" s="353" t="s">
        <v>1297</v>
      </c>
      <c r="D70" s="355">
        <v>29121200</v>
      </c>
      <c r="E70" s="355">
        <v>19431103.129999999</v>
      </c>
      <c r="F70" s="355">
        <v>9690096.8699999992</v>
      </c>
      <c r="G70" s="54" t="str">
        <f t="shared" si="1"/>
        <v>000</v>
      </c>
    </row>
    <row r="71" spans="1:7" ht="33.75" x14ac:dyDescent="0.2">
      <c r="A71" s="352" t="s">
        <v>9</v>
      </c>
      <c r="B71" s="353">
        <v>200</v>
      </c>
      <c r="C71" s="353" t="s">
        <v>1298</v>
      </c>
      <c r="D71" s="355">
        <v>28264334.379999999</v>
      </c>
      <c r="E71" s="355">
        <v>18768526.75</v>
      </c>
      <c r="F71" s="355">
        <v>9495807.6300000008</v>
      </c>
      <c r="G71" s="54" t="str">
        <f t="shared" si="1"/>
        <v>100</v>
      </c>
    </row>
    <row r="72" spans="1:7" x14ac:dyDescent="0.2">
      <c r="A72" s="352" t="s">
        <v>10</v>
      </c>
      <c r="B72" s="353">
        <v>200</v>
      </c>
      <c r="C72" s="353" t="s">
        <v>1299</v>
      </c>
      <c r="D72" s="355">
        <v>28264334.379999999</v>
      </c>
      <c r="E72" s="355">
        <v>18768526.75</v>
      </c>
      <c r="F72" s="355">
        <v>9495807.6300000008</v>
      </c>
      <c r="G72" s="54" t="str">
        <f t="shared" si="1"/>
        <v>120</v>
      </c>
    </row>
    <row r="73" spans="1:7" x14ac:dyDescent="0.2">
      <c r="A73" s="352" t="s">
        <v>343</v>
      </c>
      <c r="B73" s="353">
        <v>200</v>
      </c>
      <c r="C73" s="353" t="s">
        <v>1300</v>
      </c>
      <c r="D73" s="355">
        <v>20874669.280000001</v>
      </c>
      <c r="E73" s="355">
        <v>13859153.59</v>
      </c>
      <c r="F73" s="355">
        <v>7015515.6900000004</v>
      </c>
      <c r="G73" s="54" t="str">
        <f t="shared" si="1"/>
        <v>121</v>
      </c>
    </row>
    <row r="74" spans="1:7" ht="22.5" x14ac:dyDescent="0.2">
      <c r="A74" s="352" t="s">
        <v>57</v>
      </c>
      <c r="B74" s="353">
        <v>200</v>
      </c>
      <c r="C74" s="353" t="s">
        <v>1301</v>
      </c>
      <c r="D74" s="355">
        <v>1085515.28</v>
      </c>
      <c r="E74" s="355">
        <v>945144.26</v>
      </c>
      <c r="F74" s="355">
        <v>140371.01999999999</v>
      </c>
      <c r="G74" s="54" t="str">
        <f t="shared" si="1"/>
        <v>122</v>
      </c>
    </row>
    <row r="75" spans="1:7" ht="33.75" x14ac:dyDescent="0.2">
      <c r="A75" s="352" t="s">
        <v>344</v>
      </c>
      <c r="B75" s="353">
        <v>200</v>
      </c>
      <c r="C75" s="353" t="s">
        <v>1302</v>
      </c>
      <c r="D75" s="355">
        <v>6304149.8200000003</v>
      </c>
      <c r="E75" s="355">
        <v>3964228.9</v>
      </c>
      <c r="F75" s="355">
        <v>2339920.92</v>
      </c>
      <c r="G75" s="54" t="str">
        <f t="shared" si="1"/>
        <v>129</v>
      </c>
    </row>
    <row r="76" spans="1:7" ht="22.5" x14ac:dyDescent="0.2">
      <c r="A76" s="352" t="s">
        <v>91</v>
      </c>
      <c r="B76" s="353">
        <v>200</v>
      </c>
      <c r="C76" s="353" t="s">
        <v>1303</v>
      </c>
      <c r="D76" s="355">
        <v>856865.62</v>
      </c>
      <c r="E76" s="355">
        <v>662576.38</v>
      </c>
      <c r="F76" s="355">
        <v>194289.24</v>
      </c>
      <c r="G76" s="54" t="str">
        <f t="shared" si="1"/>
        <v>200</v>
      </c>
    </row>
    <row r="77" spans="1:7" ht="22.5" x14ac:dyDescent="0.2">
      <c r="A77" s="352" t="s">
        <v>11</v>
      </c>
      <c r="B77" s="353">
        <v>200</v>
      </c>
      <c r="C77" s="353" t="s">
        <v>1304</v>
      </c>
      <c r="D77" s="355">
        <v>856865.62</v>
      </c>
      <c r="E77" s="355">
        <v>662576.38</v>
      </c>
      <c r="F77" s="355">
        <v>194289.24</v>
      </c>
      <c r="G77" s="54" t="str">
        <f t="shared" si="1"/>
        <v>240</v>
      </c>
    </row>
    <row r="78" spans="1:7" x14ac:dyDescent="0.2">
      <c r="A78" s="352" t="s">
        <v>406</v>
      </c>
      <c r="B78" s="353">
        <v>200</v>
      </c>
      <c r="C78" s="353" t="s">
        <v>1305</v>
      </c>
      <c r="D78" s="355">
        <v>856865.62</v>
      </c>
      <c r="E78" s="355">
        <v>662576.38</v>
      </c>
      <c r="F78" s="355">
        <v>194289.24</v>
      </c>
      <c r="G78" s="54" t="str">
        <f t="shared" si="1"/>
        <v>244</v>
      </c>
    </row>
    <row r="79" spans="1:7" ht="33.75" x14ac:dyDescent="0.2">
      <c r="A79" s="352" t="s">
        <v>157</v>
      </c>
      <c r="B79" s="353">
        <v>200</v>
      </c>
      <c r="C79" s="353" t="s">
        <v>1306</v>
      </c>
      <c r="D79" s="355">
        <v>6169262</v>
      </c>
      <c r="E79" s="355">
        <v>4277023.8099999996</v>
      </c>
      <c r="F79" s="355">
        <v>1892238.19</v>
      </c>
      <c r="G79" s="54" t="str">
        <f t="shared" si="1"/>
        <v>000</v>
      </c>
    </row>
    <row r="80" spans="1:7" ht="33.75" x14ac:dyDescent="0.2">
      <c r="A80" s="352" t="s">
        <v>9</v>
      </c>
      <c r="B80" s="353">
        <v>200</v>
      </c>
      <c r="C80" s="353" t="s">
        <v>1307</v>
      </c>
      <c r="D80" s="355">
        <v>6069262</v>
      </c>
      <c r="E80" s="355">
        <v>4221096.43</v>
      </c>
      <c r="F80" s="355">
        <v>1848165.57</v>
      </c>
      <c r="G80" s="54" t="str">
        <f t="shared" si="1"/>
        <v>100</v>
      </c>
    </row>
    <row r="81" spans="1:7" x14ac:dyDescent="0.2">
      <c r="A81" s="352" t="s">
        <v>10</v>
      </c>
      <c r="B81" s="353">
        <v>200</v>
      </c>
      <c r="C81" s="353" t="s">
        <v>1308</v>
      </c>
      <c r="D81" s="355">
        <v>6069262</v>
      </c>
      <c r="E81" s="355">
        <v>4221096.43</v>
      </c>
      <c r="F81" s="355">
        <v>1848165.57</v>
      </c>
      <c r="G81" s="54" t="str">
        <f t="shared" si="1"/>
        <v>120</v>
      </c>
    </row>
    <row r="82" spans="1:7" x14ac:dyDescent="0.2">
      <c r="A82" s="352" t="s">
        <v>343</v>
      </c>
      <c r="B82" s="353">
        <v>200</v>
      </c>
      <c r="C82" s="353" t="s">
        <v>1309</v>
      </c>
      <c r="D82" s="355">
        <v>4541230.41</v>
      </c>
      <c r="E82" s="355">
        <v>3121747.75</v>
      </c>
      <c r="F82" s="355">
        <v>1419482.66</v>
      </c>
      <c r="G82" s="54" t="str">
        <f t="shared" si="1"/>
        <v>121</v>
      </c>
    </row>
    <row r="83" spans="1:7" ht="22.5" x14ac:dyDescent="0.2">
      <c r="A83" s="352" t="s">
        <v>57</v>
      </c>
      <c r="B83" s="353">
        <v>200</v>
      </c>
      <c r="C83" s="353" t="s">
        <v>1310</v>
      </c>
      <c r="D83" s="355">
        <v>156580</v>
      </c>
      <c r="E83" s="355">
        <v>156580</v>
      </c>
      <c r="F83" s="355">
        <v>0</v>
      </c>
      <c r="G83" s="54" t="str">
        <f t="shared" si="1"/>
        <v>122</v>
      </c>
    </row>
    <row r="84" spans="1:7" s="55" customFormat="1" ht="33.75" x14ac:dyDescent="0.2">
      <c r="A84" s="352" t="s">
        <v>344</v>
      </c>
      <c r="B84" s="353">
        <v>200</v>
      </c>
      <c r="C84" s="353" t="s">
        <v>1311</v>
      </c>
      <c r="D84" s="355">
        <v>1371451.59</v>
      </c>
      <c r="E84" s="355">
        <v>942768.68</v>
      </c>
      <c r="F84" s="355">
        <v>428682.91</v>
      </c>
      <c r="G84" s="54" t="str">
        <f t="shared" si="1"/>
        <v>129</v>
      </c>
    </row>
    <row r="85" spans="1:7" s="55" customFormat="1" ht="22.5" x14ac:dyDescent="0.2">
      <c r="A85" s="352" t="s">
        <v>91</v>
      </c>
      <c r="B85" s="353">
        <v>200</v>
      </c>
      <c r="C85" s="353" t="s">
        <v>1312</v>
      </c>
      <c r="D85" s="355">
        <v>100000</v>
      </c>
      <c r="E85" s="355">
        <v>55927.38</v>
      </c>
      <c r="F85" s="355">
        <v>44072.62</v>
      </c>
      <c r="G85" s="54" t="str">
        <f t="shared" si="1"/>
        <v>200</v>
      </c>
    </row>
    <row r="86" spans="1:7" s="55" customFormat="1" ht="22.5" x14ac:dyDescent="0.2">
      <c r="A86" s="352" t="s">
        <v>11</v>
      </c>
      <c r="B86" s="353">
        <v>200</v>
      </c>
      <c r="C86" s="353" t="s">
        <v>1313</v>
      </c>
      <c r="D86" s="355">
        <v>100000</v>
      </c>
      <c r="E86" s="355">
        <v>55927.38</v>
      </c>
      <c r="F86" s="355">
        <v>44072.62</v>
      </c>
      <c r="G86" s="54" t="str">
        <f t="shared" si="1"/>
        <v>240</v>
      </c>
    </row>
    <row r="87" spans="1:7" s="55" customFormat="1" x14ac:dyDescent="0.2">
      <c r="A87" s="352" t="s">
        <v>406</v>
      </c>
      <c r="B87" s="353">
        <v>200</v>
      </c>
      <c r="C87" s="353" t="s">
        <v>1314</v>
      </c>
      <c r="D87" s="355">
        <v>100000</v>
      </c>
      <c r="E87" s="355">
        <v>55927.38</v>
      </c>
      <c r="F87" s="355">
        <v>44072.62</v>
      </c>
      <c r="G87" s="54" t="str">
        <f t="shared" si="1"/>
        <v>244</v>
      </c>
    </row>
    <row r="88" spans="1:7" s="53" customFormat="1" x14ac:dyDescent="0.2">
      <c r="A88" s="352" t="s">
        <v>194</v>
      </c>
      <c r="B88" s="353">
        <v>200</v>
      </c>
      <c r="C88" s="353" t="s">
        <v>1315</v>
      </c>
      <c r="D88" s="355">
        <v>13007991.51</v>
      </c>
      <c r="E88" s="355">
        <v>13007991.51</v>
      </c>
      <c r="F88" s="355">
        <v>0</v>
      </c>
      <c r="G88" s="54" t="str">
        <f t="shared" si="1"/>
        <v>000</v>
      </c>
    </row>
    <row r="89" spans="1:7" s="53" customFormat="1" x14ac:dyDescent="0.2">
      <c r="A89" s="352" t="s">
        <v>56</v>
      </c>
      <c r="B89" s="353">
        <v>200</v>
      </c>
      <c r="C89" s="353" t="s">
        <v>1316</v>
      </c>
      <c r="D89" s="355">
        <v>13007991.51</v>
      </c>
      <c r="E89" s="355">
        <v>13007991.51</v>
      </c>
      <c r="F89" s="355">
        <v>0</v>
      </c>
      <c r="G89" s="54" t="str">
        <f t="shared" si="1"/>
        <v>000</v>
      </c>
    </row>
    <row r="90" spans="1:7" s="53" customFormat="1" x14ac:dyDescent="0.2">
      <c r="A90" s="352" t="s">
        <v>1037</v>
      </c>
      <c r="B90" s="353">
        <v>200</v>
      </c>
      <c r="C90" s="353" t="s">
        <v>1317</v>
      </c>
      <c r="D90" s="355">
        <v>6914100</v>
      </c>
      <c r="E90" s="355">
        <v>6914100</v>
      </c>
      <c r="F90" s="355">
        <v>0</v>
      </c>
      <c r="G90" s="54" t="str">
        <f t="shared" si="1"/>
        <v>000</v>
      </c>
    </row>
    <row r="91" spans="1:7" s="55" customFormat="1" x14ac:dyDescent="0.2">
      <c r="A91" s="352" t="s">
        <v>12</v>
      </c>
      <c r="B91" s="353">
        <v>200</v>
      </c>
      <c r="C91" s="353" t="s">
        <v>1318</v>
      </c>
      <c r="D91" s="355">
        <v>6914100</v>
      </c>
      <c r="E91" s="355">
        <v>6914100</v>
      </c>
      <c r="F91" s="355">
        <v>0</v>
      </c>
      <c r="G91" s="54" t="str">
        <f t="shared" si="1"/>
        <v>800</v>
      </c>
    </row>
    <row r="92" spans="1:7" s="53" customFormat="1" x14ac:dyDescent="0.2">
      <c r="A92" s="352" t="s">
        <v>1038</v>
      </c>
      <c r="B92" s="353">
        <v>200</v>
      </c>
      <c r="C92" s="353" t="s">
        <v>1319</v>
      </c>
      <c r="D92" s="355">
        <v>6914100</v>
      </c>
      <c r="E92" s="355">
        <v>6914100</v>
      </c>
      <c r="F92" s="355">
        <v>0</v>
      </c>
      <c r="G92" s="54" t="str">
        <f t="shared" si="1"/>
        <v>880</v>
      </c>
    </row>
    <row r="93" spans="1:7" s="53" customFormat="1" x14ac:dyDescent="0.2">
      <c r="A93" s="352" t="s">
        <v>336</v>
      </c>
      <c r="B93" s="353">
        <v>200</v>
      </c>
      <c r="C93" s="353" t="s">
        <v>1320</v>
      </c>
      <c r="D93" s="355">
        <v>365291.51</v>
      </c>
      <c r="E93" s="355">
        <v>365291.51</v>
      </c>
      <c r="F93" s="355">
        <v>0</v>
      </c>
      <c r="G93" s="54" t="str">
        <f t="shared" si="1"/>
        <v>000</v>
      </c>
    </row>
    <row r="94" spans="1:7" s="53" customFormat="1" ht="22.5" x14ac:dyDescent="0.2">
      <c r="A94" s="352" t="s">
        <v>91</v>
      </c>
      <c r="B94" s="353">
        <v>200</v>
      </c>
      <c r="C94" s="353" t="s">
        <v>1321</v>
      </c>
      <c r="D94" s="355">
        <v>244987.51</v>
      </c>
      <c r="E94" s="355">
        <v>244987.51</v>
      </c>
      <c r="F94" s="355">
        <v>0</v>
      </c>
      <c r="G94" s="54" t="str">
        <f t="shared" si="1"/>
        <v>200</v>
      </c>
    </row>
    <row r="95" spans="1:7" s="53" customFormat="1" ht="22.5" x14ac:dyDescent="0.2">
      <c r="A95" s="352" t="s">
        <v>11</v>
      </c>
      <c r="B95" s="353">
        <v>200</v>
      </c>
      <c r="C95" s="353" t="s">
        <v>1322</v>
      </c>
      <c r="D95" s="355">
        <v>244987.51</v>
      </c>
      <c r="E95" s="355">
        <v>244987.51</v>
      </c>
      <c r="F95" s="355">
        <v>0</v>
      </c>
      <c r="G95" s="54" t="str">
        <f t="shared" si="1"/>
        <v>240</v>
      </c>
    </row>
    <row r="96" spans="1:7" s="55" customFormat="1" x14ac:dyDescent="0.2">
      <c r="A96" s="352" t="s">
        <v>406</v>
      </c>
      <c r="B96" s="353">
        <v>200</v>
      </c>
      <c r="C96" s="353" t="s">
        <v>1323</v>
      </c>
      <c r="D96" s="355">
        <v>217505.05</v>
      </c>
      <c r="E96" s="355">
        <v>217505.05</v>
      </c>
      <c r="F96" s="355">
        <v>0</v>
      </c>
      <c r="G96" s="54" t="str">
        <f t="shared" si="1"/>
        <v>244</v>
      </c>
    </row>
    <row r="97" spans="1:7" s="55" customFormat="1" x14ac:dyDescent="0.2">
      <c r="A97" s="352" t="s">
        <v>650</v>
      </c>
      <c r="B97" s="353">
        <v>200</v>
      </c>
      <c r="C97" s="353" t="s">
        <v>1324</v>
      </c>
      <c r="D97" s="355">
        <v>27482.46</v>
      </c>
      <c r="E97" s="355">
        <v>27482.46</v>
      </c>
      <c r="F97" s="355">
        <v>0</v>
      </c>
      <c r="G97" s="54" t="str">
        <f t="shared" si="1"/>
        <v>247</v>
      </c>
    </row>
    <row r="98" spans="1:7" s="55" customFormat="1" x14ac:dyDescent="0.2">
      <c r="A98" s="352" t="s">
        <v>16</v>
      </c>
      <c r="B98" s="353">
        <v>200</v>
      </c>
      <c r="C98" s="353" t="s">
        <v>1325</v>
      </c>
      <c r="D98" s="355">
        <v>120304</v>
      </c>
      <c r="E98" s="355">
        <v>120304</v>
      </c>
      <c r="F98" s="355">
        <v>0</v>
      </c>
      <c r="G98" s="54" t="str">
        <f t="shared" si="1"/>
        <v>300</v>
      </c>
    </row>
    <row r="99" spans="1:7" s="55" customFormat="1" ht="22.5" x14ac:dyDescent="0.2">
      <c r="A99" s="352" t="s">
        <v>17</v>
      </c>
      <c r="B99" s="353">
        <v>200</v>
      </c>
      <c r="C99" s="353" t="s">
        <v>1326</v>
      </c>
      <c r="D99" s="355">
        <v>120304</v>
      </c>
      <c r="E99" s="355">
        <v>120304</v>
      </c>
      <c r="F99" s="355">
        <v>0</v>
      </c>
      <c r="G99" s="54" t="str">
        <f t="shared" ref="G99:G158" si="2">RIGHT(C99,3)</f>
        <v>320</v>
      </c>
    </row>
    <row r="100" spans="1:7" s="53" customFormat="1" ht="22.5" x14ac:dyDescent="0.2">
      <c r="A100" s="352" t="s">
        <v>305</v>
      </c>
      <c r="B100" s="353">
        <v>200</v>
      </c>
      <c r="C100" s="353" t="s">
        <v>1327</v>
      </c>
      <c r="D100" s="355">
        <v>120304</v>
      </c>
      <c r="E100" s="355">
        <v>120304</v>
      </c>
      <c r="F100" s="355">
        <v>0</v>
      </c>
      <c r="G100" s="54" t="str">
        <f t="shared" si="2"/>
        <v>321</v>
      </c>
    </row>
    <row r="101" spans="1:7" s="55" customFormat="1" x14ac:dyDescent="0.2">
      <c r="A101" s="352" t="s">
        <v>30</v>
      </c>
      <c r="B101" s="353">
        <v>200</v>
      </c>
      <c r="C101" s="353" t="s">
        <v>1328</v>
      </c>
      <c r="D101" s="355">
        <v>5728600</v>
      </c>
      <c r="E101" s="355">
        <v>5728600</v>
      </c>
      <c r="F101" s="355">
        <v>0</v>
      </c>
      <c r="G101" s="54" t="str">
        <f t="shared" si="2"/>
        <v>000</v>
      </c>
    </row>
    <row r="102" spans="1:7" s="53" customFormat="1" x14ac:dyDescent="0.2">
      <c r="A102" s="352" t="s">
        <v>12</v>
      </c>
      <c r="B102" s="353">
        <v>200</v>
      </c>
      <c r="C102" s="353" t="s">
        <v>1329</v>
      </c>
      <c r="D102" s="355">
        <v>5728600</v>
      </c>
      <c r="E102" s="355">
        <v>5728600</v>
      </c>
      <c r="F102" s="355">
        <v>0</v>
      </c>
      <c r="G102" s="54" t="str">
        <f t="shared" si="2"/>
        <v>800</v>
      </c>
    </row>
    <row r="103" spans="1:7" s="53" customFormat="1" x14ac:dyDescent="0.2">
      <c r="A103" s="352" t="s">
        <v>1038</v>
      </c>
      <c r="B103" s="353">
        <v>200</v>
      </c>
      <c r="C103" s="353" t="s">
        <v>1330</v>
      </c>
      <c r="D103" s="355">
        <v>5728600</v>
      </c>
      <c r="E103" s="355">
        <v>5728600</v>
      </c>
      <c r="F103" s="355">
        <v>0</v>
      </c>
      <c r="G103" s="54" t="str">
        <f t="shared" si="2"/>
        <v>880</v>
      </c>
    </row>
    <row r="104" spans="1:7" s="53" customFormat="1" x14ac:dyDescent="0.2">
      <c r="A104" s="352" t="s">
        <v>391</v>
      </c>
      <c r="B104" s="353">
        <v>200</v>
      </c>
      <c r="C104" s="353" t="s">
        <v>1331</v>
      </c>
      <c r="D104" s="355">
        <v>331223891.77999997</v>
      </c>
      <c r="E104" s="355">
        <v>221174489.18000001</v>
      </c>
      <c r="F104" s="355">
        <v>110049402.59999999</v>
      </c>
      <c r="G104" s="54" t="str">
        <f t="shared" si="2"/>
        <v>000</v>
      </c>
    </row>
    <row r="105" spans="1:7" s="55" customFormat="1" x14ac:dyDescent="0.2">
      <c r="A105" s="352" t="s">
        <v>56</v>
      </c>
      <c r="B105" s="353">
        <v>200</v>
      </c>
      <c r="C105" s="353" t="s">
        <v>1332</v>
      </c>
      <c r="D105" s="355">
        <v>331223891.77999997</v>
      </c>
      <c r="E105" s="355">
        <v>221174489.18000001</v>
      </c>
      <c r="F105" s="355">
        <v>110049402.59999999</v>
      </c>
      <c r="G105" s="54" t="str">
        <f t="shared" si="2"/>
        <v>000</v>
      </c>
    </row>
    <row r="106" spans="1:7" s="55" customFormat="1" ht="33.75" x14ac:dyDescent="0.2">
      <c r="A106" s="352" t="s">
        <v>361</v>
      </c>
      <c r="B106" s="353">
        <v>200</v>
      </c>
      <c r="C106" s="353" t="s">
        <v>1333</v>
      </c>
      <c r="D106" s="355">
        <v>18235402.940000001</v>
      </c>
      <c r="E106" s="355">
        <v>11808754.43</v>
      </c>
      <c r="F106" s="355">
        <v>6426648.5099999998</v>
      </c>
      <c r="G106" s="54" t="str">
        <f t="shared" si="2"/>
        <v>000</v>
      </c>
    </row>
    <row r="107" spans="1:7" s="55" customFormat="1" ht="33.75" x14ac:dyDescent="0.2">
      <c r="A107" s="352" t="s">
        <v>9</v>
      </c>
      <c r="B107" s="353">
        <v>200</v>
      </c>
      <c r="C107" s="353" t="s">
        <v>1334</v>
      </c>
      <c r="D107" s="355">
        <v>14280883.949999999</v>
      </c>
      <c r="E107" s="355">
        <v>9310250.5299999993</v>
      </c>
      <c r="F107" s="355">
        <v>4970633.42</v>
      </c>
      <c r="G107" s="54" t="str">
        <f t="shared" si="2"/>
        <v>100</v>
      </c>
    </row>
    <row r="108" spans="1:7" s="55" customFormat="1" x14ac:dyDescent="0.2">
      <c r="A108" s="352" t="s">
        <v>14</v>
      </c>
      <c r="B108" s="353">
        <v>200</v>
      </c>
      <c r="C108" s="353" t="s">
        <v>1335</v>
      </c>
      <c r="D108" s="355">
        <v>14280883.949999999</v>
      </c>
      <c r="E108" s="355">
        <v>9310250.5299999993</v>
      </c>
      <c r="F108" s="355">
        <v>4970633.42</v>
      </c>
      <c r="G108" s="54" t="str">
        <f t="shared" si="2"/>
        <v>110</v>
      </c>
    </row>
    <row r="109" spans="1:7" s="53" customFormat="1" x14ac:dyDescent="0.2">
      <c r="A109" s="352" t="s">
        <v>92</v>
      </c>
      <c r="B109" s="353">
        <v>200</v>
      </c>
      <c r="C109" s="353" t="s">
        <v>1336</v>
      </c>
      <c r="D109" s="355">
        <v>10785434.720000001</v>
      </c>
      <c r="E109" s="355">
        <v>7040164.3399999999</v>
      </c>
      <c r="F109" s="355">
        <v>3745270.38</v>
      </c>
      <c r="G109" s="54" t="str">
        <f t="shared" si="2"/>
        <v>111</v>
      </c>
    </row>
    <row r="110" spans="1:7" s="53" customFormat="1" x14ac:dyDescent="0.2">
      <c r="A110" s="352" t="s">
        <v>93</v>
      </c>
      <c r="B110" s="353">
        <v>200</v>
      </c>
      <c r="C110" s="353" t="s">
        <v>1337</v>
      </c>
      <c r="D110" s="355">
        <v>292954.90000000002</v>
      </c>
      <c r="E110" s="355">
        <v>290816</v>
      </c>
      <c r="F110" s="355">
        <v>2138.9</v>
      </c>
      <c r="G110" s="54" t="str">
        <f t="shared" si="2"/>
        <v>112</v>
      </c>
    </row>
    <row r="111" spans="1:7" s="55" customFormat="1" ht="22.5" x14ac:dyDescent="0.2">
      <c r="A111" s="352" t="s">
        <v>94</v>
      </c>
      <c r="B111" s="353">
        <v>200</v>
      </c>
      <c r="C111" s="353" t="s">
        <v>1338</v>
      </c>
      <c r="D111" s="355">
        <v>3202494.33</v>
      </c>
      <c r="E111" s="355">
        <v>1979270.19</v>
      </c>
      <c r="F111" s="355">
        <v>1223224.1399999999</v>
      </c>
      <c r="G111" s="54" t="str">
        <f t="shared" si="2"/>
        <v>119</v>
      </c>
    </row>
    <row r="112" spans="1:7" s="55" customFormat="1" ht="22.5" x14ac:dyDescent="0.2">
      <c r="A112" s="352" t="s">
        <v>91</v>
      </c>
      <c r="B112" s="353">
        <v>200</v>
      </c>
      <c r="C112" s="353" t="s">
        <v>1339</v>
      </c>
      <c r="D112" s="355">
        <v>3952518.99</v>
      </c>
      <c r="E112" s="355">
        <v>2497503.9</v>
      </c>
      <c r="F112" s="355">
        <v>1455015.09</v>
      </c>
      <c r="G112" s="54" t="str">
        <f t="shared" si="2"/>
        <v>200</v>
      </c>
    </row>
    <row r="113" spans="1:7" s="55" customFormat="1" ht="22.5" x14ac:dyDescent="0.2">
      <c r="A113" s="352" t="s">
        <v>11</v>
      </c>
      <c r="B113" s="353">
        <v>200</v>
      </c>
      <c r="C113" s="353" t="s">
        <v>1340</v>
      </c>
      <c r="D113" s="355">
        <v>3952518.99</v>
      </c>
      <c r="E113" s="355">
        <v>2497503.9</v>
      </c>
      <c r="F113" s="355">
        <v>1455015.09</v>
      </c>
      <c r="G113" s="54" t="str">
        <f t="shared" si="2"/>
        <v>240</v>
      </c>
    </row>
    <row r="114" spans="1:7" s="55" customFormat="1" x14ac:dyDescent="0.2">
      <c r="A114" s="352" t="s">
        <v>406</v>
      </c>
      <c r="B114" s="353">
        <v>200</v>
      </c>
      <c r="C114" s="353" t="s">
        <v>1341</v>
      </c>
      <c r="D114" s="355">
        <v>3303574.81</v>
      </c>
      <c r="E114" s="355">
        <v>2161461.34</v>
      </c>
      <c r="F114" s="355">
        <v>1142113.47</v>
      </c>
      <c r="G114" s="54" t="str">
        <f t="shared" si="2"/>
        <v>244</v>
      </c>
    </row>
    <row r="115" spans="1:7" s="55" customFormat="1" x14ac:dyDescent="0.2">
      <c r="A115" s="352" t="s">
        <v>650</v>
      </c>
      <c r="B115" s="353">
        <v>200</v>
      </c>
      <c r="C115" s="353" t="s">
        <v>1342</v>
      </c>
      <c r="D115" s="355">
        <v>648944.18000000005</v>
      </c>
      <c r="E115" s="355">
        <v>336042.56</v>
      </c>
      <c r="F115" s="355">
        <v>312901.62</v>
      </c>
      <c r="G115" s="54" t="str">
        <f t="shared" si="2"/>
        <v>247</v>
      </c>
    </row>
    <row r="116" spans="1:7" s="53" customFormat="1" x14ac:dyDescent="0.2">
      <c r="A116" s="352" t="s">
        <v>12</v>
      </c>
      <c r="B116" s="353">
        <v>200</v>
      </c>
      <c r="C116" s="353" t="s">
        <v>1343</v>
      </c>
      <c r="D116" s="355">
        <v>2000</v>
      </c>
      <c r="E116" s="355">
        <v>1000</v>
      </c>
      <c r="F116" s="355">
        <v>1000</v>
      </c>
      <c r="G116" s="54" t="str">
        <f t="shared" si="2"/>
        <v>800</v>
      </c>
    </row>
    <row r="117" spans="1:7" s="53" customFormat="1" x14ac:dyDescent="0.2">
      <c r="A117" s="352" t="s">
        <v>13</v>
      </c>
      <c r="B117" s="353">
        <v>200</v>
      </c>
      <c r="C117" s="353" t="s">
        <v>1344</v>
      </c>
      <c r="D117" s="355">
        <v>2000</v>
      </c>
      <c r="E117" s="355">
        <v>1000</v>
      </c>
      <c r="F117" s="355">
        <v>1000</v>
      </c>
      <c r="G117" s="54" t="str">
        <f t="shared" si="2"/>
        <v>850</v>
      </c>
    </row>
    <row r="118" spans="1:7" s="53" customFormat="1" x14ac:dyDescent="0.2">
      <c r="A118" s="352" t="s">
        <v>371</v>
      </c>
      <c r="B118" s="353">
        <v>200</v>
      </c>
      <c r="C118" s="353" t="s">
        <v>1345</v>
      </c>
      <c r="D118" s="355">
        <v>2000</v>
      </c>
      <c r="E118" s="355">
        <v>1000</v>
      </c>
      <c r="F118" s="355">
        <v>1000</v>
      </c>
      <c r="G118" s="54" t="str">
        <f t="shared" si="2"/>
        <v>853</v>
      </c>
    </row>
    <row r="119" spans="1:7" s="55" customFormat="1" ht="33.75" x14ac:dyDescent="0.2">
      <c r="A119" s="352" t="s">
        <v>68</v>
      </c>
      <c r="B119" s="353">
        <v>200</v>
      </c>
      <c r="C119" s="353" t="s">
        <v>1346</v>
      </c>
      <c r="D119" s="355">
        <v>148929217.47</v>
      </c>
      <c r="E119" s="355">
        <v>100730086.3</v>
      </c>
      <c r="F119" s="355">
        <v>48199131.170000002</v>
      </c>
      <c r="G119" s="54" t="str">
        <f t="shared" si="2"/>
        <v>000</v>
      </c>
    </row>
    <row r="120" spans="1:7" s="55" customFormat="1" ht="33.75" x14ac:dyDescent="0.2">
      <c r="A120" s="352" t="s">
        <v>9</v>
      </c>
      <c r="B120" s="353">
        <v>200</v>
      </c>
      <c r="C120" s="353" t="s">
        <v>1347</v>
      </c>
      <c r="D120" s="355">
        <v>97768338.700000003</v>
      </c>
      <c r="E120" s="355">
        <v>67172288.870000005</v>
      </c>
      <c r="F120" s="355">
        <v>30596049.829999998</v>
      </c>
      <c r="G120" s="54" t="str">
        <f t="shared" si="2"/>
        <v>100</v>
      </c>
    </row>
    <row r="121" spans="1:7" s="55" customFormat="1" x14ac:dyDescent="0.2">
      <c r="A121" s="352" t="s">
        <v>14</v>
      </c>
      <c r="B121" s="353">
        <v>200</v>
      </c>
      <c r="C121" s="353" t="s">
        <v>1348</v>
      </c>
      <c r="D121" s="355">
        <v>97768338.700000003</v>
      </c>
      <c r="E121" s="355">
        <v>67172288.870000005</v>
      </c>
      <c r="F121" s="355">
        <v>30596049.829999998</v>
      </c>
      <c r="G121" s="54" t="str">
        <f t="shared" si="2"/>
        <v>110</v>
      </c>
    </row>
    <row r="122" spans="1:7" s="55" customFormat="1" x14ac:dyDescent="0.2">
      <c r="A122" s="352" t="s">
        <v>92</v>
      </c>
      <c r="B122" s="353">
        <v>200</v>
      </c>
      <c r="C122" s="353" t="s">
        <v>1349</v>
      </c>
      <c r="D122" s="355">
        <v>73534124.409999996</v>
      </c>
      <c r="E122" s="355">
        <v>50434043.880000003</v>
      </c>
      <c r="F122" s="355">
        <v>23100080.530000001</v>
      </c>
      <c r="G122" s="54" t="str">
        <f t="shared" si="2"/>
        <v>111</v>
      </c>
    </row>
    <row r="123" spans="1:7" s="53" customFormat="1" x14ac:dyDescent="0.2">
      <c r="A123" s="352" t="s">
        <v>93</v>
      </c>
      <c r="B123" s="353">
        <v>200</v>
      </c>
      <c r="C123" s="353" t="s">
        <v>1350</v>
      </c>
      <c r="D123" s="355">
        <v>2257512.19</v>
      </c>
      <c r="E123" s="355">
        <v>2005927.71</v>
      </c>
      <c r="F123" s="355">
        <v>251584.48</v>
      </c>
      <c r="G123" s="54" t="str">
        <f t="shared" si="2"/>
        <v>112</v>
      </c>
    </row>
    <row r="124" spans="1:7" s="53" customFormat="1" ht="22.5" x14ac:dyDescent="0.2">
      <c r="A124" s="352" t="s">
        <v>94</v>
      </c>
      <c r="B124" s="353">
        <v>200</v>
      </c>
      <c r="C124" s="353" t="s">
        <v>1351</v>
      </c>
      <c r="D124" s="355">
        <v>21976702.100000001</v>
      </c>
      <c r="E124" s="355">
        <v>14732317.279999999</v>
      </c>
      <c r="F124" s="355">
        <v>7244384.8200000003</v>
      </c>
      <c r="G124" s="54" t="str">
        <f t="shared" si="2"/>
        <v>119</v>
      </c>
    </row>
    <row r="125" spans="1:7" s="55" customFormat="1" ht="22.5" x14ac:dyDescent="0.2">
      <c r="A125" s="352" t="s">
        <v>91</v>
      </c>
      <c r="B125" s="353">
        <v>200</v>
      </c>
      <c r="C125" s="353" t="s">
        <v>1352</v>
      </c>
      <c r="D125" s="355">
        <v>50573748.130000003</v>
      </c>
      <c r="E125" s="355">
        <v>33043978.789999999</v>
      </c>
      <c r="F125" s="355">
        <v>17529769.34</v>
      </c>
      <c r="G125" s="54" t="str">
        <f t="shared" si="2"/>
        <v>200</v>
      </c>
    </row>
    <row r="126" spans="1:7" s="55" customFormat="1" ht="22.5" x14ac:dyDescent="0.2">
      <c r="A126" s="352" t="s">
        <v>11</v>
      </c>
      <c r="B126" s="353">
        <v>200</v>
      </c>
      <c r="C126" s="353" t="s">
        <v>1353</v>
      </c>
      <c r="D126" s="355">
        <v>50573748.130000003</v>
      </c>
      <c r="E126" s="355">
        <v>33043978.789999999</v>
      </c>
      <c r="F126" s="355">
        <v>17529769.34</v>
      </c>
      <c r="G126" s="54" t="str">
        <f t="shared" si="2"/>
        <v>240</v>
      </c>
    </row>
    <row r="127" spans="1:7" s="53" customFormat="1" x14ac:dyDescent="0.2">
      <c r="A127" s="352" t="s">
        <v>406</v>
      </c>
      <c r="B127" s="353">
        <v>200</v>
      </c>
      <c r="C127" s="353" t="s">
        <v>1354</v>
      </c>
      <c r="D127" s="355">
        <v>45678890.869999997</v>
      </c>
      <c r="E127" s="355">
        <v>30352034.699999999</v>
      </c>
      <c r="F127" s="355">
        <v>15326856.17</v>
      </c>
      <c r="G127" s="54" t="str">
        <f t="shared" si="2"/>
        <v>244</v>
      </c>
    </row>
    <row r="128" spans="1:7" s="53" customFormat="1" x14ac:dyDescent="0.2">
      <c r="A128" s="352" t="s">
        <v>650</v>
      </c>
      <c r="B128" s="353">
        <v>200</v>
      </c>
      <c r="C128" s="353" t="s">
        <v>1355</v>
      </c>
      <c r="D128" s="355">
        <v>4894857.26</v>
      </c>
      <c r="E128" s="355">
        <v>2691944.09</v>
      </c>
      <c r="F128" s="355">
        <v>2202913.17</v>
      </c>
      <c r="G128" s="54" t="str">
        <f t="shared" si="2"/>
        <v>247</v>
      </c>
    </row>
    <row r="129" spans="1:7" s="55" customFormat="1" x14ac:dyDescent="0.2">
      <c r="A129" s="352" t="s">
        <v>16</v>
      </c>
      <c r="B129" s="353">
        <v>200</v>
      </c>
      <c r="C129" s="353" t="s">
        <v>1356</v>
      </c>
      <c r="D129" s="355">
        <v>46187.64</v>
      </c>
      <c r="E129" s="355">
        <v>46187.64</v>
      </c>
      <c r="F129" s="355">
        <v>0</v>
      </c>
      <c r="G129" s="54" t="str">
        <f t="shared" si="2"/>
        <v>300</v>
      </c>
    </row>
    <row r="130" spans="1:7" s="55" customFormat="1" ht="22.5" x14ac:dyDescent="0.2">
      <c r="A130" s="352" t="s">
        <v>17</v>
      </c>
      <c r="B130" s="353">
        <v>200</v>
      </c>
      <c r="C130" s="353" t="s">
        <v>1357</v>
      </c>
      <c r="D130" s="355">
        <v>46187.64</v>
      </c>
      <c r="E130" s="355">
        <v>46187.64</v>
      </c>
      <c r="F130" s="355">
        <v>0</v>
      </c>
      <c r="G130" s="54" t="str">
        <f t="shared" si="2"/>
        <v>320</v>
      </c>
    </row>
    <row r="131" spans="1:7" s="53" customFormat="1" ht="22.5" x14ac:dyDescent="0.2">
      <c r="A131" s="352" t="s">
        <v>305</v>
      </c>
      <c r="B131" s="353">
        <v>200</v>
      </c>
      <c r="C131" s="353" t="s">
        <v>1358</v>
      </c>
      <c r="D131" s="355">
        <v>46187.64</v>
      </c>
      <c r="E131" s="355">
        <v>46187.64</v>
      </c>
      <c r="F131" s="355">
        <v>0</v>
      </c>
      <c r="G131" s="54" t="str">
        <f t="shared" si="2"/>
        <v>321</v>
      </c>
    </row>
    <row r="132" spans="1:7" s="55" customFormat="1" x14ac:dyDescent="0.2">
      <c r="A132" s="352" t="s">
        <v>12</v>
      </c>
      <c r="B132" s="353">
        <v>200</v>
      </c>
      <c r="C132" s="353" t="s">
        <v>1359</v>
      </c>
      <c r="D132" s="355">
        <v>540943</v>
      </c>
      <c r="E132" s="355">
        <v>467631</v>
      </c>
      <c r="F132" s="355">
        <v>73312</v>
      </c>
      <c r="G132" s="54" t="str">
        <f t="shared" si="2"/>
        <v>800</v>
      </c>
    </row>
    <row r="133" spans="1:7" s="55" customFormat="1" x14ac:dyDescent="0.2">
      <c r="A133" s="352" t="s">
        <v>13</v>
      </c>
      <c r="B133" s="353">
        <v>200</v>
      </c>
      <c r="C133" s="353" t="s">
        <v>1360</v>
      </c>
      <c r="D133" s="355">
        <v>540943</v>
      </c>
      <c r="E133" s="355">
        <v>467631</v>
      </c>
      <c r="F133" s="355">
        <v>73312</v>
      </c>
      <c r="G133" s="54" t="str">
        <f t="shared" si="2"/>
        <v>850</v>
      </c>
    </row>
    <row r="134" spans="1:7" s="55" customFormat="1" x14ac:dyDescent="0.2">
      <c r="A134" s="352" t="s">
        <v>362</v>
      </c>
      <c r="B134" s="353">
        <v>200</v>
      </c>
      <c r="C134" s="353" t="s">
        <v>1361</v>
      </c>
      <c r="D134" s="355">
        <v>146623</v>
      </c>
      <c r="E134" s="355">
        <v>73311</v>
      </c>
      <c r="F134" s="355">
        <v>73312</v>
      </c>
      <c r="G134" s="54" t="str">
        <f t="shared" si="2"/>
        <v>851</v>
      </c>
    </row>
    <row r="135" spans="1:7" s="55" customFormat="1" x14ac:dyDescent="0.2">
      <c r="A135" s="352" t="s">
        <v>188</v>
      </c>
      <c r="B135" s="353">
        <v>200</v>
      </c>
      <c r="C135" s="353" t="s">
        <v>1362</v>
      </c>
      <c r="D135" s="355">
        <v>394320</v>
      </c>
      <c r="E135" s="355">
        <v>394320</v>
      </c>
      <c r="F135" s="355">
        <v>0</v>
      </c>
      <c r="G135" s="54" t="str">
        <f t="shared" si="2"/>
        <v>852</v>
      </c>
    </row>
    <row r="136" spans="1:7" s="53" customFormat="1" ht="67.5" x14ac:dyDescent="0.2">
      <c r="A136" s="352" t="s">
        <v>398</v>
      </c>
      <c r="B136" s="353">
        <v>200</v>
      </c>
      <c r="C136" s="353" t="s">
        <v>1363</v>
      </c>
      <c r="D136" s="355">
        <v>155556505.37</v>
      </c>
      <c r="E136" s="355">
        <v>105415459.25</v>
      </c>
      <c r="F136" s="355">
        <v>50141046.119999997</v>
      </c>
      <c r="G136" s="54" t="str">
        <f t="shared" si="2"/>
        <v>000</v>
      </c>
    </row>
    <row r="137" spans="1:7" s="55" customFormat="1" ht="33.75" x14ac:dyDescent="0.2">
      <c r="A137" s="352" t="s">
        <v>9</v>
      </c>
      <c r="B137" s="353">
        <v>200</v>
      </c>
      <c r="C137" s="353" t="s">
        <v>1364</v>
      </c>
      <c r="D137" s="355">
        <v>150899339.16999999</v>
      </c>
      <c r="E137" s="355">
        <v>102906435.03</v>
      </c>
      <c r="F137" s="355">
        <v>47992904.140000001</v>
      </c>
      <c r="G137" s="54" t="str">
        <f t="shared" si="2"/>
        <v>100</v>
      </c>
    </row>
    <row r="138" spans="1:7" s="55" customFormat="1" x14ac:dyDescent="0.2">
      <c r="A138" s="352" t="s">
        <v>14</v>
      </c>
      <c r="B138" s="353">
        <v>200</v>
      </c>
      <c r="C138" s="353" t="s">
        <v>1365</v>
      </c>
      <c r="D138" s="355">
        <v>150899339.16999999</v>
      </c>
      <c r="E138" s="355">
        <v>102906435.03</v>
      </c>
      <c r="F138" s="355">
        <v>47992904.140000001</v>
      </c>
      <c r="G138" s="54" t="str">
        <f t="shared" si="2"/>
        <v>110</v>
      </c>
    </row>
    <row r="139" spans="1:7" s="55" customFormat="1" x14ac:dyDescent="0.2">
      <c r="A139" s="352" t="s">
        <v>92</v>
      </c>
      <c r="B139" s="353">
        <v>200</v>
      </c>
      <c r="C139" s="353" t="s">
        <v>1366</v>
      </c>
      <c r="D139" s="355">
        <v>114078265.12</v>
      </c>
      <c r="E139" s="355">
        <v>77179834.519999996</v>
      </c>
      <c r="F139" s="355">
        <v>36898430.600000001</v>
      </c>
      <c r="G139" s="54" t="str">
        <f t="shared" si="2"/>
        <v>111</v>
      </c>
    </row>
    <row r="140" spans="1:7" s="55" customFormat="1" x14ac:dyDescent="0.2">
      <c r="A140" s="352" t="s">
        <v>93</v>
      </c>
      <c r="B140" s="353">
        <v>200</v>
      </c>
      <c r="C140" s="353" t="s">
        <v>1367</v>
      </c>
      <c r="D140" s="355">
        <v>3840450.47</v>
      </c>
      <c r="E140" s="355">
        <v>3715615.02</v>
      </c>
      <c r="F140" s="355">
        <v>124835.45</v>
      </c>
      <c r="G140" s="54" t="str">
        <f t="shared" si="2"/>
        <v>112</v>
      </c>
    </row>
    <row r="141" spans="1:7" s="53" customFormat="1" ht="22.5" x14ac:dyDescent="0.2">
      <c r="A141" s="352" t="s">
        <v>94</v>
      </c>
      <c r="B141" s="353">
        <v>200</v>
      </c>
      <c r="C141" s="353" t="s">
        <v>1368</v>
      </c>
      <c r="D141" s="355">
        <v>32980623.579999998</v>
      </c>
      <c r="E141" s="355">
        <v>22010985.489999998</v>
      </c>
      <c r="F141" s="355">
        <v>10969638.09</v>
      </c>
      <c r="G141" s="54" t="str">
        <f t="shared" si="2"/>
        <v>119</v>
      </c>
    </row>
    <row r="142" spans="1:7" s="55" customFormat="1" ht="22.5" x14ac:dyDescent="0.2">
      <c r="A142" s="352" t="s">
        <v>91</v>
      </c>
      <c r="B142" s="353">
        <v>200</v>
      </c>
      <c r="C142" s="353" t="s">
        <v>1369</v>
      </c>
      <c r="D142" s="355">
        <v>4294975.2</v>
      </c>
      <c r="E142" s="355">
        <v>2148830.87</v>
      </c>
      <c r="F142" s="355">
        <v>2146144.33</v>
      </c>
      <c r="G142" s="54" t="str">
        <f t="shared" si="2"/>
        <v>200</v>
      </c>
    </row>
    <row r="143" spans="1:7" s="55" customFormat="1" ht="22.5" x14ac:dyDescent="0.2">
      <c r="A143" s="352" t="s">
        <v>11</v>
      </c>
      <c r="B143" s="353">
        <v>200</v>
      </c>
      <c r="C143" s="353" t="s">
        <v>1370</v>
      </c>
      <c r="D143" s="355">
        <v>4294975.2</v>
      </c>
      <c r="E143" s="355">
        <v>2148830.87</v>
      </c>
      <c r="F143" s="355">
        <v>2146144.33</v>
      </c>
      <c r="G143" s="54" t="str">
        <f t="shared" si="2"/>
        <v>240</v>
      </c>
    </row>
    <row r="144" spans="1:7" s="53" customFormat="1" x14ac:dyDescent="0.2">
      <c r="A144" s="352" t="s">
        <v>406</v>
      </c>
      <c r="B144" s="353">
        <v>200</v>
      </c>
      <c r="C144" s="353" t="s">
        <v>1371</v>
      </c>
      <c r="D144" s="355">
        <v>4294975.2</v>
      </c>
      <c r="E144" s="355">
        <v>2148830.87</v>
      </c>
      <c r="F144" s="355">
        <v>2146144.33</v>
      </c>
      <c r="G144" s="54" t="str">
        <f t="shared" si="2"/>
        <v>244</v>
      </c>
    </row>
    <row r="145" spans="1:7" s="55" customFormat="1" x14ac:dyDescent="0.2">
      <c r="A145" s="352" t="s">
        <v>16</v>
      </c>
      <c r="B145" s="353">
        <v>200</v>
      </c>
      <c r="C145" s="353" t="s">
        <v>1372</v>
      </c>
      <c r="D145" s="355">
        <v>360191</v>
      </c>
      <c r="E145" s="355">
        <v>360191</v>
      </c>
      <c r="F145" s="355">
        <v>0</v>
      </c>
      <c r="G145" s="54" t="str">
        <f t="shared" si="2"/>
        <v>300</v>
      </c>
    </row>
    <row r="146" spans="1:7" s="55" customFormat="1" ht="22.5" x14ac:dyDescent="0.2">
      <c r="A146" s="352" t="s">
        <v>17</v>
      </c>
      <c r="B146" s="353">
        <v>200</v>
      </c>
      <c r="C146" s="353" t="s">
        <v>1373</v>
      </c>
      <c r="D146" s="355">
        <v>360191</v>
      </c>
      <c r="E146" s="355">
        <v>360191</v>
      </c>
      <c r="F146" s="355">
        <v>0</v>
      </c>
      <c r="G146" s="54" t="str">
        <f t="shared" si="2"/>
        <v>320</v>
      </c>
    </row>
    <row r="147" spans="1:7" s="55" customFormat="1" ht="22.5" x14ac:dyDescent="0.2">
      <c r="A147" s="352" t="s">
        <v>305</v>
      </c>
      <c r="B147" s="353">
        <v>200</v>
      </c>
      <c r="C147" s="353" t="s">
        <v>1374</v>
      </c>
      <c r="D147" s="355">
        <v>360191</v>
      </c>
      <c r="E147" s="355">
        <v>360191</v>
      </c>
      <c r="F147" s="355">
        <v>0</v>
      </c>
      <c r="G147" s="54" t="str">
        <f t="shared" si="2"/>
        <v>321</v>
      </c>
    </row>
    <row r="148" spans="1:7" s="55" customFormat="1" x14ac:dyDescent="0.2">
      <c r="A148" s="352" t="s">
        <v>12</v>
      </c>
      <c r="B148" s="353">
        <v>200</v>
      </c>
      <c r="C148" s="353" t="s">
        <v>1375</v>
      </c>
      <c r="D148" s="355">
        <v>2000</v>
      </c>
      <c r="E148" s="355">
        <v>2.35</v>
      </c>
      <c r="F148" s="355">
        <v>1997.65</v>
      </c>
      <c r="G148" s="54" t="str">
        <f t="shared" si="2"/>
        <v>800</v>
      </c>
    </row>
    <row r="149" spans="1:7" s="55" customFormat="1" x14ac:dyDescent="0.2">
      <c r="A149" s="352" t="s">
        <v>13</v>
      </c>
      <c r="B149" s="353">
        <v>200</v>
      </c>
      <c r="C149" s="353" t="s">
        <v>1376</v>
      </c>
      <c r="D149" s="355">
        <v>2000</v>
      </c>
      <c r="E149" s="355">
        <v>2.35</v>
      </c>
      <c r="F149" s="355">
        <v>1997.65</v>
      </c>
      <c r="G149" s="54" t="str">
        <f t="shared" si="2"/>
        <v>850</v>
      </c>
    </row>
    <row r="150" spans="1:7" s="53" customFormat="1" x14ac:dyDescent="0.2">
      <c r="A150" s="352" t="s">
        <v>188</v>
      </c>
      <c r="B150" s="353">
        <v>200</v>
      </c>
      <c r="C150" s="353" t="s">
        <v>1377</v>
      </c>
      <c r="D150" s="355">
        <v>1997.65</v>
      </c>
      <c r="E150" s="355">
        <v>0</v>
      </c>
      <c r="F150" s="355">
        <v>1997.65</v>
      </c>
      <c r="G150" s="54" t="str">
        <f t="shared" si="2"/>
        <v>852</v>
      </c>
    </row>
    <row r="151" spans="1:7" s="55" customFormat="1" x14ac:dyDescent="0.2">
      <c r="A151" s="352" t="s">
        <v>371</v>
      </c>
      <c r="B151" s="353">
        <v>200</v>
      </c>
      <c r="C151" s="353" t="s">
        <v>1378</v>
      </c>
      <c r="D151" s="355">
        <v>2.35</v>
      </c>
      <c r="E151" s="355">
        <v>2.35</v>
      </c>
      <c r="F151" s="355">
        <v>0</v>
      </c>
      <c r="G151" s="54" t="str">
        <f t="shared" si="2"/>
        <v>853</v>
      </c>
    </row>
    <row r="152" spans="1:7" s="55" customFormat="1" ht="33.75" x14ac:dyDescent="0.2">
      <c r="A152" s="352" t="s">
        <v>1128</v>
      </c>
      <c r="B152" s="353">
        <v>200</v>
      </c>
      <c r="C152" s="353" t="s">
        <v>1379</v>
      </c>
      <c r="D152" s="355">
        <v>8084736</v>
      </c>
      <c r="E152" s="355">
        <v>2929318.02</v>
      </c>
      <c r="F152" s="355">
        <v>5155417.9800000004</v>
      </c>
      <c r="G152" s="54" t="str">
        <f t="shared" si="2"/>
        <v>000</v>
      </c>
    </row>
    <row r="153" spans="1:7" s="55" customFormat="1" ht="33.75" x14ac:dyDescent="0.2">
      <c r="A153" s="352" t="s">
        <v>9</v>
      </c>
      <c r="B153" s="353">
        <v>200</v>
      </c>
      <c r="C153" s="353" t="s">
        <v>1380</v>
      </c>
      <c r="D153" s="355">
        <v>8084736</v>
      </c>
      <c r="E153" s="355">
        <v>2929318.02</v>
      </c>
      <c r="F153" s="355">
        <v>5155417.9800000004</v>
      </c>
      <c r="G153" s="54" t="str">
        <f t="shared" si="2"/>
        <v>100</v>
      </c>
    </row>
    <row r="154" spans="1:7" s="55" customFormat="1" x14ac:dyDescent="0.2">
      <c r="A154" s="352" t="s">
        <v>14</v>
      </c>
      <c r="B154" s="353">
        <v>200</v>
      </c>
      <c r="C154" s="353" t="s">
        <v>1381</v>
      </c>
      <c r="D154" s="355">
        <v>8084736</v>
      </c>
      <c r="E154" s="355">
        <v>2929318.02</v>
      </c>
      <c r="F154" s="355">
        <v>5155417.9800000004</v>
      </c>
      <c r="G154" s="54" t="str">
        <f t="shared" si="2"/>
        <v>110</v>
      </c>
    </row>
    <row r="155" spans="1:7" s="55" customFormat="1" x14ac:dyDescent="0.2">
      <c r="A155" s="352" t="s">
        <v>92</v>
      </c>
      <c r="B155" s="353">
        <v>200</v>
      </c>
      <c r="C155" s="353" t="s">
        <v>1382</v>
      </c>
      <c r="D155" s="355">
        <v>6251966.7599999998</v>
      </c>
      <c r="E155" s="355">
        <v>2258147.1800000002</v>
      </c>
      <c r="F155" s="355">
        <v>3993819.58</v>
      </c>
      <c r="G155" s="54" t="str">
        <f t="shared" si="2"/>
        <v>111</v>
      </c>
    </row>
    <row r="156" spans="1:7" s="55" customFormat="1" ht="22.5" x14ac:dyDescent="0.2">
      <c r="A156" s="352" t="s">
        <v>94</v>
      </c>
      <c r="B156" s="353">
        <v>200</v>
      </c>
      <c r="C156" s="353" t="s">
        <v>1383</v>
      </c>
      <c r="D156" s="355">
        <v>1832769.24</v>
      </c>
      <c r="E156" s="355">
        <v>671170.84</v>
      </c>
      <c r="F156" s="355">
        <v>1161598.3999999999</v>
      </c>
      <c r="G156" s="54" t="str">
        <f t="shared" si="2"/>
        <v>119</v>
      </c>
    </row>
    <row r="157" spans="1:7" s="55" customFormat="1" ht="22.5" x14ac:dyDescent="0.2">
      <c r="A157" s="352" t="s">
        <v>363</v>
      </c>
      <c r="B157" s="353">
        <v>200</v>
      </c>
      <c r="C157" s="353" t="s">
        <v>1384</v>
      </c>
      <c r="D157" s="355">
        <v>373000</v>
      </c>
      <c r="E157" s="355">
        <v>290871.18</v>
      </c>
      <c r="F157" s="355">
        <v>82128.820000000007</v>
      </c>
      <c r="G157" s="54" t="str">
        <f t="shared" si="2"/>
        <v>000</v>
      </c>
    </row>
    <row r="158" spans="1:7" s="53" customFormat="1" x14ac:dyDescent="0.2">
      <c r="A158" s="352" t="s">
        <v>15</v>
      </c>
      <c r="B158" s="353">
        <v>200</v>
      </c>
      <c r="C158" s="353" t="s">
        <v>1385</v>
      </c>
      <c r="D158" s="355">
        <v>373000</v>
      </c>
      <c r="E158" s="355">
        <v>290871.18</v>
      </c>
      <c r="F158" s="355">
        <v>82128.820000000007</v>
      </c>
      <c r="G158" s="54" t="str">
        <f t="shared" si="2"/>
        <v>500</v>
      </c>
    </row>
    <row r="159" spans="1:7" s="55" customFormat="1" x14ac:dyDescent="0.2">
      <c r="A159" s="352" t="s">
        <v>556</v>
      </c>
      <c r="B159" s="353">
        <v>200</v>
      </c>
      <c r="C159" s="353" t="s">
        <v>1386</v>
      </c>
      <c r="D159" s="355">
        <v>373000</v>
      </c>
      <c r="E159" s="355">
        <v>290871.18</v>
      </c>
      <c r="F159" s="355">
        <v>82128.820000000007</v>
      </c>
      <c r="G159" s="54" t="str">
        <f t="shared" ref="G159:G220" si="3">RIGHT(C159,3)</f>
        <v>530</v>
      </c>
    </row>
    <row r="160" spans="1:7" s="55" customFormat="1" ht="22.5" x14ac:dyDescent="0.2">
      <c r="A160" s="352" t="s">
        <v>557</v>
      </c>
      <c r="B160" s="353">
        <v>200</v>
      </c>
      <c r="C160" s="353" t="s">
        <v>1387</v>
      </c>
      <c r="D160" s="355">
        <v>45030</v>
      </c>
      <c r="E160" s="355">
        <v>0</v>
      </c>
      <c r="F160" s="355">
        <v>45030</v>
      </c>
      <c r="G160" s="54" t="str">
        <f t="shared" si="3"/>
        <v>000</v>
      </c>
    </row>
    <row r="161" spans="1:7" s="55" customFormat="1" ht="33.75" x14ac:dyDescent="0.2">
      <c r="A161" s="352" t="s">
        <v>9</v>
      </c>
      <c r="B161" s="353">
        <v>200</v>
      </c>
      <c r="C161" s="353" t="s">
        <v>1388</v>
      </c>
      <c r="D161" s="355">
        <v>40166</v>
      </c>
      <c r="E161" s="355">
        <v>0</v>
      </c>
      <c r="F161" s="355">
        <v>40166</v>
      </c>
      <c r="G161" s="54" t="str">
        <f t="shared" si="3"/>
        <v>100</v>
      </c>
    </row>
    <row r="162" spans="1:7" s="55" customFormat="1" x14ac:dyDescent="0.2">
      <c r="A162" s="352" t="s">
        <v>14</v>
      </c>
      <c r="B162" s="353">
        <v>200</v>
      </c>
      <c r="C162" s="353" t="s">
        <v>1389</v>
      </c>
      <c r="D162" s="355">
        <v>40166</v>
      </c>
      <c r="E162" s="355">
        <v>0</v>
      </c>
      <c r="F162" s="355">
        <v>40166</v>
      </c>
      <c r="G162" s="54" t="str">
        <f t="shared" si="3"/>
        <v>110</v>
      </c>
    </row>
    <row r="163" spans="1:7" s="55" customFormat="1" x14ac:dyDescent="0.2">
      <c r="A163" s="352" t="s">
        <v>92</v>
      </c>
      <c r="B163" s="353">
        <v>200</v>
      </c>
      <c r="C163" s="353" t="s">
        <v>1390</v>
      </c>
      <c r="D163" s="355">
        <v>30849.46</v>
      </c>
      <c r="E163" s="355">
        <v>0</v>
      </c>
      <c r="F163" s="355">
        <v>30849.46</v>
      </c>
      <c r="G163" s="54" t="str">
        <f t="shared" si="3"/>
        <v>111</v>
      </c>
    </row>
    <row r="164" spans="1:7" s="53" customFormat="1" ht="22.5" x14ac:dyDescent="0.2">
      <c r="A164" s="352" t="s">
        <v>94</v>
      </c>
      <c r="B164" s="353">
        <v>200</v>
      </c>
      <c r="C164" s="353" t="s">
        <v>1391</v>
      </c>
      <c r="D164" s="355">
        <v>9316.5400000000009</v>
      </c>
      <c r="E164" s="355">
        <v>0</v>
      </c>
      <c r="F164" s="355">
        <v>9316.5400000000009</v>
      </c>
      <c r="G164" s="54" t="str">
        <f t="shared" si="3"/>
        <v>119</v>
      </c>
    </row>
    <row r="165" spans="1:7" s="55" customFormat="1" ht="22.5" x14ac:dyDescent="0.2">
      <c r="A165" s="352" t="s">
        <v>91</v>
      </c>
      <c r="B165" s="353">
        <v>200</v>
      </c>
      <c r="C165" s="353" t="s">
        <v>1392</v>
      </c>
      <c r="D165" s="355">
        <v>4864</v>
      </c>
      <c r="E165" s="355">
        <v>0</v>
      </c>
      <c r="F165" s="355">
        <v>4864</v>
      </c>
      <c r="G165" s="54" t="str">
        <f t="shared" si="3"/>
        <v>200</v>
      </c>
    </row>
    <row r="166" spans="1:7" s="55" customFormat="1" ht="22.5" x14ac:dyDescent="0.2">
      <c r="A166" s="352" t="s">
        <v>11</v>
      </c>
      <c r="B166" s="353">
        <v>200</v>
      </c>
      <c r="C166" s="353" t="s">
        <v>1393</v>
      </c>
      <c r="D166" s="355">
        <v>4864</v>
      </c>
      <c r="E166" s="355">
        <v>0</v>
      </c>
      <c r="F166" s="355">
        <v>4864</v>
      </c>
      <c r="G166" s="54" t="str">
        <f t="shared" si="3"/>
        <v>240</v>
      </c>
    </row>
    <row r="167" spans="1:7" s="55" customFormat="1" x14ac:dyDescent="0.2">
      <c r="A167" s="352" t="s">
        <v>406</v>
      </c>
      <c r="B167" s="353">
        <v>200</v>
      </c>
      <c r="C167" s="353" t="s">
        <v>1394</v>
      </c>
      <c r="D167" s="355">
        <v>4864</v>
      </c>
      <c r="E167" s="355">
        <v>0</v>
      </c>
      <c r="F167" s="355">
        <v>4864</v>
      </c>
      <c r="G167" s="54" t="str">
        <f t="shared" si="3"/>
        <v>244</v>
      </c>
    </row>
    <row r="168" spans="1:7" s="53" customFormat="1" x14ac:dyDescent="0.2">
      <c r="A168" s="352" t="s">
        <v>212</v>
      </c>
      <c r="B168" s="353">
        <v>200</v>
      </c>
      <c r="C168" s="353" t="s">
        <v>1395</v>
      </c>
      <c r="D168" s="355">
        <v>10626500</v>
      </c>
      <c r="E168" s="355">
        <v>8213922.4500000002</v>
      </c>
      <c r="F168" s="355">
        <v>2412577.5499999998</v>
      </c>
      <c r="G168" s="54" t="str">
        <f t="shared" si="3"/>
        <v>000</v>
      </c>
    </row>
    <row r="169" spans="1:7" s="53" customFormat="1" x14ac:dyDescent="0.2">
      <c r="A169" s="352" t="s">
        <v>356</v>
      </c>
      <c r="B169" s="353">
        <v>200</v>
      </c>
      <c r="C169" s="353" t="s">
        <v>1396</v>
      </c>
      <c r="D169" s="355">
        <v>10626500</v>
      </c>
      <c r="E169" s="355">
        <v>8213922.4500000002</v>
      </c>
      <c r="F169" s="355">
        <v>2412577.5499999998</v>
      </c>
      <c r="G169" s="54" t="str">
        <f t="shared" si="3"/>
        <v>000</v>
      </c>
    </row>
    <row r="170" spans="1:7" s="53" customFormat="1" x14ac:dyDescent="0.2">
      <c r="A170" s="352" t="s">
        <v>56</v>
      </c>
      <c r="B170" s="353">
        <v>200</v>
      </c>
      <c r="C170" s="353" t="s">
        <v>1397</v>
      </c>
      <c r="D170" s="355">
        <v>10626500</v>
      </c>
      <c r="E170" s="355">
        <v>8213922.4500000002</v>
      </c>
      <c r="F170" s="355">
        <v>2412577.5499999998</v>
      </c>
      <c r="G170" s="54" t="str">
        <f t="shared" si="3"/>
        <v>000</v>
      </c>
    </row>
    <row r="171" spans="1:7" s="55" customFormat="1" ht="22.5" x14ac:dyDescent="0.2">
      <c r="A171" s="352" t="s">
        <v>698</v>
      </c>
      <c r="B171" s="353">
        <v>200</v>
      </c>
      <c r="C171" s="353" t="s">
        <v>1398</v>
      </c>
      <c r="D171" s="355">
        <v>10626500</v>
      </c>
      <c r="E171" s="355">
        <v>8213922.4500000002</v>
      </c>
      <c r="F171" s="355">
        <v>2412577.5499999998</v>
      </c>
      <c r="G171" s="54" t="str">
        <f t="shared" si="3"/>
        <v>000</v>
      </c>
    </row>
    <row r="172" spans="1:7" s="55" customFormat="1" x14ac:dyDescent="0.2">
      <c r="A172" s="352" t="s">
        <v>15</v>
      </c>
      <c r="B172" s="353">
        <v>200</v>
      </c>
      <c r="C172" s="353" t="s">
        <v>1399</v>
      </c>
      <c r="D172" s="355">
        <v>10626500</v>
      </c>
      <c r="E172" s="355">
        <v>8213922.4500000002</v>
      </c>
      <c r="F172" s="355">
        <v>2412577.5499999998</v>
      </c>
      <c r="G172" s="54" t="str">
        <f t="shared" si="3"/>
        <v>500</v>
      </c>
    </row>
    <row r="173" spans="1:7" s="55" customFormat="1" x14ac:dyDescent="0.2">
      <c r="A173" s="352" t="s">
        <v>556</v>
      </c>
      <c r="B173" s="353">
        <v>200</v>
      </c>
      <c r="C173" s="353" t="s">
        <v>1400</v>
      </c>
      <c r="D173" s="355">
        <v>10626500</v>
      </c>
      <c r="E173" s="355">
        <v>8213922.4500000002</v>
      </c>
      <c r="F173" s="355">
        <v>2412577.5499999998</v>
      </c>
      <c r="G173" s="54" t="str">
        <f t="shared" si="3"/>
        <v>530</v>
      </c>
    </row>
    <row r="174" spans="1:7" s="55" customFormat="1" x14ac:dyDescent="0.2">
      <c r="A174" s="352" t="s">
        <v>213</v>
      </c>
      <c r="B174" s="353">
        <v>200</v>
      </c>
      <c r="C174" s="353" t="s">
        <v>1401</v>
      </c>
      <c r="D174" s="355">
        <v>444488420.14999998</v>
      </c>
      <c r="E174" s="355">
        <v>198403650.96000001</v>
      </c>
      <c r="F174" s="355">
        <v>246084769.19</v>
      </c>
      <c r="G174" s="54" t="str">
        <f t="shared" si="3"/>
        <v>000</v>
      </c>
    </row>
    <row r="175" spans="1:7" s="55" customFormat="1" x14ac:dyDescent="0.2">
      <c r="A175" s="352" t="s">
        <v>357</v>
      </c>
      <c r="B175" s="353">
        <v>200</v>
      </c>
      <c r="C175" s="353" t="s">
        <v>1402</v>
      </c>
      <c r="D175" s="355">
        <v>2913960</v>
      </c>
      <c r="E175" s="355">
        <v>1908650.99</v>
      </c>
      <c r="F175" s="355">
        <v>1005309.01</v>
      </c>
      <c r="G175" s="54" t="str">
        <f t="shared" si="3"/>
        <v>000</v>
      </c>
    </row>
    <row r="176" spans="1:7" s="55" customFormat="1" x14ac:dyDescent="0.2">
      <c r="A176" s="352" t="s">
        <v>56</v>
      </c>
      <c r="B176" s="353">
        <v>200</v>
      </c>
      <c r="C176" s="353" t="s">
        <v>1403</v>
      </c>
      <c r="D176" s="355">
        <v>2913960</v>
      </c>
      <c r="E176" s="355">
        <v>1908650.99</v>
      </c>
      <c r="F176" s="355">
        <v>1005309.01</v>
      </c>
      <c r="G176" s="54" t="str">
        <f t="shared" si="3"/>
        <v>000</v>
      </c>
    </row>
    <row r="177" spans="1:7" s="55" customFormat="1" ht="22.5" x14ac:dyDescent="0.2">
      <c r="A177" s="352" t="s">
        <v>364</v>
      </c>
      <c r="B177" s="353">
        <v>200</v>
      </c>
      <c r="C177" s="353" t="s">
        <v>1404</v>
      </c>
      <c r="D177" s="355">
        <v>2913960</v>
      </c>
      <c r="E177" s="355">
        <v>1908650.99</v>
      </c>
      <c r="F177" s="355">
        <v>1005309.01</v>
      </c>
      <c r="G177" s="54" t="str">
        <f t="shared" si="3"/>
        <v>000</v>
      </c>
    </row>
    <row r="178" spans="1:7" s="53" customFormat="1" ht="33.75" x14ac:dyDescent="0.2">
      <c r="A178" s="352" t="s">
        <v>9</v>
      </c>
      <c r="B178" s="353">
        <v>200</v>
      </c>
      <c r="C178" s="353" t="s">
        <v>1405</v>
      </c>
      <c r="D178" s="355">
        <v>2296749.11</v>
      </c>
      <c r="E178" s="355">
        <v>1307278.43</v>
      </c>
      <c r="F178" s="355">
        <v>989470.68</v>
      </c>
      <c r="G178" s="54" t="str">
        <f t="shared" si="3"/>
        <v>100</v>
      </c>
    </row>
    <row r="179" spans="1:7" s="53" customFormat="1" x14ac:dyDescent="0.2">
      <c r="A179" s="352" t="s">
        <v>10</v>
      </c>
      <c r="B179" s="353">
        <v>200</v>
      </c>
      <c r="C179" s="353" t="s">
        <v>1406</v>
      </c>
      <c r="D179" s="355">
        <v>2296749.11</v>
      </c>
      <c r="E179" s="355">
        <v>1307278.43</v>
      </c>
      <c r="F179" s="355">
        <v>989470.68</v>
      </c>
      <c r="G179" s="54" t="str">
        <f t="shared" si="3"/>
        <v>120</v>
      </c>
    </row>
    <row r="180" spans="1:7" s="55" customFormat="1" x14ac:dyDescent="0.2">
      <c r="A180" s="352" t="s">
        <v>343</v>
      </c>
      <c r="B180" s="353">
        <v>200</v>
      </c>
      <c r="C180" s="353" t="s">
        <v>1407</v>
      </c>
      <c r="D180" s="355">
        <v>1525646.01</v>
      </c>
      <c r="E180" s="355">
        <v>957504.07</v>
      </c>
      <c r="F180" s="355">
        <v>568141.93999999994</v>
      </c>
      <c r="G180" s="54" t="str">
        <f t="shared" si="3"/>
        <v>121</v>
      </c>
    </row>
    <row r="181" spans="1:7" s="53" customFormat="1" ht="22.5" x14ac:dyDescent="0.2">
      <c r="A181" s="352" t="s">
        <v>57</v>
      </c>
      <c r="B181" s="353">
        <v>200</v>
      </c>
      <c r="C181" s="353" t="s">
        <v>1408</v>
      </c>
      <c r="D181" s="355">
        <v>310358</v>
      </c>
      <c r="E181" s="355">
        <v>82788</v>
      </c>
      <c r="F181" s="355">
        <v>227570</v>
      </c>
      <c r="G181" s="54" t="str">
        <f t="shared" si="3"/>
        <v>122</v>
      </c>
    </row>
    <row r="182" spans="1:7" s="55" customFormat="1" ht="33.75" x14ac:dyDescent="0.2">
      <c r="A182" s="352" t="s">
        <v>344</v>
      </c>
      <c r="B182" s="353">
        <v>200</v>
      </c>
      <c r="C182" s="353" t="s">
        <v>1409</v>
      </c>
      <c r="D182" s="355">
        <v>460745.1</v>
      </c>
      <c r="E182" s="355">
        <v>266986.36</v>
      </c>
      <c r="F182" s="355">
        <v>193758.74</v>
      </c>
      <c r="G182" s="54" t="str">
        <f t="shared" si="3"/>
        <v>129</v>
      </c>
    </row>
    <row r="183" spans="1:7" s="55" customFormat="1" ht="22.5" x14ac:dyDescent="0.2">
      <c r="A183" s="352" t="s">
        <v>91</v>
      </c>
      <c r="B183" s="353">
        <v>200</v>
      </c>
      <c r="C183" s="353" t="s">
        <v>1410</v>
      </c>
      <c r="D183" s="355">
        <v>617210.89</v>
      </c>
      <c r="E183" s="355">
        <v>601372.56000000006</v>
      </c>
      <c r="F183" s="355">
        <v>15838.33</v>
      </c>
      <c r="G183" s="54" t="str">
        <f t="shared" si="3"/>
        <v>200</v>
      </c>
    </row>
    <row r="184" spans="1:7" s="55" customFormat="1" ht="22.5" x14ac:dyDescent="0.2">
      <c r="A184" s="352" t="s">
        <v>11</v>
      </c>
      <c r="B184" s="353">
        <v>200</v>
      </c>
      <c r="C184" s="353" t="s">
        <v>1411</v>
      </c>
      <c r="D184" s="355">
        <v>617210.89</v>
      </c>
      <c r="E184" s="355">
        <v>601372.56000000006</v>
      </c>
      <c r="F184" s="355">
        <v>15838.33</v>
      </c>
      <c r="G184" s="54" t="str">
        <f t="shared" si="3"/>
        <v>240</v>
      </c>
    </row>
    <row r="185" spans="1:7" s="55" customFormat="1" x14ac:dyDescent="0.2">
      <c r="A185" s="352" t="s">
        <v>406</v>
      </c>
      <c r="B185" s="353">
        <v>200</v>
      </c>
      <c r="C185" s="353" t="s">
        <v>1412</v>
      </c>
      <c r="D185" s="355">
        <v>617210.89</v>
      </c>
      <c r="E185" s="355">
        <v>601372.56000000006</v>
      </c>
      <c r="F185" s="355">
        <v>15838.33</v>
      </c>
      <c r="G185" s="54" t="str">
        <f t="shared" si="3"/>
        <v>244</v>
      </c>
    </row>
    <row r="186" spans="1:7" s="55" customFormat="1" x14ac:dyDescent="0.2">
      <c r="A186" s="352" t="s">
        <v>2</v>
      </c>
      <c r="B186" s="353">
        <v>200</v>
      </c>
      <c r="C186" s="353" t="s">
        <v>1413</v>
      </c>
      <c r="D186" s="355">
        <v>342602219.33999997</v>
      </c>
      <c r="E186" s="355">
        <v>171082336.13</v>
      </c>
      <c r="F186" s="355">
        <v>171519883.21000001</v>
      </c>
      <c r="G186" s="54" t="str">
        <f t="shared" si="3"/>
        <v>000</v>
      </c>
    </row>
    <row r="187" spans="1:7" s="55" customFormat="1" ht="33.75" x14ac:dyDescent="0.2">
      <c r="A187" s="352" t="s">
        <v>589</v>
      </c>
      <c r="B187" s="353">
        <v>200</v>
      </c>
      <c r="C187" s="353" t="s">
        <v>1414</v>
      </c>
      <c r="D187" s="355">
        <v>245601390</v>
      </c>
      <c r="E187" s="355">
        <v>149369659.09999999</v>
      </c>
      <c r="F187" s="355">
        <v>96231730.900000006</v>
      </c>
      <c r="G187" s="54" t="str">
        <f t="shared" si="3"/>
        <v>000</v>
      </c>
    </row>
    <row r="188" spans="1:7" s="53" customFormat="1" ht="45" x14ac:dyDescent="0.2">
      <c r="A188" s="352" t="s">
        <v>590</v>
      </c>
      <c r="B188" s="353">
        <v>200</v>
      </c>
      <c r="C188" s="353" t="s">
        <v>1415</v>
      </c>
      <c r="D188" s="355">
        <v>245601390</v>
      </c>
      <c r="E188" s="355">
        <v>149369659.09999999</v>
      </c>
      <c r="F188" s="355">
        <v>96231730.900000006</v>
      </c>
      <c r="G188" s="54" t="str">
        <f t="shared" si="3"/>
        <v>000</v>
      </c>
    </row>
    <row r="189" spans="1:7" s="53" customFormat="1" ht="45" x14ac:dyDescent="0.2">
      <c r="A189" s="352" t="s">
        <v>407</v>
      </c>
      <c r="B189" s="353">
        <v>200</v>
      </c>
      <c r="C189" s="353" t="s">
        <v>1416</v>
      </c>
      <c r="D189" s="355">
        <v>184853390</v>
      </c>
      <c r="E189" s="355">
        <v>103870226.78</v>
      </c>
      <c r="F189" s="355">
        <v>80983163.219999999</v>
      </c>
      <c r="G189" s="54" t="str">
        <f t="shared" si="3"/>
        <v>000</v>
      </c>
    </row>
    <row r="190" spans="1:7" s="53" customFormat="1" x14ac:dyDescent="0.2">
      <c r="A190" s="352" t="s">
        <v>12</v>
      </c>
      <c r="B190" s="353">
        <v>200</v>
      </c>
      <c r="C190" s="353" t="s">
        <v>1417</v>
      </c>
      <c r="D190" s="355">
        <v>184853390</v>
      </c>
      <c r="E190" s="355">
        <v>103870226.78</v>
      </c>
      <c r="F190" s="355">
        <v>80983163.219999999</v>
      </c>
      <c r="G190" s="54" t="str">
        <f t="shared" si="3"/>
        <v>800</v>
      </c>
    </row>
    <row r="191" spans="1:7" s="53" customFormat="1" ht="33.75" x14ac:dyDescent="0.2">
      <c r="A191" s="352" t="s">
        <v>287</v>
      </c>
      <c r="B191" s="353">
        <v>200</v>
      </c>
      <c r="C191" s="353" t="s">
        <v>1418</v>
      </c>
      <c r="D191" s="355">
        <v>184853390</v>
      </c>
      <c r="E191" s="355">
        <v>103870226.78</v>
      </c>
      <c r="F191" s="355">
        <v>80983163.219999999</v>
      </c>
      <c r="G191" s="54" t="str">
        <f t="shared" si="3"/>
        <v>810</v>
      </c>
    </row>
    <row r="192" spans="1:7" s="53" customFormat="1" ht="33.75" x14ac:dyDescent="0.2">
      <c r="A192" s="352" t="s">
        <v>432</v>
      </c>
      <c r="B192" s="353">
        <v>200</v>
      </c>
      <c r="C192" s="353" t="s">
        <v>1419</v>
      </c>
      <c r="D192" s="355">
        <v>184853390</v>
      </c>
      <c r="E192" s="355">
        <v>103870226.78</v>
      </c>
      <c r="F192" s="355">
        <v>80983163.219999999</v>
      </c>
      <c r="G192" s="54" t="str">
        <f t="shared" si="3"/>
        <v>811</v>
      </c>
    </row>
    <row r="193" spans="1:7" s="53" customFormat="1" ht="45" x14ac:dyDescent="0.2">
      <c r="A193" s="352" t="s">
        <v>408</v>
      </c>
      <c r="B193" s="353">
        <v>200</v>
      </c>
      <c r="C193" s="353" t="s">
        <v>1420</v>
      </c>
      <c r="D193" s="355">
        <v>60748000</v>
      </c>
      <c r="E193" s="355">
        <v>45499432.32</v>
      </c>
      <c r="F193" s="355">
        <v>15248567.68</v>
      </c>
      <c r="G193" s="54" t="str">
        <f t="shared" si="3"/>
        <v>000</v>
      </c>
    </row>
    <row r="194" spans="1:7" s="55" customFormat="1" x14ac:dyDescent="0.2">
      <c r="A194" s="352" t="s">
        <v>12</v>
      </c>
      <c r="B194" s="353">
        <v>200</v>
      </c>
      <c r="C194" s="353" t="s">
        <v>1421</v>
      </c>
      <c r="D194" s="355">
        <v>60748000</v>
      </c>
      <c r="E194" s="355">
        <v>45499432.32</v>
      </c>
      <c r="F194" s="355">
        <v>15248567.68</v>
      </c>
      <c r="G194" s="54" t="str">
        <f t="shared" si="3"/>
        <v>800</v>
      </c>
    </row>
    <row r="195" spans="1:7" s="55" customFormat="1" ht="33.75" x14ac:dyDescent="0.2">
      <c r="A195" s="352" t="s">
        <v>287</v>
      </c>
      <c r="B195" s="353">
        <v>200</v>
      </c>
      <c r="C195" s="353" t="s">
        <v>1422</v>
      </c>
      <c r="D195" s="355">
        <v>60748000</v>
      </c>
      <c r="E195" s="355">
        <v>45499432.32</v>
      </c>
      <c r="F195" s="355">
        <v>15248567.68</v>
      </c>
      <c r="G195" s="54" t="str">
        <f t="shared" si="3"/>
        <v>810</v>
      </c>
    </row>
    <row r="196" spans="1:7" s="55" customFormat="1" ht="33.75" x14ac:dyDescent="0.2">
      <c r="A196" s="352" t="s">
        <v>432</v>
      </c>
      <c r="B196" s="353">
        <v>200</v>
      </c>
      <c r="C196" s="353" t="s">
        <v>1423</v>
      </c>
      <c r="D196" s="355">
        <v>60748000</v>
      </c>
      <c r="E196" s="355">
        <v>45499432.32</v>
      </c>
      <c r="F196" s="355">
        <v>15248567.68</v>
      </c>
      <c r="G196" s="54" t="str">
        <f t="shared" si="3"/>
        <v>811</v>
      </c>
    </row>
    <row r="197" spans="1:7" s="53" customFormat="1" x14ac:dyDescent="0.2">
      <c r="A197" s="352" t="s">
        <v>56</v>
      </c>
      <c r="B197" s="353">
        <v>200</v>
      </c>
      <c r="C197" s="353" t="s">
        <v>1424</v>
      </c>
      <c r="D197" s="355">
        <v>97000829.340000004</v>
      </c>
      <c r="E197" s="355">
        <v>21712677.030000001</v>
      </c>
      <c r="F197" s="355">
        <v>75288152.310000002</v>
      </c>
      <c r="G197" s="54" t="str">
        <f t="shared" si="3"/>
        <v>000</v>
      </c>
    </row>
    <row r="198" spans="1:7" s="55" customFormat="1" x14ac:dyDescent="0.2">
      <c r="A198" s="352" t="s">
        <v>336</v>
      </c>
      <c r="B198" s="353">
        <v>200</v>
      </c>
      <c r="C198" s="353" t="s">
        <v>1425</v>
      </c>
      <c r="D198" s="355">
        <v>28153227.59</v>
      </c>
      <c r="E198" s="355">
        <v>19048886.800000001</v>
      </c>
      <c r="F198" s="355">
        <v>9104340.7899999991</v>
      </c>
      <c r="G198" s="54" t="str">
        <f t="shared" si="3"/>
        <v>000</v>
      </c>
    </row>
    <row r="199" spans="1:7" s="55" customFormat="1" ht="33.75" x14ac:dyDescent="0.2">
      <c r="A199" s="352" t="s">
        <v>9</v>
      </c>
      <c r="B199" s="353">
        <v>200</v>
      </c>
      <c r="C199" s="353" t="s">
        <v>1426</v>
      </c>
      <c r="D199" s="355">
        <v>28153227.59</v>
      </c>
      <c r="E199" s="355">
        <v>19048886.800000001</v>
      </c>
      <c r="F199" s="355">
        <v>9104340.7899999991</v>
      </c>
      <c r="G199" s="54" t="str">
        <f t="shared" si="3"/>
        <v>100</v>
      </c>
    </row>
    <row r="200" spans="1:7" s="55" customFormat="1" x14ac:dyDescent="0.2">
      <c r="A200" s="352" t="s">
        <v>10</v>
      </c>
      <c r="B200" s="353">
        <v>200</v>
      </c>
      <c r="C200" s="353" t="s">
        <v>1427</v>
      </c>
      <c r="D200" s="355">
        <v>28153227.59</v>
      </c>
      <c r="E200" s="355">
        <v>19048886.800000001</v>
      </c>
      <c r="F200" s="355">
        <v>9104340.7899999991</v>
      </c>
      <c r="G200" s="54" t="str">
        <f t="shared" si="3"/>
        <v>120</v>
      </c>
    </row>
    <row r="201" spans="1:7" s="55" customFormat="1" x14ac:dyDescent="0.2">
      <c r="A201" s="352" t="s">
        <v>343</v>
      </c>
      <c r="B201" s="353">
        <v>200</v>
      </c>
      <c r="C201" s="353" t="s">
        <v>1428</v>
      </c>
      <c r="D201" s="355">
        <v>21400489.489999998</v>
      </c>
      <c r="E201" s="355">
        <v>14288086.859999999</v>
      </c>
      <c r="F201" s="355">
        <v>7112402.6299999999</v>
      </c>
      <c r="G201" s="54" t="str">
        <f t="shared" si="3"/>
        <v>121</v>
      </c>
    </row>
    <row r="202" spans="1:7" s="53" customFormat="1" ht="22.5" x14ac:dyDescent="0.2">
      <c r="A202" s="352" t="s">
        <v>57</v>
      </c>
      <c r="B202" s="353">
        <v>200</v>
      </c>
      <c r="C202" s="353" t="s">
        <v>1429</v>
      </c>
      <c r="D202" s="355">
        <v>628179.9</v>
      </c>
      <c r="E202" s="355">
        <v>613836.5</v>
      </c>
      <c r="F202" s="355">
        <v>14343.4</v>
      </c>
      <c r="G202" s="54" t="str">
        <f t="shared" si="3"/>
        <v>122</v>
      </c>
    </row>
    <row r="203" spans="1:7" s="53" customFormat="1" ht="33.75" x14ac:dyDescent="0.2">
      <c r="A203" s="352" t="s">
        <v>344</v>
      </c>
      <c r="B203" s="353">
        <v>200</v>
      </c>
      <c r="C203" s="353" t="s">
        <v>1430</v>
      </c>
      <c r="D203" s="355">
        <v>6124558.2000000002</v>
      </c>
      <c r="E203" s="355">
        <v>4146963.44</v>
      </c>
      <c r="F203" s="355">
        <v>1977594.76</v>
      </c>
      <c r="G203" s="54" t="str">
        <f t="shared" si="3"/>
        <v>129</v>
      </c>
    </row>
    <row r="204" spans="1:7" s="53" customFormat="1" ht="45" x14ac:dyDescent="0.2">
      <c r="A204" s="352" t="s">
        <v>397</v>
      </c>
      <c r="B204" s="353">
        <v>200</v>
      </c>
      <c r="C204" s="353" t="s">
        <v>1431</v>
      </c>
      <c r="D204" s="355">
        <v>1955308.05</v>
      </c>
      <c r="E204" s="355">
        <v>1421468.31</v>
      </c>
      <c r="F204" s="355">
        <v>533839.74</v>
      </c>
      <c r="G204" s="54" t="str">
        <f t="shared" si="3"/>
        <v>000</v>
      </c>
    </row>
    <row r="205" spans="1:7" s="53" customFormat="1" ht="33.75" x14ac:dyDescent="0.2">
      <c r="A205" s="352" t="s">
        <v>9</v>
      </c>
      <c r="B205" s="353">
        <v>200</v>
      </c>
      <c r="C205" s="353" t="s">
        <v>1432</v>
      </c>
      <c r="D205" s="355">
        <v>1955308.05</v>
      </c>
      <c r="E205" s="355">
        <v>1421468.31</v>
      </c>
      <c r="F205" s="355">
        <v>533839.74</v>
      </c>
      <c r="G205" s="54" t="str">
        <f t="shared" si="3"/>
        <v>100</v>
      </c>
    </row>
    <row r="206" spans="1:7" s="55" customFormat="1" x14ac:dyDescent="0.2">
      <c r="A206" s="352" t="s">
        <v>10</v>
      </c>
      <c r="B206" s="353">
        <v>200</v>
      </c>
      <c r="C206" s="353" t="s">
        <v>1433</v>
      </c>
      <c r="D206" s="355">
        <v>1955308.05</v>
      </c>
      <c r="E206" s="355">
        <v>1421468.31</v>
      </c>
      <c r="F206" s="355">
        <v>533839.74</v>
      </c>
      <c r="G206" s="54" t="str">
        <f t="shared" si="3"/>
        <v>120</v>
      </c>
    </row>
    <row r="207" spans="1:7" s="55" customFormat="1" x14ac:dyDescent="0.2">
      <c r="A207" s="352" t="s">
        <v>343</v>
      </c>
      <c r="B207" s="353">
        <v>200</v>
      </c>
      <c r="C207" s="353" t="s">
        <v>1434</v>
      </c>
      <c r="D207" s="355">
        <v>1544799</v>
      </c>
      <c r="E207" s="355">
        <v>1106830.99</v>
      </c>
      <c r="F207" s="355">
        <v>437968.01</v>
      </c>
      <c r="G207" s="54" t="str">
        <f t="shared" si="3"/>
        <v>121</v>
      </c>
    </row>
    <row r="208" spans="1:7" s="55" customFormat="1" ht="33.75" x14ac:dyDescent="0.2">
      <c r="A208" s="352" t="s">
        <v>344</v>
      </c>
      <c r="B208" s="353">
        <v>200</v>
      </c>
      <c r="C208" s="353" t="s">
        <v>1435</v>
      </c>
      <c r="D208" s="355">
        <v>410509.05</v>
      </c>
      <c r="E208" s="355">
        <v>314637.32</v>
      </c>
      <c r="F208" s="355">
        <v>95871.73</v>
      </c>
      <c r="G208" s="54" t="str">
        <f t="shared" si="3"/>
        <v>129</v>
      </c>
    </row>
    <row r="209" spans="1:7" s="53" customFormat="1" ht="56.25" x14ac:dyDescent="0.2">
      <c r="A209" s="352" t="s">
        <v>699</v>
      </c>
      <c r="B209" s="353">
        <v>200</v>
      </c>
      <c r="C209" s="353" t="s">
        <v>1436</v>
      </c>
      <c r="D209" s="355">
        <v>20209320</v>
      </c>
      <c r="E209" s="355">
        <v>0</v>
      </c>
      <c r="F209" s="355">
        <v>20209320</v>
      </c>
      <c r="G209" s="54" t="str">
        <f t="shared" si="3"/>
        <v>000</v>
      </c>
    </row>
    <row r="210" spans="1:7" s="55" customFormat="1" x14ac:dyDescent="0.2">
      <c r="A210" s="352" t="s">
        <v>12</v>
      </c>
      <c r="B210" s="353">
        <v>200</v>
      </c>
      <c r="C210" s="353" t="s">
        <v>1437</v>
      </c>
      <c r="D210" s="355">
        <v>20209320</v>
      </c>
      <c r="E210" s="355">
        <v>0</v>
      </c>
      <c r="F210" s="355">
        <v>20209320</v>
      </c>
      <c r="G210" s="54" t="str">
        <f t="shared" si="3"/>
        <v>800</v>
      </c>
    </row>
    <row r="211" spans="1:7" s="55" customFormat="1" ht="33.75" x14ac:dyDescent="0.2">
      <c r="A211" s="352" t="s">
        <v>287</v>
      </c>
      <c r="B211" s="353">
        <v>200</v>
      </c>
      <c r="C211" s="353" t="s">
        <v>1438</v>
      </c>
      <c r="D211" s="355">
        <v>20209320</v>
      </c>
      <c r="E211" s="355">
        <v>0</v>
      </c>
      <c r="F211" s="355">
        <v>20209320</v>
      </c>
      <c r="G211" s="54" t="str">
        <f t="shared" si="3"/>
        <v>810</v>
      </c>
    </row>
    <row r="212" spans="1:7" s="55" customFormat="1" ht="33.75" x14ac:dyDescent="0.2">
      <c r="A212" s="352" t="s">
        <v>432</v>
      </c>
      <c r="B212" s="353">
        <v>200</v>
      </c>
      <c r="C212" s="353" t="s">
        <v>1439</v>
      </c>
      <c r="D212" s="355">
        <v>20209320</v>
      </c>
      <c r="E212" s="355">
        <v>0</v>
      </c>
      <c r="F212" s="355">
        <v>20209320</v>
      </c>
      <c r="G212" s="54" t="str">
        <f t="shared" si="3"/>
        <v>811</v>
      </c>
    </row>
    <row r="213" spans="1:7" s="55" customFormat="1" ht="78.75" x14ac:dyDescent="0.2">
      <c r="A213" s="352" t="s">
        <v>591</v>
      </c>
      <c r="B213" s="353">
        <v>200</v>
      </c>
      <c r="C213" s="353" t="s">
        <v>1440</v>
      </c>
      <c r="D213" s="355">
        <v>11481224.699999999</v>
      </c>
      <c r="E213" s="355">
        <v>965074.13</v>
      </c>
      <c r="F213" s="355">
        <v>10516150.57</v>
      </c>
      <c r="G213" s="54" t="str">
        <f t="shared" si="3"/>
        <v>000</v>
      </c>
    </row>
    <row r="214" spans="1:7" s="53" customFormat="1" x14ac:dyDescent="0.2">
      <c r="A214" s="352" t="s">
        <v>15</v>
      </c>
      <c r="B214" s="353">
        <v>200</v>
      </c>
      <c r="C214" s="353" t="s">
        <v>1441</v>
      </c>
      <c r="D214" s="355">
        <v>11481224.699999999</v>
      </c>
      <c r="E214" s="355">
        <v>965074.13</v>
      </c>
      <c r="F214" s="355">
        <v>10516150.57</v>
      </c>
      <c r="G214" s="54" t="str">
        <f t="shared" si="3"/>
        <v>500</v>
      </c>
    </row>
    <row r="215" spans="1:7" s="55" customFormat="1" x14ac:dyDescent="0.2">
      <c r="A215" s="352" t="s">
        <v>144</v>
      </c>
      <c r="B215" s="353">
        <v>200</v>
      </c>
      <c r="C215" s="353" t="s">
        <v>1442</v>
      </c>
      <c r="D215" s="355">
        <v>11481224.699999999</v>
      </c>
      <c r="E215" s="355">
        <v>965074.13</v>
      </c>
      <c r="F215" s="355">
        <v>10516150.57</v>
      </c>
      <c r="G215" s="54" t="str">
        <f t="shared" si="3"/>
        <v>540</v>
      </c>
    </row>
    <row r="216" spans="1:7" s="55" customFormat="1" x14ac:dyDescent="0.2">
      <c r="A216" s="352" t="s">
        <v>559</v>
      </c>
      <c r="B216" s="353">
        <v>200</v>
      </c>
      <c r="C216" s="353" t="s">
        <v>1443</v>
      </c>
      <c r="D216" s="355">
        <v>34334710</v>
      </c>
      <c r="E216" s="355">
        <v>0</v>
      </c>
      <c r="F216" s="355">
        <v>34334710</v>
      </c>
      <c r="G216" s="54" t="str">
        <f t="shared" si="3"/>
        <v>000</v>
      </c>
    </row>
    <row r="217" spans="1:7" s="55" customFormat="1" ht="22.5" x14ac:dyDescent="0.2">
      <c r="A217" s="352" t="s">
        <v>91</v>
      </c>
      <c r="B217" s="353">
        <v>200</v>
      </c>
      <c r="C217" s="353" t="s">
        <v>1444</v>
      </c>
      <c r="D217" s="355">
        <v>34334710</v>
      </c>
      <c r="E217" s="355">
        <v>0</v>
      </c>
      <c r="F217" s="355">
        <v>34334710</v>
      </c>
      <c r="G217" s="54" t="str">
        <f t="shared" si="3"/>
        <v>200</v>
      </c>
    </row>
    <row r="218" spans="1:7" s="55" customFormat="1" ht="22.5" x14ac:dyDescent="0.2">
      <c r="A218" s="352" t="s">
        <v>11</v>
      </c>
      <c r="B218" s="353">
        <v>200</v>
      </c>
      <c r="C218" s="353" t="s">
        <v>1445</v>
      </c>
      <c r="D218" s="355">
        <v>34334710</v>
      </c>
      <c r="E218" s="355">
        <v>0</v>
      </c>
      <c r="F218" s="355">
        <v>34334710</v>
      </c>
      <c r="G218" s="54" t="str">
        <f t="shared" si="3"/>
        <v>240</v>
      </c>
    </row>
    <row r="219" spans="1:7" s="53" customFormat="1" x14ac:dyDescent="0.2">
      <c r="A219" s="352" t="s">
        <v>406</v>
      </c>
      <c r="B219" s="353">
        <v>200</v>
      </c>
      <c r="C219" s="353" t="s">
        <v>1446</v>
      </c>
      <c r="D219" s="355">
        <v>34334710</v>
      </c>
      <c r="E219" s="355">
        <v>0</v>
      </c>
      <c r="F219" s="355">
        <v>34334710</v>
      </c>
      <c r="G219" s="54" t="str">
        <f t="shared" si="3"/>
        <v>244</v>
      </c>
    </row>
    <row r="220" spans="1:7" s="55" customFormat="1" ht="73.5" customHeight="1" x14ac:dyDescent="0.2">
      <c r="A220" s="352" t="s">
        <v>1128</v>
      </c>
      <c r="B220" s="353">
        <v>200</v>
      </c>
      <c r="C220" s="353" t="s">
        <v>1447</v>
      </c>
      <c r="D220" s="355">
        <v>867039</v>
      </c>
      <c r="E220" s="355">
        <v>277247.78999999998</v>
      </c>
      <c r="F220" s="355">
        <v>589791.21</v>
      </c>
      <c r="G220" s="54" t="str">
        <f t="shared" si="3"/>
        <v>000</v>
      </c>
    </row>
    <row r="221" spans="1:7" s="53" customFormat="1" ht="33.75" x14ac:dyDescent="0.2">
      <c r="A221" s="352" t="s">
        <v>9</v>
      </c>
      <c r="B221" s="353">
        <v>200</v>
      </c>
      <c r="C221" s="353" t="s">
        <v>1448</v>
      </c>
      <c r="D221" s="355">
        <v>867039</v>
      </c>
      <c r="E221" s="355">
        <v>277247.78999999998</v>
      </c>
      <c r="F221" s="355">
        <v>589791.21</v>
      </c>
      <c r="G221" s="54" t="str">
        <f t="shared" ref="G221:G282" si="4">RIGHT(C221,3)</f>
        <v>100</v>
      </c>
    </row>
    <row r="222" spans="1:7" s="53" customFormat="1" x14ac:dyDescent="0.2">
      <c r="A222" s="352" t="s">
        <v>10</v>
      </c>
      <c r="B222" s="353">
        <v>200</v>
      </c>
      <c r="C222" s="353" t="s">
        <v>1449</v>
      </c>
      <c r="D222" s="355">
        <v>867039</v>
      </c>
      <c r="E222" s="355">
        <v>277247.78999999998</v>
      </c>
      <c r="F222" s="355">
        <v>589791.21</v>
      </c>
      <c r="G222" s="54" t="str">
        <f t="shared" si="4"/>
        <v>120</v>
      </c>
    </row>
    <row r="223" spans="1:7" s="55" customFormat="1" x14ac:dyDescent="0.2">
      <c r="A223" s="352" t="s">
        <v>343</v>
      </c>
      <c r="B223" s="353">
        <v>200</v>
      </c>
      <c r="C223" s="353" t="s">
        <v>1450</v>
      </c>
      <c r="D223" s="355">
        <v>674115.42</v>
      </c>
      <c r="E223" s="355">
        <v>212939.93</v>
      </c>
      <c r="F223" s="355">
        <v>461175.49</v>
      </c>
      <c r="G223" s="54" t="str">
        <f t="shared" si="4"/>
        <v>121</v>
      </c>
    </row>
    <row r="224" spans="1:7" s="55" customFormat="1" ht="33.75" x14ac:dyDescent="0.2">
      <c r="A224" s="352" t="s">
        <v>344</v>
      </c>
      <c r="B224" s="353">
        <v>200</v>
      </c>
      <c r="C224" s="353" t="s">
        <v>1451</v>
      </c>
      <c r="D224" s="355">
        <v>192923.58</v>
      </c>
      <c r="E224" s="355">
        <v>64307.86</v>
      </c>
      <c r="F224" s="355">
        <v>128615.72</v>
      </c>
      <c r="G224" s="54" t="str">
        <f t="shared" si="4"/>
        <v>129</v>
      </c>
    </row>
    <row r="225" spans="1:7" s="53" customFormat="1" x14ac:dyDescent="0.2">
      <c r="A225" s="352" t="s">
        <v>178</v>
      </c>
      <c r="B225" s="353">
        <v>200</v>
      </c>
      <c r="C225" s="353" t="s">
        <v>1452</v>
      </c>
      <c r="D225" s="355">
        <v>40526760</v>
      </c>
      <c r="E225" s="355">
        <v>12986895.109999999</v>
      </c>
      <c r="F225" s="355">
        <v>27539864.890000001</v>
      </c>
      <c r="G225" s="54" t="str">
        <f t="shared" si="4"/>
        <v>000</v>
      </c>
    </row>
    <row r="226" spans="1:7" s="55" customFormat="1" ht="33.75" x14ac:dyDescent="0.2">
      <c r="A226" s="352" t="s">
        <v>589</v>
      </c>
      <c r="B226" s="353">
        <v>200</v>
      </c>
      <c r="C226" s="353" t="s">
        <v>1453</v>
      </c>
      <c r="D226" s="355">
        <v>40526760</v>
      </c>
      <c r="E226" s="355">
        <v>12986895.109999999</v>
      </c>
      <c r="F226" s="355">
        <v>27539864.890000001</v>
      </c>
      <c r="G226" s="54" t="str">
        <f t="shared" si="4"/>
        <v>000</v>
      </c>
    </row>
    <row r="227" spans="1:7" s="55" customFormat="1" ht="45" x14ac:dyDescent="0.2">
      <c r="A227" s="352" t="s">
        <v>592</v>
      </c>
      <c r="B227" s="353">
        <v>200</v>
      </c>
      <c r="C227" s="353" t="s">
        <v>1454</v>
      </c>
      <c r="D227" s="355">
        <v>40526760</v>
      </c>
      <c r="E227" s="355">
        <v>12986895.109999999</v>
      </c>
      <c r="F227" s="355">
        <v>27539864.890000001</v>
      </c>
      <c r="G227" s="54" t="str">
        <f t="shared" si="4"/>
        <v>000</v>
      </c>
    </row>
    <row r="228" spans="1:7" s="55" customFormat="1" x14ac:dyDescent="0.2">
      <c r="A228" s="352" t="s">
        <v>348</v>
      </c>
      <c r="B228" s="353">
        <v>200</v>
      </c>
      <c r="C228" s="353" t="s">
        <v>1455</v>
      </c>
      <c r="D228" s="355">
        <v>36993074.859999999</v>
      </c>
      <c r="E228" s="355">
        <v>12986895.109999999</v>
      </c>
      <c r="F228" s="355">
        <v>24006179.75</v>
      </c>
      <c r="G228" s="54" t="str">
        <f t="shared" si="4"/>
        <v>000</v>
      </c>
    </row>
    <row r="229" spans="1:7" s="53" customFormat="1" ht="22.5" x14ac:dyDescent="0.2">
      <c r="A229" s="352" t="s">
        <v>91</v>
      </c>
      <c r="B229" s="353">
        <v>200</v>
      </c>
      <c r="C229" s="353" t="s">
        <v>1456</v>
      </c>
      <c r="D229" s="355">
        <v>36993074.859999999</v>
      </c>
      <c r="E229" s="355">
        <v>12986895.109999999</v>
      </c>
      <c r="F229" s="355">
        <v>24006179.75</v>
      </c>
      <c r="G229" s="54" t="str">
        <f t="shared" si="4"/>
        <v>200</v>
      </c>
    </row>
    <row r="230" spans="1:7" s="55" customFormat="1" ht="22.5" x14ac:dyDescent="0.2">
      <c r="A230" s="352" t="s">
        <v>11</v>
      </c>
      <c r="B230" s="353">
        <v>200</v>
      </c>
      <c r="C230" s="353" t="s">
        <v>1457</v>
      </c>
      <c r="D230" s="355">
        <v>36993074.859999999</v>
      </c>
      <c r="E230" s="355">
        <v>12986895.109999999</v>
      </c>
      <c r="F230" s="355">
        <v>24006179.75</v>
      </c>
      <c r="G230" s="54" t="str">
        <f t="shared" si="4"/>
        <v>240</v>
      </c>
    </row>
    <row r="231" spans="1:7" s="55" customFormat="1" x14ac:dyDescent="0.2">
      <c r="A231" s="352" t="s">
        <v>406</v>
      </c>
      <c r="B231" s="353">
        <v>200</v>
      </c>
      <c r="C231" s="353" t="s">
        <v>1458</v>
      </c>
      <c r="D231" s="355">
        <v>36993074.859999999</v>
      </c>
      <c r="E231" s="355">
        <v>12986895.109999999</v>
      </c>
      <c r="F231" s="355">
        <v>24006179.75</v>
      </c>
      <c r="G231" s="54" t="str">
        <f t="shared" si="4"/>
        <v>244</v>
      </c>
    </row>
    <row r="232" spans="1:7" s="55" customFormat="1" ht="33.75" x14ac:dyDescent="0.2">
      <c r="A232" s="352" t="s">
        <v>473</v>
      </c>
      <c r="B232" s="353">
        <v>200</v>
      </c>
      <c r="C232" s="353" t="s">
        <v>1459</v>
      </c>
      <c r="D232" s="355">
        <v>3533685.14</v>
      </c>
      <c r="E232" s="355">
        <v>0</v>
      </c>
      <c r="F232" s="355">
        <v>3533685.14</v>
      </c>
      <c r="G232" s="54" t="str">
        <f t="shared" si="4"/>
        <v>000</v>
      </c>
    </row>
    <row r="233" spans="1:7" s="55" customFormat="1" ht="22.5" x14ac:dyDescent="0.2">
      <c r="A233" s="352" t="s">
        <v>91</v>
      </c>
      <c r="B233" s="353">
        <v>200</v>
      </c>
      <c r="C233" s="353" t="s">
        <v>1460</v>
      </c>
      <c r="D233" s="355">
        <v>3533685.14</v>
      </c>
      <c r="E233" s="355">
        <v>0</v>
      </c>
      <c r="F233" s="355">
        <v>3533685.14</v>
      </c>
      <c r="G233" s="54" t="str">
        <f t="shared" si="4"/>
        <v>200</v>
      </c>
    </row>
    <row r="234" spans="1:7" s="55" customFormat="1" ht="22.5" x14ac:dyDescent="0.2">
      <c r="A234" s="352" t="s">
        <v>11</v>
      </c>
      <c r="B234" s="353">
        <v>200</v>
      </c>
      <c r="C234" s="353" t="s">
        <v>1461</v>
      </c>
      <c r="D234" s="355">
        <v>3533685.14</v>
      </c>
      <c r="E234" s="355">
        <v>0</v>
      </c>
      <c r="F234" s="355">
        <v>3533685.14</v>
      </c>
      <c r="G234" s="54" t="str">
        <f t="shared" si="4"/>
        <v>240</v>
      </c>
    </row>
    <row r="235" spans="1:7" s="55" customFormat="1" x14ac:dyDescent="0.2">
      <c r="A235" s="352" t="s">
        <v>406</v>
      </c>
      <c r="B235" s="353">
        <v>200</v>
      </c>
      <c r="C235" s="353" t="s">
        <v>1462</v>
      </c>
      <c r="D235" s="355">
        <v>3533685.14</v>
      </c>
      <c r="E235" s="355">
        <v>0</v>
      </c>
      <c r="F235" s="355">
        <v>3533685.14</v>
      </c>
      <c r="G235" s="54" t="str">
        <f t="shared" si="4"/>
        <v>244</v>
      </c>
    </row>
    <row r="236" spans="1:7" s="55" customFormat="1" x14ac:dyDescent="0.2">
      <c r="A236" s="352" t="s">
        <v>579</v>
      </c>
      <c r="B236" s="353">
        <v>200</v>
      </c>
      <c r="C236" s="353" t="s">
        <v>1463</v>
      </c>
      <c r="D236" s="355">
        <v>8504221.8699999992</v>
      </c>
      <c r="E236" s="355">
        <v>306079.2</v>
      </c>
      <c r="F236" s="355">
        <v>8198142.6699999999</v>
      </c>
      <c r="G236" s="54" t="str">
        <f t="shared" si="4"/>
        <v>000</v>
      </c>
    </row>
    <row r="237" spans="1:7" s="55" customFormat="1" ht="33.75" x14ac:dyDescent="0.2">
      <c r="A237" s="352" t="s">
        <v>589</v>
      </c>
      <c r="B237" s="353">
        <v>200</v>
      </c>
      <c r="C237" s="353" t="s">
        <v>1464</v>
      </c>
      <c r="D237" s="355">
        <v>8504221.8699999992</v>
      </c>
      <c r="E237" s="355">
        <v>306079.2</v>
      </c>
      <c r="F237" s="355">
        <v>8198142.6699999999</v>
      </c>
      <c r="G237" s="54" t="str">
        <f t="shared" si="4"/>
        <v>000</v>
      </c>
    </row>
    <row r="238" spans="1:7" s="55" customFormat="1" x14ac:dyDescent="0.2">
      <c r="A238" s="352" t="s">
        <v>1169</v>
      </c>
      <c r="B238" s="353">
        <v>200</v>
      </c>
      <c r="C238" s="353" t="s">
        <v>1465</v>
      </c>
      <c r="D238" s="355">
        <v>7969600</v>
      </c>
      <c r="E238" s="355">
        <v>0</v>
      </c>
      <c r="F238" s="355">
        <v>7969600</v>
      </c>
      <c r="G238" s="54" t="str">
        <f t="shared" si="4"/>
        <v>000</v>
      </c>
    </row>
    <row r="239" spans="1:7" s="55" customFormat="1" ht="22.5" x14ac:dyDescent="0.2">
      <c r="A239" s="352" t="s">
        <v>91</v>
      </c>
      <c r="B239" s="353">
        <v>200</v>
      </c>
      <c r="C239" s="353" t="s">
        <v>1466</v>
      </c>
      <c r="D239" s="355">
        <v>7969600</v>
      </c>
      <c r="E239" s="355">
        <v>0</v>
      </c>
      <c r="F239" s="355">
        <v>7969600</v>
      </c>
      <c r="G239" s="54" t="str">
        <f t="shared" si="4"/>
        <v>200</v>
      </c>
    </row>
    <row r="240" spans="1:7" s="55" customFormat="1" ht="22.5" x14ac:dyDescent="0.2">
      <c r="A240" s="352" t="s">
        <v>11</v>
      </c>
      <c r="B240" s="353">
        <v>200</v>
      </c>
      <c r="C240" s="353" t="s">
        <v>1467</v>
      </c>
      <c r="D240" s="355">
        <v>7969600</v>
      </c>
      <c r="E240" s="355">
        <v>0</v>
      </c>
      <c r="F240" s="355">
        <v>7969600</v>
      </c>
      <c r="G240" s="54" t="str">
        <f t="shared" si="4"/>
        <v>240</v>
      </c>
    </row>
    <row r="241" spans="1:7" s="55" customFormat="1" x14ac:dyDescent="0.2">
      <c r="A241" s="352" t="s">
        <v>406</v>
      </c>
      <c r="B241" s="353">
        <v>200</v>
      </c>
      <c r="C241" s="353" t="s">
        <v>1468</v>
      </c>
      <c r="D241" s="355">
        <v>7969600</v>
      </c>
      <c r="E241" s="355">
        <v>0</v>
      </c>
      <c r="F241" s="355">
        <v>7969600</v>
      </c>
      <c r="G241" s="54" t="str">
        <f t="shared" si="4"/>
        <v>244</v>
      </c>
    </row>
    <row r="242" spans="1:7" s="55" customFormat="1" x14ac:dyDescent="0.2">
      <c r="A242" s="352" t="s">
        <v>593</v>
      </c>
      <c r="B242" s="353">
        <v>200</v>
      </c>
      <c r="C242" s="353" t="s">
        <v>1469</v>
      </c>
      <c r="D242" s="355">
        <v>534621.87</v>
      </c>
      <c r="E242" s="355">
        <v>306079.2</v>
      </c>
      <c r="F242" s="355">
        <v>228542.67</v>
      </c>
      <c r="G242" s="54" t="str">
        <f t="shared" si="4"/>
        <v>000</v>
      </c>
    </row>
    <row r="243" spans="1:7" s="53" customFormat="1" ht="22.5" x14ac:dyDescent="0.2">
      <c r="A243" s="352" t="s">
        <v>594</v>
      </c>
      <c r="B243" s="353">
        <v>200</v>
      </c>
      <c r="C243" s="353" t="s">
        <v>1470</v>
      </c>
      <c r="D243" s="355">
        <v>534621.87</v>
      </c>
      <c r="E243" s="355">
        <v>306079.2</v>
      </c>
      <c r="F243" s="355">
        <v>228542.67</v>
      </c>
      <c r="G243" s="54" t="str">
        <f t="shared" si="4"/>
        <v>000</v>
      </c>
    </row>
    <row r="244" spans="1:7" s="55" customFormat="1" ht="21" customHeight="1" x14ac:dyDescent="0.2">
      <c r="A244" s="352" t="s">
        <v>91</v>
      </c>
      <c r="B244" s="353">
        <v>200</v>
      </c>
      <c r="C244" s="353" t="s">
        <v>1471</v>
      </c>
      <c r="D244" s="355">
        <v>534621.87</v>
      </c>
      <c r="E244" s="355">
        <v>306079.2</v>
      </c>
      <c r="F244" s="355">
        <v>228542.67</v>
      </c>
      <c r="G244" s="54" t="str">
        <f t="shared" si="4"/>
        <v>200</v>
      </c>
    </row>
    <row r="245" spans="1:7" s="55" customFormat="1" ht="22.5" x14ac:dyDescent="0.2">
      <c r="A245" s="352" t="s">
        <v>11</v>
      </c>
      <c r="B245" s="353">
        <v>200</v>
      </c>
      <c r="C245" s="353" t="s">
        <v>1472</v>
      </c>
      <c r="D245" s="355">
        <v>534621.87</v>
      </c>
      <c r="E245" s="355">
        <v>306079.2</v>
      </c>
      <c r="F245" s="355">
        <v>228542.67</v>
      </c>
      <c r="G245" s="54" t="str">
        <f t="shared" si="4"/>
        <v>240</v>
      </c>
    </row>
    <row r="246" spans="1:7" s="55" customFormat="1" ht="26.25" customHeight="1" x14ac:dyDescent="0.2">
      <c r="A246" s="352" t="s">
        <v>406</v>
      </c>
      <c r="B246" s="353">
        <v>200</v>
      </c>
      <c r="C246" s="353" t="s">
        <v>1473</v>
      </c>
      <c r="D246" s="355">
        <v>534621.87</v>
      </c>
      <c r="E246" s="355">
        <v>306079.2</v>
      </c>
      <c r="F246" s="355">
        <v>228542.67</v>
      </c>
      <c r="G246" s="54" t="str">
        <f t="shared" si="4"/>
        <v>244</v>
      </c>
    </row>
    <row r="247" spans="1:7" s="55" customFormat="1" x14ac:dyDescent="0.2">
      <c r="A247" s="352" t="s">
        <v>169</v>
      </c>
      <c r="B247" s="353">
        <v>200</v>
      </c>
      <c r="C247" s="353" t="s">
        <v>1474</v>
      </c>
      <c r="D247" s="355">
        <v>49941258.939999998</v>
      </c>
      <c r="E247" s="355">
        <v>12119689.529999999</v>
      </c>
      <c r="F247" s="355">
        <v>37821569.409999996</v>
      </c>
      <c r="G247" s="54" t="str">
        <f t="shared" si="4"/>
        <v>000</v>
      </c>
    </row>
    <row r="248" spans="1:7" s="55" customFormat="1" x14ac:dyDescent="0.2">
      <c r="A248" s="352" t="s">
        <v>56</v>
      </c>
      <c r="B248" s="353">
        <v>200</v>
      </c>
      <c r="C248" s="353" t="s">
        <v>1475</v>
      </c>
      <c r="D248" s="355">
        <v>49941258.939999998</v>
      </c>
      <c r="E248" s="355">
        <v>12119689.529999999</v>
      </c>
      <c r="F248" s="355">
        <v>37821569.409999996</v>
      </c>
      <c r="G248" s="54" t="str">
        <f t="shared" si="4"/>
        <v>000</v>
      </c>
    </row>
    <row r="249" spans="1:7" s="53" customFormat="1" x14ac:dyDescent="0.2">
      <c r="A249" s="352" t="s">
        <v>559</v>
      </c>
      <c r="B249" s="353">
        <v>200</v>
      </c>
      <c r="C249" s="353" t="s">
        <v>1476</v>
      </c>
      <c r="D249" s="355">
        <v>57958.94</v>
      </c>
      <c r="E249" s="355">
        <v>57958.94</v>
      </c>
      <c r="F249" s="355">
        <v>0</v>
      </c>
      <c r="G249" s="54" t="str">
        <f t="shared" si="4"/>
        <v>000</v>
      </c>
    </row>
    <row r="250" spans="1:7" s="55" customFormat="1" ht="22.5" x14ac:dyDescent="0.2">
      <c r="A250" s="352" t="s">
        <v>91</v>
      </c>
      <c r="B250" s="353">
        <v>200</v>
      </c>
      <c r="C250" s="353" t="s">
        <v>1477</v>
      </c>
      <c r="D250" s="355">
        <v>57958.94</v>
      </c>
      <c r="E250" s="355">
        <v>57958.94</v>
      </c>
      <c r="F250" s="355">
        <v>0</v>
      </c>
      <c r="G250" s="54" t="str">
        <f t="shared" si="4"/>
        <v>200</v>
      </c>
    </row>
    <row r="251" spans="1:7" s="55" customFormat="1" ht="22.5" x14ac:dyDescent="0.2">
      <c r="A251" s="352" t="s">
        <v>11</v>
      </c>
      <c r="B251" s="353">
        <v>200</v>
      </c>
      <c r="C251" s="353" t="s">
        <v>1478</v>
      </c>
      <c r="D251" s="355">
        <v>57958.94</v>
      </c>
      <c r="E251" s="355">
        <v>57958.94</v>
      </c>
      <c r="F251" s="355">
        <v>0</v>
      </c>
      <c r="G251" s="54" t="str">
        <f t="shared" si="4"/>
        <v>240</v>
      </c>
    </row>
    <row r="252" spans="1:7" s="53" customFormat="1" x14ac:dyDescent="0.2">
      <c r="A252" s="352" t="s">
        <v>406</v>
      </c>
      <c r="B252" s="353">
        <v>200</v>
      </c>
      <c r="C252" s="353" t="s">
        <v>1479</v>
      </c>
      <c r="D252" s="355">
        <v>57958.94</v>
      </c>
      <c r="E252" s="355">
        <v>57958.94</v>
      </c>
      <c r="F252" s="355">
        <v>0</v>
      </c>
      <c r="G252" s="54" t="str">
        <f t="shared" si="4"/>
        <v>244</v>
      </c>
    </row>
    <row r="253" spans="1:7" s="55" customFormat="1" ht="56.25" x14ac:dyDescent="0.2">
      <c r="A253" s="352" t="s">
        <v>1039</v>
      </c>
      <c r="B253" s="353">
        <v>200</v>
      </c>
      <c r="C253" s="353" t="s">
        <v>1480</v>
      </c>
      <c r="D253" s="355">
        <v>5689100</v>
      </c>
      <c r="E253" s="355">
        <v>0</v>
      </c>
      <c r="F253" s="355">
        <v>5689100</v>
      </c>
      <c r="G253" s="54" t="str">
        <f t="shared" si="4"/>
        <v>000</v>
      </c>
    </row>
    <row r="254" spans="1:7" s="55" customFormat="1" ht="18.75" customHeight="1" x14ac:dyDescent="0.2">
      <c r="A254" s="352" t="s">
        <v>12</v>
      </c>
      <c r="B254" s="353">
        <v>200</v>
      </c>
      <c r="C254" s="353" t="s">
        <v>1481</v>
      </c>
      <c r="D254" s="355">
        <v>5689100</v>
      </c>
      <c r="E254" s="355">
        <v>0</v>
      </c>
      <c r="F254" s="355">
        <v>5689100</v>
      </c>
      <c r="G254" s="54" t="str">
        <f t="shared" si="4"/>
        <v>800</v>
      </c>
    </row>
    <row r="255" spans="1:7" s="55" customFormat="1" ht="33.75" x14ac:dyDescent="0.2">
      <c r="A255" s="352" t="s">
        <v>287</v>
      </c>
      <c r="B255" s="353">
        <v>200</v>
      </c>
      <c r="C255" s="353" t="s">
        <v>1482</v>
      </c>
      <c r="D255" s="355">
        <v>5689100</v>
      </c>
      <c r="E255" s="355">
        <v>0</v>
      </c>
      <c r="F255" s="355">
        <v>5689100</v>
      </c>
      <c r="G255" s="54" t="str">
        <f t="shared" si="4"/>
        <v>810</v>
      </c>
    </row>
    <row r="256" spans="1:7" s="55" customFormat="1" ht="33.75" x14ac:dyDescent="0.2">
      <c r="A256" s="352" t="s">
        <v>432</v>
      </c>
      <c r="B256" s="353">
        <v>200</v>
      </c>
      <c r="C256" s="353" t="s">
        <v>1483</v>
      </c>
      <c r="D256" s="355">
        <v>5689100</v>
      </c>
      <c r="E256" s="355">
        <v>0</v>
      </c>
      <c r="F256" s="355">
        <v>5689100</v>
      </c>
      <c r="G256" s="54" t="str">
        <f t="shared" si="4"/>
        <v>811</v>
      </c>
    </row>
    <row r="257" spans="1:7" s="53" customFormat="1" ht="123.75" x14ac:dyDescent="0.2">
      <c r="A257" s="352" t="s">
        <v>558</v>
      </c>
      <c r="B257" s="353">
        <v>200</v>
      </c>
      <c r="C257" s="353" t="s">
        <v>1484</v>
      </c>
      <c r="D257" s="355">
        <v>27266500</v>
      </c>
      <c r="E257" s="355">
        <v>0</v>
      </c>
      <c r="F257" s="355">
        <v>27266500</v>
      </c>
      <c r="G257" s="54" t="str">
        <f t="shared" si="4"/>
        <v>000</v>
      </c>
    </row>
    <row r="258" spans="1:7" s="55" customFormat="1" x14ac:dyDescent="0.2">
      <c r="A258" s="352" t="s">
        <v>12</v>
      </c>
      <c r="B258" s="353">
        <v>200</v>
      </c>
      <c r="C258" s="353" t="s">
        <v>1485</v>
      </c>
      <c r="D258" s="355">
        <v>27266500</v>
      </c>
      <c r="E258" s="355">
        <v>0</v>
      </c>
      <c r="F258" s="355">
        <v>27266500</v>
      </c>
      <c r="G258" s="54" t="str">
        <f t="shared" si="4"/>
        <v>800</v>
      </c>
    </row>
    <row r="259" spans="1:7" s="55" customFormat="1" ht="33.75" x14ac:dyDescent="0.2">
      <c r="A259" s="352" t="s">
        <v>287</v>
      </c>
      <c r="B259" s="353">
        <v>200</v>
      </c>
      <c r="C259" s="353" t="s">
        <v>1486</v>
      </c>
      <c r="D259" s="355">
        <v>27266500</v>
      </c>
      <c r="E259" s="355">
        <v>0</v>
      </c>
      <c r="F259" s="355">
        <v>27266500</v>
      </c>
      <c r="G259" s="54" t="str">
        <f t="shared" si="4"/>
        <v>810</v>
      </c>
    </row>
    <row r="260" spans="1:7" s="55" customFormat="1" ht="33.75" x14ac:dyDescent="0.2">
      <c r="A260" s="352" t="s">
        <v>432</v>
      </c>
      <c r="B260" s="353">
        <v>200</v>
      </c>
      <c r="C260" s="353" t="s">
        <v>1487</v>
      </c>
      <c r="D260" s="355">
        <v>27266500</v>
      </c>
      <c r="E260" s="355">
        <v>0</v>
      </c>
      <c r="F260" s="355">
        <v>27266500</v>
      </c>
      <c r="G260" s="54" t="str">
        <f t="shared" si="4"/>
        <v>811</v>
      </c>
    </row>
    <row r="261" spans="1:7" s="55" customFormat="1" ht="33.75" x14ac:dyDescent="0.2">
      <c r="A261" s="352" t="s">
        <v>595</v>
      </c>
      <c r="B261" s="353">
        <v>200</v>
      </c>
      <c r="C261" s="353" t="s">
        <v>1488</v>
      </c>
      <c r="D261" s="355">
        <v>1493900</v>
      </c>
      <c r="E261" s="355">
        <v>0</v>
      </c>
      <c r="F261" s="355">
        <v>1493900</v>
      </c>
      <c r="G261" s="54" t="str">
        <f t="shared" si="4"/>
        <v>000</v>
      </c>
    </row>
    <row r="262" spans="1:7" s="55" customFormat="1" ht="22.5" x14ac:dyDescent="0.2">
      <c r="A262" s="352" t="s">
        <v>91</v>
      </c>
      <c r="B262" s="353">
        <v>200</v>
      </c>
      <c r="C262" s="353" t="s">
        <v>1489</v>
      </c>
      <c r="D262" s="355">
        <v>1493900</v>
      </c>
      <c r="E262" s="355">
        <v>0</v>
      </c>
      <c r="F262" s="355">
        <v>1493900</v>
      </c>
      <c r="G262" s="54" t="str">
        <f t="shared" si="4"/>
        <v>200</v>
      </c>
    </row>
    <row r="263" spans="1:7" s="55" customFormat="1" ht="22.5" x14ac:dyDescent="0.2">
      <c r="A263" s="352" t="s">
        <v>11</v>
      </c>
      <c r="B263" s="353">
        <v>200</v>
      </c>
      <c r="C263" s="353" t="s">
        <v>1490</v>
      </c>
      <c r="D263" s="355">
        <v>1493900</v>
      </c>
      <c r="E263" s="355">
        <v>0</v>
      </c>
      <c r="F263" s="355">
        <v>1493900</v>
      </c>
      <c r="G263" s="54" t="str">
        <f t="shared" si="4"/>
        <v>240</v>
      </c>
    </row>
    <row r="264" spans="1:7" s="55" customFormat="1" x14ac:dyDescent="0.2">
      <c r="A264" s="352" t="s">
        <v>406</v>
      </c>
      <c r="B264" s="353">
        <v>200</v>
      </c>
      <c r="C264" s="353" t="s">
        <v>1491</v>
      </c>
      <c r="D264" s="355">
        <v>1493900</v>
      </c>
      <c r="E264" s="355">
        <v>0</v>
      </c>
      <c r="F264" s="355">
        <v>1493900</v>
      </c>
      <c r="G264" s="54" t="str">
        <f t="shared" si="4"/>
        <v>244</v>
      </c>
    </row>
    <row r="265" spans="1:7" s="55" customFormat="1" ht="45" x14ac:dyDescent="0.2">
      <c r="A265" s="352" t="s">
        <v>1040</v>
      </c>
      <c r="B265" s="353">
        <v>200</v>
      </c>
      <c r="C265" s="353" t="s">
        <v>1492</v>
      </c>
      <c r="D265" s="355">
        <v>10950000</v>
      </c>
      <c r="E265" s="355">
        <v>10487945</v>
      </c>
      <c r="F265" s="355">
        <v>462055</v>
      </c>
      <c r="G265" s="54" t="str">
        <f t="shared" si="4"/>
        <v>000</v>
      </c>
    </row>
    <row r="266" spans="1:7" s="55" customFormat="1" ht="22.5" x14ac:dyDescent="0.2">
      <c r="A266" s="352" t="s">
        <v>91</v>
      </c>
      <c r="B266" s="353">
        <v>200</v>
      </c>
      <c r="C266" s="353" t="s">
        <v>1493</v>
      </c>
      <c r="D266" s="355">
        <v>10950000</v>
      </c>
      <c r="E266" s="355">
        <v>10487945</v>
      </c>
      <c r="F266" s="355">
        <v>462055</v>
      </c>
      <c r="G266" s="54" t="str">
        <f t="shared" si="4"/>
        <v>200</v>
      </c>
    </row>
    <row r="267" spans="1:7" s="53" customFormat="1" ht="22.5" x14ac:dyDescent="0.2">
      <c r="A267" s="352" t="s">
        <v>11</v>
      </c>
      <c r="B267" s="353">
        <v>200</v>
      </c>
      <c r="C267" s="353" t="s">
        <v>1494</v>
      </c>
      <c r="D267" s="355">
        <v>10950000</v>
      </c>
      <c r="E267" s="355">
        <v>10487945</v>
      </c>
      <c r="F267" s="355">
        <v>462055</v>
      </c>
      <c r="G267" s="54" t="str">
        <f t="shared" si="4"/>
        <v>240</v>
      </c>
    </row>
    <row r="268" spans="1:7" s="55" customFormat="1" x14ac:dyDescent="0.2">
      <c r="A268" s="352" t="s">
        <v>406</v>
      </c>
      <c r="B268" s="353">
        <v>200</v>
      </c>
      <c r="C268" s="353" t="s">
        <v>1495</v>
      </c>
      <c r="D268" s="355">
        <v>10950000</v>
      </c>
      <c r="E268" s="355">
        <v>10487945</v>
      </c>
      <c r="F268" s="355">
        <v>462055</v>
      </c>
      <c r="G268" s="54" t="str">
        <f t="shared" si="4"/>
        <v>244</v>
      </c>
    </row>
    <row r="269" spans="1:7" s="55" customFormat="1" ht="90" x14ac:dyDescent="0.2">
      <c r="A269" s="352" t="s">
        <v>409</v>
      </c>
      <c r="B269" s="353">
        <v>200</v>
      </c>
      <c r="C269" s="353" t="s">
        <v>1496</v>
      </c>
      <c r="D269" s="355">
        <v>28500</v>
      </c>
      <c r="E269" s="355">
        <v>0</v>
      </c>
      <c r="F269" s="355">
        <v>28500</v>
      </c>
      <c r="G269" s="54" t="str">
        <f t="shared" si="4"/>
        <v>000</v>
      </c>
    </row>
    <row r="270" spans="1:7" s="55" customFormat="1" x14ac:dyDescent="0.2">
      <c r="A270" s="352" t="s">
        <v>12</v>
      </c>
      <c r="B270" s="353">
        <v>200</v>
      </c>
      <c r="C270" s="353" t="s">
        <v>1497</v>
      </c>
      <c r="D270" s="355">
        <v>28500</v>
      </c>
      <c r="E270" s="355">
        <v>0</v>
      </c>
      <c r="F270" s="355">
        <v>28500</v>
      </c>
      <c r="G270" s="54" t="str">
        <f t="shared" si="4"/>
        <v>800</v>
      </c>
    </row>
    <row r="271" spans="1:7" s="55" customFormat="1" ht="33.75" x14ac:dyDescent="0.2">
      <c r="A271" s="352" t="s">
        <v>287</v>
      </c>
      <c r="B271" s="353">
        <v>200</v>
      </c>
      <c r="C271" s="353" t="s">
        <v>1498</v>
      </c>
      <c r="D271" s="355">
        <v>28500</v>
      </c>
      <c r="E271" s="355">
        <v>0</v>
      </c>
      <c r="F271" s="355">
        <v>28500</v>
      </c>
      <c r="G271" s="54" t="str">
        <f t="shared" si="4"/>
        <v>810</v>
      </c>
    </row>
    <row r="272" spans="1:7" s="55" customFormat="1" ht="33.75" x14ac:dyDescent="0.2">
      <c r="A272" s="352" t="s">
        <v>432</v>
      </c>
      <c r="B272" s="353">
        <v>200</v>
      </c>
      <c r="C272" s="353" t="s">
        <v>1499</v>
      </c>
      <c r="D272" s="355">
        <v>28500</v>
      </c>
      <c r="E272" s="355">
        <v>0</v>
      </c>
      <c r="F272" s="355">
        <v>28500</v>
      </c>
      <c r="G272" s="54" t="str">
        <f t="shared" si="4"/>
        <v>811</v>
      </c>
    </row>
    <row r="273" spans="1:7" s="55" customFormat="1" ht="213.75" x14ac:dyDescent="0.2">
      <c r="A273" s="352" t="s">
        <v>449</v>
      </c>
      <c r="B273" s="353">
        <v>200</v>
      </c>
      <c r="C273" s="353" t="s">
        <v>1500</v>
      </c>
      <c r="D273" s="355">
        <v>4455300</v>
      </c>
      <c r="E273" s="355">
        <v>1573785.59</v>
      </c>
      <c r="F273" s="355">
        <v>2881514.41</v>
      </c>
      <c r="G273" s="54" t="str">
        <f t="shared" si="4"/>
        <v>000</v>
      </c>
    </row>
    <row r="274" spans="1:7" s="55" customFormat="1" ht="22.5" x14ac:dyDescent="0.2">
      <c r="A274" s="352" t="s">
        <v>91</v>
      </c>
      <c r="B274" s="353">
        <v>200</v>
      </c>
      <c r="C274" s="353" t="s">
        <v>1501</v>
      </c>
      <c r="D274" s="355">
        <v>4455300</v>
      </c>
      <c r="E274" s="355">
        <v>1573785.59</v>
      </c>
      <c r="F274" s="355">
        <v>2881514.41</v>
      </c>
      <c r="G274" s="54" t="str">
        <f t="shared" si="4"/>
        <v>200</v>
      </c>
    </row>
    <row r="275" spans="1:7" s="55" customFormat="1" ht="22.5" x14ac:dyDescent="0.2">
      <c r="A275" s="352" t="s">
        <v>11</v>
      </c>
      <c r="B275" s="353">
        <v>200</v>
      </c>
      <c r="C275" s="353" t="s">
        <v>1502</v>
      </c>
      <c r="D275" s="355">
        <v>4455300</v>
      </c>
      <c r="E275" s="355">
        <v>1573785.59</v>
      </c>
      <c r="F275" s="355">
        <v>2881514.41</v>
      </c>
      <c r="G275" s="54" t="str">
        <f t="shared" si="4"/>
        <v>240</v>
      </c>
    </row>
    <row r="276" spans="1:7" s="55" customFormat="1" x14ac:dyDescent="0.2">
      <c r="A276" s="352" t="s">
        <v>406</v>
      </c>
      <c r="B276" s="353">
        <v>200</v>
      </c>
      <c r="C276" s="353" t="s">
        <v>1503</v>
      </c>
      <c r="D276" s="355">
        <v>4455300</v>
      </c>
      <c r="E276" s="355">
        <v>1573785.59</v>
      </c>
      <c r="F276" s="355">
        <v>2881514.41</v>
      </c>
      <c r="G276" s="54" t="str">
        <f t="shared" si="4"/>
        <v>244</v>
      </c>
    </row>
    <row r="277" spans="1:7" s="55" customFormat="1" x14ac:dyDescent="0.2">
      <c r="A277" s="352" t="s">
        <v>205</v>
      </c>
      <c r="B277" s="353">
        <v>200</v>
      </c>
      <c r="C277" s="353" t="s">
        <v>1504</v>
      </c>
      <c r="D277" s="355">
        <v>27620533.329999998</v>
      </c>
      <c r="E277" s="355">
        <v>6972979.5099999998</v>
      </c>
      <c r="F277" s="355">
        <v>20647553.82</v>
      </c>
      <c r="G277" s="54" t="str">
        <f t="shared" si="4"/>
        <v>000</v>
      </c>
    </row>
    <row r="278" spans="1:7" s="53" customFormat="1" x14ac:dyDescent="0.2">
      <c r="A278" s="352" t="s">
        <v>1170</v>
      </c>
      <c r="B278" s="353">
        <v>200</v>
      </c>
      <c r="C278" s="353" t="s">
        <v>1505</v>
      </c>
      <c r="D278" s="355">
        <v>16400133.33</v>
      </c>
      <c r="E278" s="355">
        <v>0</v>
      </c>
      <c r="F278" s="355">
        <v>16400133.33</v>
      </c>
      <c r="G278" s="54" t="str">
        <f t="shared" si="4"/>
        <v>000</v>
      </c>
    </row>
    <row r="279" spans="1:7" s="55" customFormat="1" x14ac:dyDescent="0.2">
      <c r="A279" s="352" t="s">
        <v>56</v>
      </c>
      <c r="B279" s="353">
        <v>200</v>
      </c>
      <c r="C279" s="353" t="s">
        <v>1506</v>
      </c>
      <c r="D279" s="355">
        <v>16400133.33</v>
      </c>
      <c r="E279" s="355">
        <v>0</v>
      </c>
      <c r="F279" s="355">
        <v>16400133.33</v>
      </c>
      <c r="G279" s="54" t="str">
        <f t="shared" si="4"/>
        <v>000</v>
      </c>
    </row>
    <row r="280" spans="1:7" s="55" customFormat="1" x14ac:dyDescent="0.2">
      <c r="A280" s="352" t="s">
        <v>559</v>
      </c>
      <c r="B280" s="353">
        <v>200</v>
      </c>
      <c r="C280" s="353" t="s">
        <v>1507</v>
      </c>
      <c r="D280" s="355">
        <v>16400133.33</v>
      </c>
      <c r="E280" s="355">
        <v>0</v>
      </c>
      <c r="F280" s="355">
        <v>16400133.33</v>
      </c>
      <c r="G280" s="54" t="str">
        <f t="shared" si="4"/>
        <v>000</v>
      </c>
    </row>
    <row r="281" spans="1:7" s="55" customFormat="1" ht="22.5" x14ac:dyDescent="0.2">
      <c r="A281" s="352" t="s">
        <v>91</v>
      </c>
      <c r="B281" s="353">
        <v>200</v>
      </c>
      <c r="C281" s="353" t="s">
        <v>1508</v>
      </c>
      <c r="D281" s="355">
        <v>16400133.33</v>
      </c>
      <c r="E281" s="355">
        <v>0</v>
      </c>
      <c r="F281" s="355">
        <v>16400133.33</v>
      </c>
      <c r="G281" s="54" t="str">
        <f t="shared" si="4"/>
        <v>200</v>
      </c>
    </row>
    <row r="282" spans="1:7" s="53" customFormat="1" ht="22.5" x14ac:dyDescent="0.2">
      <c r="A282" s="352" t="s">
        <v>11</v>
      </c>
      <c r="B282" s="353">
        <v>200</v>
      </c>
      <c r="C282" s="353" t="s">
        <v>1509</v>
      </c>
      <c r="D282" s="355">
        <v>16400133.33</v>
      </c>
      <c r="E282" s="355">
        <v>0</v>
      </c>
      <c r="F282" s="355">
        <v>16400133.33</v>
      </c>
      <c r="G282" s="54" t="str">
        <f t="shared" si="4"/>
        <v>240</v>
      </c>
    </row>
    <row r="283" spans="1:7" s="53" customFormat="1" x14ac:dyDescent="0.2">
      <c r="A283" s="352" t="s">
        <v>406</v>
      </c>
      <c r="B283" s="353">
        <v>200</v>
      </c>
      <c r="C283" s="353" t="s">
        <v>1510</v>
      </c>
      <c r="D283" s="355">
        <v>16400133.33</v>
      </c>
      <c r="E283" s="355">
        <v>0</v>
      </c>
      <c r="F283" s="355">
        <v>16400133.33</v>
      </c>
      <c r="G283" s="54" t="str">
        <f t="shared" ref="G283:G339" si="5">RIGHT(C283,3)</f>
        <v>244</v>
      </c>
    </row>
    <row r="284" spans="1:7" s="53" customFormat="1" x14ac:dyDescent="0.2">
      <c r="A284" s="352" t="s">
        <v>67</v>
      </c>
      <c r="B284" s="353">
        <v>200</v>
      </c>
      <c r="C284" s="353" t="s">
        <v>1511</v>
      </c>
      <c r="D284" s="355">
        <v>11220400</v>
      </c>
      <c r="E284" s="355">
        <v>6972979.5099999998</v>
      </c>
      <c r="F284" s="355">
        <v>4247420.49</v>
      </c>
      <c r="G284" s="54" t="str">
        <f t="shared" si="5"/>
        <v>000</v>
      </c>
    </row>
    <row r="285" spans="1:7" s="53" customFormat="1" x14ac:dyDescent="0.2">
      <c r="A285" s="352" t="s">
        <v>56</v>
      </c>
      <c r="B285" s="353">
        <v>200</v>
      </c>
      <c r="C285" s="353" t="s">
        <v>1512</v>
      </c>
      <c r="D285" s="355">
        <v>11220400</v>
      </c>
      <c r="E285" s="355">
        <v>6972979.5099999998</v>
      </c>
      <c r="F285" s="355">
        <v>4247420.49</v>
      </c>
      <c r="G285" s="54" t="str">
        <f t="shared" si="5"/>
        <v>000</v>
      </c>
    </row>
    <row r="286" spans="1:7" s="53" customFormat="1" ht="33.75" x14ac:dyDescent="0.2">
      <c r="A286" s="352" t="s">
        <v>349</v>
      </c>
      <c r="B286" s="353">
        <v>200</v>
      </c>
      <c r="C286" s="353" t="s">
        <v>1513</v>
      </c>
      <c r="D286" s="355">
        <v>11220400</v>
      </c>
      <c r="E286" s="355">
        <v>6972979.5099999998</v>
      </c>
      <c r="F286" s="355">
        <v>4247420.49</v>
      </c>
      <c r="G286" s="54" t="str">
        <f t="shared" si="5"/>
        <v>000</v>
      </c>
    </row>
    <row r="287" spans="1:7" s="53" customFormat="1" ht="33.75" x14ac:dyDescent="0.2">
      <c r="A287" s="352" t="s">
        <v>9</v>
      </c>
      <c r="B287" s="353">
        <v>200</v>
      </c>
      <c r="C287" s="353" t="s">
        <v>1514</v>
      </c>
      <c r="D287" s="355">
        <v>10505417.4</v>
      </c>
      <c r="E287" s="355">
        <v>6375745.3799999999</v>
      </c>
      <c r="F287" s="355">
        <v>4129672.02</v>
      </c>
      <c r="G287" s="54" t="str">
        <f t="shared" si="5"/>
        <v>100</v>
      </c>
    </row>
    <row r="288" spans="1:7" s="55" customFormat="1" x14ac:dyDescent="0.2">
      <c r="A288" s="352" t="s">
        <v>10</v>
      </c>
      <c r="B288" s="353">
        <v>200</v>
      </c>
      <c r="C288" s="353" t="s">
        <v>1515</v>
      </c>
      <c r="D288" s="355">
        <v>10505417.4</v>
      </c>
      <c r="E288" s="355">
        <v>6375745.3799999999</v>
      </c>
      <c r="F288" s="355">
        <v>4129672.02</v>
      </c>
      <c r="G288" s="54" t="str">
        <f t="shared" si="5"/>
        <v>120</v>
      </c>
    </row>
    <row r="289" spans="1:7" s="55" customFormat="1" x14ac:dyDescent="0.2">
      <c r="A289" s="352" t="s">
        <v>343</v>
      </c>
      <c r="B289" s="353">
        <v>200</v>
      </c>
      <c r="C289" s="353" t="s">
        <v>1516</v>
      </c>
      <c r="D289" s="355">
        <v>7696178.8799999999</v>
      </c>
      <c r="E289" s="355">
        <v>4617027.3499999996</v>
      </c>
      <c r="F289" s="355">
        <v>3079151.53</v>
      </c>
      <c r="G289" s="54" t="str">
        <f t="shared" si="5"/>
        <v>121</v>
      </c>
    </row>
    <row r="290" spans="1:7" s="55" customFormat="1" ht="22.5" x14ac:dyDescent="0.2">
      <c r="A290" s="352" t="s">
        <v>57</v>
      </c>
      <c r="B290" s="353">
        <v>200</v>
      </c>
      <c r="C290" s="353" t="s">
        <v>1517</v>
      </c>
      <c r="D290" s="355">
        <v>484992.5</v>
      </c>
      <c r="E290" s="355">
        <v>398141.8</v>
      </c>
      <c r="F290" s="355">
        <v>86850.7</v>
      </c>
      <c r="G290" s="54" t="str">
        <f t="shared" si="5"/>
        <v>122</v>
      </c>
    </row>
    <row r="291" spans="1:7" s="53" customFormat="1" ht="33.75" x14ac:dyDescent="0.2">
      <c r="A291" s="352" t="s">
        <v>344</v>
      </c>
      <c r="B291" s="353">
        <v>200</v>
      </c>
      <c r="C291" s="353" t="s">
        <v>1518</v>
      </c>
      <c r="D291" s="355">
        <v>2324246.02</v>
      </c>
      <c r="E291" s="355">
        <v>1360576.23</v>
      </c>
      <c r="F291" s="355">
        <v>963669.79</v>
      </c>
      <c r="G291" s="54" t="str">
        <f t="shared" si="5"/>
        <v>129</v>
      </c>
    </row>
    <row r="292" spans="1:7" s="55" customFormat="1" ht="22.5" x14ac:dyDescent="0.2">
      <c r="A292" s="352" t="s">
        <v>91</v>
      </c>
      <c r="B292" s="353">
        <v>200</v>
      </c>
      <c r="C292" s="353" t="s">
        <v>1519</v>
      </c>
      <c r="D292" s="355">
        <v>714982.6</v>
      </c>
      <c r="E292" s="355">
        <v>597234.13</v>
      </c>
      <c r="F292" s="355">
        <v>117748.47</v>
      </c>
      <c r="G292" s="54" t="str">
        <f t="shared" si="5"/>
        <v>200</v>
      </c>
    </row>
    <row r="293" spans="1:7" s="55" customFormat="1" ht="22.5" x14ac:dyDescent="0.2">
      <c r="A293" s="352" t="s">
        <v>11</v>
      </c>
      <c r="B293" s="353">
        <v>200</v>
      </c>
      <c r="C293" s="353" t="s">
        <v>1520</v>
      </c>
      <c r="D293" s="355">
        <v>714982.6</v>
      </c>
      <c r="E293" s="355">
        <v>597234.13</v>
      </c>
      <c r="F293" s="355">
        <v>117748.47</v>
      </c>
      <c r="G293" s="54" t="str">
        <f t="shared" si="5"/>
        <v>240</v>
      </c>
    </row>
    <row r="294" spans="1:7" s="55" customFormat="1" x14ac:dyDescent="0.2">
      <c r="A294" s="352" t="s">
        <v>406</v>
      </c>
      <c r="B294" s="353">
        <v>200</v>
      </c>
      <c r="C294" s="353" t="s">
        <v>1521</v>
      </c>
      <c r="D294" s="355">
        <v>714982.6</v>
      </c>
      <c r="E294" s="355">
        <v>597234.13</v>
      </c>
      <c r="F294" s="355">
        <v>117748.47</v>
      </c>
      <c r="G294" s="54" t="str">
        <f t="shared" si="5"/>
        <v>244</v>
      </c>
    </row>
    <row r="295" spans="1:7" s="53" customFormat="1" x14ac:dyDescent="0.2">
      <c r="A295" s="352" t="s">
        <v>370</v>
      </c>
      <c r="B295" s="353">
        <v>200</v>
      </c>
      <c r="C295" s="353" t="s">
        <v>1522</v>
      </c>
      <c r="D295" s="355">
        <v>189046568.77000001</v>
      </c>
      <c r="E295" s="355">
        <v>143735840.88999999</v>
      </c>
      <c r="F295" s="355">
        <v>45310727.880000003</v>
      </c>
      <c r="G295" s="54" t="str">
        <f t="shared" si="5"/>
        <v>000</v>
      </c>
    </row>
    <row r="296" spans="1:7" s="53" customFormat="1" x14ac:dyDescent="0.2">
      <c r="A296" s="352" t="s">
        <v>131</v>
      </c>
      <c r="B296" s="353">
        <v>200</v>
      </c>
      <c r="C296" s="353" t="s">
        <v>1523</v>
      </c>
      <c r="D296" s="355">
        <v>155318090.36000001</v>
      </c>
      <c r="E296" s="355">
        <v>122726887.15000001</v>
      </c>
      <c r="F296" s="355">
        <v>32591203.210000001</v>
      </c>
      <c r="G296" s="54" t="str">
        <f t="shared" si="5"/>
        <v>000</v>
      </c>
    </row>
    <row r="297" spans="1:7" s="53" customFormat="1" ht="33.75" x14ac:dyDescent="0.2">
      <c r="A297" s="352" t="s">
        <v>448</v>
      </c>
      <c r="B297" s="353">
        <v>200</v>
      </c>
      <c r="C297" s="353" t="s">
        <v>1524</v>
      </c>
      <c r="D297" s="355">
        <v>155318090.36000001</v>
      </c>
      <c r="E297" s="355">
        <v>122726887.15000001</v>
      </c>
      <c r="F297" s="355">
        <v>32591203.210000001</v>
      </c>
      <c r="G297" s="54" t="str">
        <f t="shared" si="5"/>
        <v>000</v>
      </c>
    </row>
    <row r="298" spans="1:7" s="55" customFormat="1" ht="56.25" x14ac:dyDescent="0.2">
      <c r="A298" s="352" t="s">
        <v>399</v>
      </c>
      <c r="B298" s="353">
        <v>200</v>
      </c>
      <c r="C298" s="353" t="s">
        <v>1525</v>
      </c>
      <c r="D298" s="355">
        <v>155318090.36000001</v>
      </c>
      <c r="E298" s="355">
        <v>122726887.15000001</v>
      </c>
      <c r="F298" s="355">
        <v>32591203.210000001</v>
      </c>
      <c r="G298" s="54" t="str">
        <f t="shared" si="5"/>
        <v>000</v>
      </c>
    </row>
    <row r="299" spans="1:7" s="53" customFormat="1" x14ac:dyDescent="0.2">
      <c r="A299" s="352" t="s">
        <v>15</v>
      </c>
      <c r="B299" s="353">
        <v>200</v>
      </c>
      <c r="C299" s="353" t="s">
        <v>1526</v>
      </c>
      <c r="D299" s="355">
        <v>155318090.36000001</v>
      </c>
      <c r="E299" s="355">
        <v>122726887.15000001</v>
      </c>
      <c r="F299" s="355">
        <v>32591203.210000001</v>
      </c>
      <c r="G299" s="54" t="str">
        <f t="shared" si="5"/>
        <v>500</v>
      </c>
    </row>
    <row r="300" spans="1:7" s="55" customFormat="1" x14ac:dyDescent="0.2">
      <c r="A300" s="352" t="s">
        <v>144</v>
      </c>
      <c r="B300" s="353">
        <v>200</v>
      </c>
      <c r="C300" s="353" t="s">
        <v>1527</v>
      </c>
      <c r="D300" s="355">
        <v>155318090.36000001</v>
      </c>
      <c r="E300" s="355">
        <v>122726887.15000001</v>
      </c>
      <c r="F300" s="355">
        <v>32591203.210000001</v>
      </c>
      <c r="G300" s="54" t="str">
        <f t="shared" si="5"/>
        <v>540</v>
      </c>
    </row>
    <row r="301" spans="1:7" s="55" customFormat="1" x14ac:dyDescent="0.2">
      <c r="A301" s="352" t="s">
        <v>450</v>
      </c>
      <c r="B301" s="353">
        <v>200</v>
      </c>
      <c r="C301" s="353" t="s">
        <v>1528</v>
      </c>
      <c r="D301" s="355">
        <v>397000</v>
      </c>
      <c r="E301" s="355">
        <v>330700</v>
      </c>
      <c r="F301" s="355">
        <v>66300</v>
      </c>
      <c r="G301" s="54" t="str">
        <f t="shared" si="5"/>
        <v>000</v>
      </c>
    </row>
    <row r="302" spans="1:7" s="55" customFormat="1" ht="22.5" x14ac:dyDescent="0.2">
      <c r="A302" s="352" t="s">
        <v>451</v>
      </c>
      <c r="B302" s="353">
        <v>200</v>
      </c>
      <c r="C302" s="353" t="s">
        <v>1529</v>
      </c>
      <c r="D302" s="355">
        <v>27900</v>
      </c>
      <c r="E302" s="355">
        <v>27900</v>
      </c>
      <c r="F302" s="355">
        <v>0</v>
      </c>
      <c r="G302" s="54" t="str">
        <f t="shared" si="5"/>
        <v>000</v>
      </c>
    </row>
    <row r="303" spans="1:7" s="53" customFormat="1" x14ac:dyDescent="0.2">
      <c r="A303" s="352" t="s">
        <v>199</v>
      </c>
      <c r="B303" s="353">
        <v>200</v>
      </c>
      <c r="C303" s="353" t="s">
        <v>1530</v>
      </c>
      <c r="D303" s="355">
        <v>27900</v>
      </c>
      <c r="E303" s="355">
        <v>27900</v>
      </c>
      <c r="F303" s="355">
        <v>0</v>
      </c>
      <c r="G303" s="54" t="str">
        <f t="shared" si="5"/>
        <v>000</v>
      </c>
    </row>
    <row r="304" spans="1:7" s="55" customFormat="1" ht="22.5" x14ac:dyDescent="0.2">
      <c r="A304" s="352" t="s">
        <v>91</v>
      </c>
      <c r="B304" s="353">
        <v>200</v>
      </c>
      <c r="C304" s="353" t="s">
        <v>1531</v>
      </c>
      <c r="D304" s="355">
        <v>27900</v>
      </c>
      <c r="E304" s="355">
        <v>27900</v>
      </c>
      <c r="F304" s="355">
        <v>0</v>
      </c>
      <c r="G304" s="54" t="str">
        <f t="shared" si="5"/>
        <v>200</v>
      </c>
    </row>
    <row r="305" spans="1:7" s="55" customFormat="1" ht="62.25" customHeight="1" x14ac:dyDescent="0.2">
      <c r="A305" s="352" t="s">
        <v>11</v>
      </c>
      <c r="B305" s="353">
        <v>200</v>
      </c>
      <c r="C305" s="353" t="s">
        <v>1532</v>
      </c>
      <c r="D305" s="355">
        <v>27900</v>
      </c>
      <c r="E305" s="355">
        <v>27900</v>
      </c>
      <c r="F305" s="355">
        <v>0</v>
      </c>
      <c r="G305" s="54" t="str">
        <f t="shared" si="5"/>
        <v>240</v>
      </c>
    </row>
    <row r="306" spans="1:7" s="55" customFormat="1" x14ac:dyDescent="0.2">
      <c r="A306" s="352" t="s">
        <v>406</v>
      </c>
      <c r="B306" s="353">
        <v>200</v>
      </c>
      <c r="C306" s="353" t="s">
        <v>1533</v>
      </c>
      <c r="D306" s="355">
        <v>27900</v>
      </c>
      <c r="E306" s="355">
        <v>27900</v>
      </c>
      <c r="F306" s="355">
        <v>0</v>
      </c>
      <c r="G306" s="54" t="str">
        <f t="shared" si="5"/>
        <v>244</v>
      </c>
    </row>
    <row r="307" spans="1:7" s="53" customFormat="1" x14ac:dyDescent="0.2">
      <c r="A307" s="352" t="s">
        <v>56</v>
      </c>
      <c r="B307" s="353">
        <v>200</v>
      </c>
      <c r="C307" s="353" t="s">
        <v>1534</v>
      </c>
      <c r="D307" s="355">
        <v>369100</v>
      </c>
      <c r="E307" s="355">
        <v>302800</v>
      </c>
      <c r="F307" s="355">
        <v>66300</v>
      </c>
      <c r="G307" s="54" t="str">
        <f t="shared" si="5"/>
        <v>000</v>
      </c>
    </row>
    <row r="308" spans="1:7" s="53" customFormat="1" x14ac:dyDescent="0.2">
      <c r="A308" s="352" t="s">
        <v>336</v>
      </c>
      <c r="B308" s="353">
        <v>200</v>
      </c>
      <c r="C308" s="353" t="s">
        <v>1535</v>
      </c>
      <c r="D308" s="355">
        <v>287800</v>
      </c>
      <c r="E308" s="355">
        <v>224300</v>
      </c>
      <c r="F308" s="355">
        <v>63500</v>
      </c>
      <c r="G308" s="54" t="str">
        <f t="shared" si="5"/>
        <v>000</v>
      </c>
    </row>
    <row r="309" spans="1:7" s="55" customFormat="1" ht="22.5" x14ac:dyDescent="0.2">
      <c r="A309" s="352" t="s">
        <v>91</v>
      </c>
      <c r="B309" s="353">
        <v>200</v>
      </c>
      <c r="C309" s="353" t="s">
        <v>1536</v>
      </c>
      <c r="D309" s="355">
        <v>287800</v>
      </c>
      <c r="E309" s="355">
        <v>224300</v>
      </c>
      <c r="F309" s="355">
        <v>63500</v>
      </c>
      <c r="G309" s="54" t="str">
        <f t="shared" si="5"/>
        <v>200</v>
      </c>
    </row>
    <row r="310" spans="1:7" s="55" customFormat="1" ht="22.5" x14ac:dyDescent="0.2">
      <c r="A310" s="352" t="s">
        <v>11</v>
      </c>
      <c r="B310" s="353">
        <v>200</v>
      </c>
      <c r="C310" s="353" t="s">
        <v>1537</v>
      </c>
      <c r="D310" s="355">
        <v>287800</v>
      </c>
      <c r="E310" s="355">
        <v>224300</v>
      </c>
      <c r="F310" s="355">
        <v>63500</v>
      </c>
      <c r="G310" s="54" t="str">
        <f t="shared" si="5"/>
        <v>240</v>
      </c>
    </row>
    <row r="311" spans="1:7" s="53" customFormat="1" x14ac:dyDescent="0.2">
      <c r="A311" s="352" t="s">
        <v>406</v>
      </c>
      <c r="B311" s="353">
        <v>200</v>
      </c>
      <c r="C311" s="353" t="s">
        <v>1538</v>
      </c>
      <c r="D311" s="355">
        <v>287800</v>
      </c>
      <c r="E311" s="355">
        <v>224300</v>
      </c>
      <c r="F311" s="355">
        <v>63500</v>
      </c>
      <c r="G311" s="54" t="str">
        <f t="shared" si="5"/>
        <v>244</v>
      </c>
    </row>
    <row r="312" spans="1:7" s="55" customFormat="1" ht="67.5" x14ac:dyDescent="0.2">
      <c r="A312" s="352" t="s">
        <v>398</v>
      </c>
      <c r="B312" s="353">
        <v>200</v>
      </c>
      <c r="C312" s="353" t="s">
        <v>1539</v>
      </c>
      <c r="D312" s="355">
        <v>73500</v>
      </c>
      <c r="E312" s="355">
        <v>70700</v>
      </c>
      <c r="F312" s="355">
        <v>2800</v>
      </c>
      <c r="G312" s="54" t="str">
        <f t="shared" si="5"/>
        <v>000</v>
      </c>
    </row>
    <row r="313" spans="1:7" s="53" customFormat="1" ht="22.5" x14ac:dyDescent="0.2">
      <c r="A313" s="352" t="s">
        <v>91</v>
      </c>
      <c r="B313" s="353">
        <v>200</v>
      </c>
      <c r="C313" s="353" t="s">
        <v>1540</v>
      </c>
      <c r="D313" s="355">
        <v>73500</v>
      </c>
      <c r="E313" s="355">
        <v>70700</v>
      </c>
      <c r="F313" s="355">
        <v>2800</v>
      </c>
      <c r="G313" s="54" t="str">
        <f t="shared" si="5"/>
        <v>200</v>
      </c>
    </row>
    <row r="314" spans="1:7" s="55" customFormat="1" ht="22.5" x14ac:dyDescent="0.2">
      <c r="A314" s="352" t="s">
        <v>11</v>
      </c>
      <c r="B314" s="353">
        <v>200</v>
      </c>
      <c r="C314" s="353" t="s">
        <v>1541</v>
      </c>
      <c r="D314" s="355">
        <v>73500</v>
      </c>
      <c r="E314" s="355">
        <v>70700</v>
      </c>
      <c r="F314" s="355">
        <v>2800</v>
      </c>
      <c r="G314" s="54" t="str">
        <f t="shared" si="5"/>
        <v>240</v>
      </c>
    </row>
    <row r="315" spans="1:7" s="55" customFormat="1" x14ac:dyDescent="0.2">
      <c r="A315" s="352" t="s">
        <v>406</v>
      </c>
      <c r="B315" s="353">
        <v>200</v>
      </c>
      <c r="C315" s="353" t="s">
        <v>1542</v>
      </c>
      <c r="D315" s="355">
        <v>73500</v>
      </c>
      <c r="E315" s="355">
        <v>70700</v>
      </c>
      <c r="F315" s="355">
        <v>2800</v>
      </c>
      <c r="G315" s="54" t="str">
        <f t="shared" si="5"/>
        <v>244</v>
      </c>
    </row>
    <row r="316" spans="1:7" s="53" customFormat="1" ht="22.5" x14ac:dyDescent="0.2">
      <c r="A316" s="352" t="s">
        <v>452</v>
      </c>
      <c r="B316" s="353">
        <v>200</v>
      </c>
      <c r="C316" s="353" t="s">
        <v>1543</v>
      </c>
      <c r="D316" s="355">
        <v>7800</v>
      </c>
      <c r="E316" s="355">
        <v>7800</v>
      </c>
      <c r="F316" s="355">
        <v>0</v>
      </c>
      <c r="G316" s="54" t="str">
        <f t="shared" si="5"/>
        <v>000</v>
      </c>
    </row>
    <row r="317" spans="1:7" s="55" customFormat="1" ht="22.5" x14ac:dyDescent="0.2">
      <c r="A317" s="352" t="s">
        <v>91</v>
      </c>
      <c r="B317" s="353">
        <v>200</v>
      </c>
      <c r="C317" s="353" t="s">
        <v>1544</v>
      </c>
      <c r="D317" s="355">
        <v>7800</v>
      </c>
      <c r="E317" s="355">
        <v>7800</v>
      </c>
      <c r="F317" s="355">
        <v>0</v>
      </c>
      <c r="G317" s="54" t="str">
        <f t="shared" si="5"/>
        <v>200</v>
      </c>
    </row>
    <row r="318" spans="1:7" s="55" customFormat="1" ht="22.5" x14ac:dyDescent="0.2">
      <c r="A318" s="352" t="s">
        <v>11</v>
      </c>
      <c r="B318" s="353">
        <v>200</v>
      </c>
      <c r="C318" s="353" t="s">
        <v>1545</v>
      </c>
      <c r="D318" s="355">
        <v>7800</v>
      </c>
      <c r="E318" s="355">
        <v>7800</v>
      </c>
      <c r="F318" s="355">
        <v>0</v>
      </c>
      <c r="G318" s="54" t="str">
        <f t="shared" si="5"/>
        <v>240</v>
      </c>
    </row>
    <row r="319" spans="1:7" s="53" customFormat="1" x14ac:dyDescent="0.2">
      <c r="A319" s="352" t="s">
        <v>406</v>
      </c>
      <c r="B319" s="353">
        <v>200</v>
      </c>
      <c r="C319" s="353" t="s">
        <v>1546</v>
      </c>
      <c r="D319" s="355">
        <v>7800</v>
      </c>
      <c r="E319" s="355">
        <v>7800</v>
      </c>
      <c r="F319" s="355">
        <v>0</v>
      </c>
      <c r="G319" s="54" t="str">
        <f t="shared" si="5"/>
        <v>244</v>
      </c>
    </row>
    <row r="320" spans="1:7" s="55" customFormat="1" x14ac:dyDescent="0.2">
      <c r="A320" s="352" t="s">
        <v>132</v>
      </c>
      <c r="B320" s="353">
        <v>200</v>
      </c>
      <c r="C320" s="353" t="s">
        <v>1547</v>
      </c>
      <c r="D320" s="355">
        <v>33331478.41</v>
      </c>
      <c r="E320" s="355">
        <v>20678253.739999998</v>
      </c>
      <c r="F320" s="355">
        <v>12653224.67</v>
      </c>
      <c r="G320" s="54" t="str">
        <f t="shared" si="5"/>
        <v>000</v>
      </c>
    </row>
    <row r="321" spans="1:7" s="53" customFormat="1" ht="22.5" x14ac:dyDescent="0.2">
      <c r="A321" s="352" t="s">
        <v>451</v>
      </c>
      <c r="B321" s="353">
        <v>200</v>
      </c>
      <c r="C321" s="353" t="s">
        <v>1548</v>
      </c>
      <c r="D321" s="355">
        <v>32571457.41</v>
      </c>
      <c r="E321" s="355">
        <v>20222448.5</v>
      </c>
      <c r="F321" s="355">
        <v>12349008.91</v>
      </c>
      <c r="G321" s="54" t="str">
        <f t="shared" si="5"/>
        <v>000</v>
      </c>
    </row>
    <row r="322" spans="1:7" s="53" customFormat="1" ht="33.75" x14ac:dyDescent="0.2">
      <c r="A322" s="352" t="s">
        <v>350</v>
      </c>
      <c r="B322" s="353">
        <v>200</v>
      </c>
      <c r="C322" s="353" t="s">
        <v>1549</v>
      </c>
      <c r="D322" s="355">
        <v>25833154.460000001</v>
      </c>
      <c r="E322" s="355">
        <v>14859125.640000001</v>
      </c>
      <c r="F322" s="355">
        <v>10974028.82</v>
      </c>
      <c r="G322" s="54" t="str">
        <f t="shared" si="5"/>
        <v>000</v>
      </c>
    </row>
    <row r="323" spans="1:7" s="53" customFormat="1" ht="33.75" x14ac:dyDescent="0.2">
      <c r="A323" s="352" t="s">
        <v>9</v>
      </c>
      <c r="B323" s="353">
        <v>200</v>
      </c>
      <c r="C323" s="353" t="s">
        <v>1550</v>
      </c>
      <c r="D323" s="355">
        <v>21225285.370000001</v>
      </c>
      <c r="E323" s="355">
        <v>12164717.029999999</v>
      </c>
      <c r="F323" s="355">
        <v>9060568.3399999999</v>
      </c>
      <c r="G323" s="54" t="str">
        <f t="shared" si="5"/>
        <v>100</v>
      </c>
    </row>
    <row r="324" spans="1:7" s="53" customFormat="1" ht="14.25" customHeight="1" x14ac:dyDescent="0.2">
      <c r="A324" s="352" t="s">
        <v>14</v>
      </c>
      <c r="B324" s="353">
        <v>200</v>
      </c>
      <c r="C324" s="353" t="s">
        <v>1551</v>
      </c>
      <c r="D324" s="355">
        <v>21225285.370000001</v>
      </c>
      <c r="E324" s="355">
        <v>12164717.029999999</v>
      </c>
      <c r="F324" s="355">
        <v>9060568.3399999999</v>
      </c>
      <c r="G324" s="54" t="str">
        <f t="shared" si="5"/>
        <v>110</v>
      </c>
    </row>
    <row r="325" spans="1:7" s="55" customFormat="1" x14ac:dyDescent="0.2">
      <c r="A325" s="352" t="s">
        <v>92</v>
      </c>
      <c r="B325" s="353">
        <v>200</v>
      </c>
      <c r="C325" s="353" t="s">
        <v>1552</v>
      </c>
      <c r="D325" s="355">
        <v>15640960.24</v>
      </c>
      <c r="E325" s="355">
        <v>8804125.4499999993</v>
      </c>
      <c r="F325" s="355">
        <v>6836834.79</v>
      </c>
      <c r="G325" s="54" t="str">
        <f t="shared" si="5"/>
        <v>111</v>
      </c>
    </row>
    <row r="326" spans="1:7" s="53" customFormat="1" x14ac:dyDescent="0.2">
      <c r="A326" s="352" t="s">
        <v>93</v>
      </c>
      <c r="B326" s="353">
        <v>200</v>
      </c>
      <c r="C326" s="353" t="s">
        <v>1553</v>
      </c>
      <c r="D326" s="355">
        <v>860755.1</v>
      </c>
      <c r="E326" s="355">
        <v>851347.1</v>
      </c>
      <c r="F326" s="355">
        <v>9408</v>
      </c>
      <c r="G326" s="54" t="str">
        <f t="shared" si="5"/>
        <v>112</v>
      </c>
    </row>
    <row r="327" spans="1:7" s="55" customFormat="1" ht="22.5" x14ac:dyDescent="0.2">
      <c r="A327" s="352" t="s">
        <v>94</v>
      </c>
      <c r="B327" s="353">
        <v>200</v>
      </c>
      <c r="C327" s="353" t="s">
        <v>1554</v>
      </c>
      <c r="D327" s="355">
        <v>4723570.03</v>
      </c>
      <c r="E327" s="355">
        <v>2509244.48</v>
      </c>
      <c r="F327" s="355">
        <v>2214325.5499999998</v>
      </c>
      <c r="G327" s="54" t="str">
        <f t="shared" si="5"/>
        <v>119</v>
      </c>
    </row>
    <row r="328" spans="1:7" s="55" customFormat="1" ht="22.5" x14ac:dyDescent="0.2">
      <c r="A328" s="352" t="s">
        <v>91</v>
      </c>
      <c r="B328" s="353">
        <v>200</v>
      </c>
      <c r="C328" s="353" t="s">
        <v>1555</v>
      </c>
      <c r="D328" s="355">
        <v>4606369.09</v>
      </c>
      <c r="E328" s="355">
        <v>2692908.61</v>
      </c>
      <c r="F328" s="355">
        <v>1913460.48</v>
      </c>
      <c r="G328" s="54" t="str">
        <f t="shared" si="5"/>
        <v>200</v>
      </c>
    </row>
    <row r="329" spans="1:7" s="55" customFormat="1" ht="22.5" x14ac:dyDescent="0.2">
      <c r="A329" s="352" t="s">
        <v>11</v>
      </c>
      <c r="B329" s="353">
        <v>200</v>
      </c>
      <c r="C329" s="353" t="s">
        <v>1556</v>
      </c>
      <c r="D329" s="355">
        <v>4606369.09</v>
      </c>
      <c r="E329" s="355">
        <v>2692908.61</v>
      </c>
      <c r="F329" s="355">
        <v>1913460.48</v>
      </c>
      <c r="G329" s="54" t="str">
        <f t="shared" si="5"/>
        <v>240</v>
      </c>
    </row>
    <row r="330" spans="1:7" s="55" customFormat="1" ht="22.5" x14ac:dyDescent="0.2">
      <c r="A330" s="352" t="s">
        <v>1041</v>
      </c>
      <c r="B330" s="353">
        <v>200</v>
      </c>
      <c r="C330" s="353" t="s">
        <v>1557</v>
      </c>
      <c r="D330" s="355">
        <v>896660</v>
      </c>
      <c r="E330" s="355">
        <v>0</v>
      </c>
      <c r="F330" s="355">
        <v>896660</v>
      </c>
      <c r="G330" s="54" t="str">
        <f t="shared" si="5"/>
        <v>243</v>
      </c>
    </row>
    <row r="331" spans="1:7" s="55" customFormat="1" x14ac:dyDescent="0.2">
      <c r="A331" s="352" t="s">
        <v>406</v>
      </c>
      <c r="B331" s="353">
        <v>200</v>
      </c>
      <c r="C331" s="353" t="s">
        <v>1558</v>
      </c>
      <c r="D331" s="355">
        <v>3036680.86</v>
      </c>
      <c r="E331" s="355">
        <v>2304019.0699999998</v>
      </c>
      <c r="F331" s="355">
        <v>732661.79</v>
      </c>
      <c r="G331" s="54" t="str">
        <f t="shared" si="5"/>
        <v>244</v>
      </c>
    </row>
    <row r="332" spans="1:7" s="55" customFormat="1" x14ac:dyDescent="0.2">
      <c r="A332" s="352" t="s">
        <v>650</v>
      </c>
      <c r="B332" s="353">
        <v>200</v>
      </c>
      <c r="C332" s="353" t="s">
        <v>1559</v>
      </c>
      <c r="D332" s="355">
        <v>673028.23</v>
      </c>
      <c r="E332" s="355">
        <v>388889.54</v>
      </c>
      <c r="F332" s="355">
        <v>284138.69</v>
      </c>
      <c r="G332" s="54" t="str">
        <f t="shared" si="5"/>
        <v>247</v>
      </c>
    </row>
    <row r="333" spans="1:7" s="55" customFormat="1" x14ac:dyDescent="0.2">
      <c r="A333" s="352" t="s">
        <v>12</v>
      </c>
      <c r="B333" s="353">
        <v>200</v>
      </c>
      <c r="C333" s="353" t="s">
        <v>1560</v>
      </c>
      <c r="D333" s="355">
        <v>1500</v>
      </c>
      <c r="E333" s="355">
        <v>1500</v>
      </c>
      <c r="F333" s="355">
        <v>0</v>
      </c>
      <c r="G333" s="54" t="str">
        <f t="shared" si="5"/>
        <v>800</v>
      </c>
    </row>
    <row r="334" spans="1:7" s="53" customFormat="1" x14ac:dyDescent="0.2">
      <c r="A334" s="352" t="s">
        <v>13</v>
      </c>
      <c r="B334" s="353">
        <v>200</v>
      </c>
      <c r="C334" s="353" t="s">
        <v>1561</v>
      </c>
      <c r="D334" s="355">
        <v>1500</v>
      </c>
      <c r="E334" s="355">
        <v>1500</v>
      </c>
      <c r="F334" s="355">
        <v>0</v>
      </c>
      <c r="G334" s="54" t="str">
        <f t="shared" si="5"/>
        <v>850</v>
      </c>
    </row>
    <row r="335" spans="1:7" s="53" customFormat="1" ht="16.5" customHeight="1" x14ac:dyDescent="0.2">
      <c r="A335" s="352" t="s">
        <v>371</v>
      </c>
      <c r="B335" s="353">
        <v>200</v>
      </c>
      <c r="C335" s="353" t="s">
        <v>1562</v>
      </c>
      <c r="D335" s="355">
        <v>1500</v>
      </c>
      <c r="E335" s="355">
        <v>1500</v>
      </c>
      <c r="F335" s="355">
        <v>0</v>
      </c>
      <c r="G335" s="54" t="str">
        <f t="shared" si="5"/>
        <v>853</v>
      </c>
    </row>
    <row r="336" spans="1:7" s="53" customFormat="1" x14ac:dyDescent="0.2">
      <c r="A336" s="352" t="s">
        <v>315</v>
      </c>
      <c r="B336" s="353">
        <v>200</v>
      </c>
      <c r="C336" s="353" t="s">
        <v>1563</v>
      </c>
      <c r="D336" s="355">
        <v>1009013</v>
      </c>
      <c r="E336" s="355">
        <v>636164</v>
      </c>
      <c r="F336" s="355">
        <v>372849</v>
      </c>
      <c r="G336" s="54" t="str">
        <f t="shared" si="5"/>
        <v>000</v>
      </c>
    </row>
    <row r="337" spans="1:7" s="53" customFormat="1" ht="22.5" x14ac:dyDescent="0.2">
      <c r="A337" s="352" t="s">
        <v>91</v>
      </c>
      <c r="B337" s="353">
        <v>200</v>
      </c>
      <c r="C337" s="353" t="s">
        <v>1564</v>
      </c>
      <c r="D337" s="355">
        <v>379137</v>
      </c>
      <c r="E337" s="355">
        <v>268356</v>
      </c>
      <c r="F337" s="355">
        <v>110781</v>
      </c>
      <c r="G337" s="54" t="str">
        <f t="shared" si="5"/>
        <v>200</v>
      </c>
    </row>
    <row r="338" spans="1:7" s="55" customFormat="1" ht="22.5" x14ac:dyDescent="0.2">
      <c r="A338" s="352" t="s">
        <v>11</v>
      </c>
      <c r="B338" s="353">
        <v>200</v>
      </c>
      <c r="C338" s="353" t="s">
        <v>1565</v>
      </c>
      <c r="D338" s="355">
        <v>379137</v>
      </c>
      <c r="E338" s="355">
        <v>268356</v>
      </c>
      <c r="F338" s="355">
        <v>110781</v>
      </c>
      <c r="G338" s="54" t="str">
        <f t="shared" si="5"/>
        <v>240</v>
      </c>
    </row>
    <row r="339" spans="1:7" s="55" customFormat="1" ht="27.75" customHeight="1" x14ac:dyDescent="0.2">
      <c r="A339" s="352" t="s">
        <v>406</v>
      </c>
      <c r="B339" s="353">
        <v>200</v>
      </c>
      <c r="C339" s="353" t="s">
        <v>1566</v>
      </c>
      <c r="D339" s="355">
        <v>379137</v>
      </c>
      <c r="E339" s="355">
        <v>268356</v>
      </c>
      <c r="F339" s="355">
        <v>110781</v>
      </c>
      <c r="G339" s="54" t="str">
        <f t="shared" si="5"/>
        <v>244</v>
      </c>
    </row>
    <row r="340" spans="1:7" s="55" customFormat="1" x14ac:dyDescent="0.2">
      <c r="A340" s="352" t="s">
        <v>16</v>
      </c>
      <c r="B340" s="353">
        <v>200</v>
      </c>
      <c r="C340" s="353" t="s">
        <v>1567</v>
      </c>
      <c r="D340" s="355">
        <v>629876</v>
      </c>
      <c r="E340" s="355">
        <v>367808</v>
      </c>
      <c r="F340" s="355">
        <v>262068</v>
      </c>
      <c r="G340" s="54" t="str">
        <f t="shared" ref="G340:G402" si="6">RIGHT(C340,3)</f>
        <v>300</v>
      </c>
    </row>
    <row r="341" spans="1:7" s="55" customFormat="1" x14ac:dyDescent="0.2">
      <c r="A341" s="352" t="s">
        <v>394</v>
      </c>
      <c r="B341" s="353">
        <v>200</v>
      </c>
      <c r="C341" s="353" t="s">
        <v>1568</v>
      </c>
      <c r="D341" s="355">
        <v>629876</v>
      </c>
      <c r="E341" s="355">
        <v>367808</v>
      </c>
      <c r="F341" s="355">
        <v>262068</v>
      </c>
      <c r="G341" s="54" t="str">
        <f t="shared" si="6"/>
        <v>350</v>
      </c>
    </row>
    <row r="342" spans="1:7" s="53" customFormat="1" ht="33.75" x14ac:dyDescent="0.2">
      <c r="A342" s="352" t="s">
        <v>351</v>
      </c>
      <c r="B342" s="353">
        <v>200</v>
      </c>
      <c r="C342" s="353" t="s">
        <v>1569</v>
      </c>
      <c r="D342" s="355">
        <v>80458</v>
      </c>
      <c r="E342" s="355">
        <v>0</v>
      </c>
      <c r="F342" s="355">
        <v>80458</v>
      </c>
      <c r="G342" s="54" t="str">
        <f t="shared" si="6"/>
        <v>000</v>
      </c>
    </row>
    <row r="343" spans="1:7" s="55" customFormat="1" x14ac:dyDescent="0.2">
      <c r="A343" s="352" t="s">
        <v>16</v>
      </c>
      <c r="B343" s="353">
        <v>200</v>
      </c>
      <c r="C343" s="353" t="s">
        <v>1570</v>
      </c>
      <c r="D343" s="355">
        <v>80458</v>
      </c>
      <c r="E343" s="355">
        <v>0</v>
      </c>
      <c r="F343" s="355">
        <v>80458</v>
      </c>
      <c r="G343" s="54" t="str">
        <f t="shared" si="6"/>
        <v>300</v>
      </c>
    </row>
    <row r="344" spans="1:7" s="53" customFormat="1" x14ac:dyDescent="0.2">
      <c r="A344" s="352" t="s">
        <v>394</v>
      </c>
      <c r="B344" s="353">
        <v>200</v>
      </c>
      <c r="C344" s="353" t="s">
        <v>1571</v>
      </c>
      <c r="D344" s="355">
        <v>80458</v>
      </c>
      <c r="E344" s="355">
        <v>0</v>
      </c>
      <c r="F344" s="355">
        <v>80458</v>
      </c>
      <c r="G344" s="54" t="str">
        <f t="shared" si="6"/>
        <v>350</v>
      </c>
    </row>
    <row r="345" spans="1:7" s="55" customFormat="1" x14ac:dyDescent="0.2">
      <c r="A345" s="352" t="s">
        <v>199</v>
      </c>
      <c r="B345" s="353">
        <v>200</v>
      </c>
      <c r="C345" s="353" t="s">
        <v>1572</v>
      </c>
      <c r="D345" s="355">
        <v>1461280</v>
      </c>
      <c r="E345" s="355">
        <v>539606.91</v>
      </c>
      <c r="F345" s="355">
        <v>921673.09</v>
      </c>
      <c r="G345" s="54" t="str">
        <f t="shared" si="6"/>
        <v>000</v>
      </c>
    </row>
    <row r="346" spans="1:7" s="55" customFormat="1" ht="22.5" x14ac:dyDescent="0.2">
      <c r="A346" s="352" t="s">
        <v>91</v>
      </c>
      <c r="B346" s="353">
        <v>200</v>
      </c>
      <c r="C346" s="353" t="s">
        <v>1573</v>
      </c>
      <c r="D346" s="355">
        <v>1461280</v>
      </c>
      <c r="E346" s="355">
        <v>539606.91</v>
      </c>
      <c r="F346" s="355">
        <v>921673.09</v>
      </c>
      <c r="G346" s="54" t="str">
        <f t="shared" si="6"/>
        <v>200</v>
      </c>
    </row>
    <row r="347" spans="1:7" s="53" customFormat="1" ht="22.5" x14ac:dyDescent="0.2">
      <c r="A347" s="352" t="s">
        <v>11</v>
      </c>
      <c r="B347" s="353">
        <v>200</v>
      </c>
      <c r="C347" s="353" t="s">
        <v>1574</v>
      </c>
      <c r="D347" s="355">
        <v>1461280</v>
      </c>
      <c r="E347" s="355">
        <v>539606.91</v>
      </c>
      <c r="F347" s="355">
        <v>921673.09</v>
      </c>
      <c r="G347" s="54" t="str">
        <f t="shared" si="6"/>
        <v>240</v>
      </c>
    </row>
    <row r="348" spans="1:7" s="55" customFormat="1" x14ac:dyDescent="0.2">
      <c r="A348" s="352" t="s">
        <v>406</v>
      </c>
      <c r="B348" s="353">
        <v>200</v>
      </c>
      <c r="C348" s="353" t="s">
        <v>1575</v>
      </c>
      <c r="D348" s="355">
        <v>1461280</v>
      </c>
      <c r="E348" s="355">
        <v>539606.91</v>
      </c>
      <c r="F348" s="355">
        <v>921673.09</v>
      </c>
      <c r="G348" s="54" t="str">
        <f t="shared" si="6"/>
        <v>244</v>
      </c>
    </row>
    <row r="349" spans="1:7" s="55" customFormat="1" ht="33.75" x14ac:dyDescent="0.2">
      <c r="A349" s="352" t="s">
        <v>1129</v>
      </c>
      <c r="B349" s="353">
        <v>200</v>
      </c>
      <c r="C349" s="353" t="s">
        <v>1576</v>
      </c>
      <c r="D349" s="355">
        <v>4187551.95</v>
      </c>
      <c r="E349" s="355">
        <v>4187551.95</v>
      </c>
      <c r="F349" s="355">
        <v>0</v>
      </c>
      <c r="G349" s="54" t="str">
        <f t="shared" si="6"/>
        <v>000</v>
      </c>
    </row>
    <row r="350" spans="1:7" s="55" customFormat="1" ht="22.5" x14ac:dyDescent="0.2">
      <c r="A350" s="352" t="s">
        <v>91</v>
      </c>
      <c r="B350" s="353">
        <v>200</v>
      </c>
      <c r="C350" s="353" t="s">
        <v>1577</v>
      </c>
      <c r="D350" s="355">
        <v>4187551.95</v>
      </c>
      <c r="E350" s="355">
        <v>4187551.95</v>
      </c>
      <c r="F350" s="355">
        <v>0</v>
      </c>
      <c r="G350" s="54" t="str">
        <f t="shared" si="6"/>
        <v>200</v>
      </c>
    </row>
    <row r="351" spans="1:7" s="55" customFormat="1" ht="22.5" x14ac:dyDescent="0.2">
      <c r="A351" s="352" t="s">
        <v>11</v>
      </c>
      <c r="B351" s="353">
        <v>200</v>
      </c>
      <c r="C351" s="353" t="s">
        <v>1578</v>
      </c>
      <c r="D351" s="355">
        <v>4187551.95</v>
      </c>
      <c r="E351" s="355">
        <v>4187551.95</v>
      </c>
      <c r="F351" s="355">
        <v>0</v>
      </c>
      <c r="G351" s="54" t="str">
        <f t="shared" si="6"/>
        <v>240</v>
      </c>
    </row>
    <row r="352" spans="1:7" s="55" customFormat="1" x14ac:dyDescent="0.2">
      <c r="A352" s="352" t="s">
        <v>406</v>
      </c>
      <c r="B352" s="353">
        <v>200</v>
      </c>
      <c r="C352" s="353" t="s">
        <v>1579</v>
      </c>
      <c r="D352" s="355">
        <v>4187551.95</v>
      </c>
      <c r="E352" s="355">
        <v>4187551.95</v>
      </c>
      <c r="F352" s="355">
        <v>0</v>
      </c>
      <c r="G352" s="54" t="str">
        <f t="shared" si="6"/>
        <v>244</v>
      </c>
    </row>
    <row r="353" spans="1:7" s="55" customFormat="1" x14ac:dyDescent="0.2">
      <c r="A353" s="352" t="s">
        <v>56</v>
      </c>
      <c r="B353" s="353">
        <v>200</v>
      </c>
      <c r="C353" s="353" t="s">
        <v>1580</v>
      </c>
      <c r="D353" s="355">
        <v>760021</v>
      </c>
      <c r="E353" s="355">
        <v>455805.24</v>
      </c>
      <c r="F353" s="355">
        <v>304215.76</v>
      </c>
      <c r="G353" s="54" t="str">
        <f t="shared" si="6"/>
        <v>000</v>
      </c>
    </row>
    <row r="354" spans="1:7" s="55" customFormat="1" x14ac:dyDescent="0.2">
      <c r="A354" s="352" t="s">
        <v>315</v>
      </c>
      <c r="B354" s="353">
        <v>200</v>
      </c>
      <c r="C354" s="353" t="s">
        <v>1581</v>
      </c>
      <c r="D354" s="355">
        <v>50000</v>
      </c>
      <c r="E354" s="355">
        <v>50000</v>
      </c>
      <c r="F354" s="355">
        <v>0</v>
      </c>
      <c r="G354" s="54" t="str">
        <f t="shared" si="6"/>
        <v>000</v>
      </c>
    </row>
    <row r="355" spans="1:7" s="55" customFormat="1" ht="22.5" x14ac:dyDescent="0.2">
      <c r="A355" s="352" t="s">
        <v>91</v>
      </c>
      <c r="B355" s="353">
        <v>200</v>
      </c>
      <c r="C355" s="353" t="s">
        <v>1582</v>
      </c>
      <c r="D355" s="355">
        <v>50000</v>
      </c>
      <c r="E355" s="355">
        <v>50000</v>
      </c>
      <c r="F355" s="355">
        <v>0</v>
      </c>
      <c r="G355" s="54" t="str">
        <f t="shared" si="6"/>
        <v>200</v>
      </c>
    </row>
    <row r="356" spans="1:7" s="55" customFormat="1" ht="22.5" x14ac:dyDescent="0.2">
      <c r="A356" s="352" t="s">
        <v>11</v>
      </c>
      <c r="B356" s="353">
        <v>200</v>
      </c>
      <c r="C356" s="353" t="s">
        <v>1583</v>
      </c>
      <c r="D356" s="355">
        <v>50000</v>
      </c>
      <c r="E356" s="355">
        <v>50000</v>
      </c>
      <c r="F356" s="355">
        <v>0</v>
      </c>
      <c r="G356" s="54" t="str">
        <f t="shared" si="6"/>
        <v>240</v>
      </c>
    </row>
    <row r="357" spans="1:7" s="53" customFormat="1" x14ac:dyDescent="0.2">
      <c r="A357" s="352" t="s">
        <v>406</v>
      </c>
      <c r="B357" s="353">
        <v>200</v>
      </c>
      <c r="C357" s="353" t="s">
        <v>1584</v>
      </c>
      <c r="D357" s="355">
        <v>50000</v>
      </c>
      <c r="E357" s="355">
        <v>50000</v>
      </c>
      <c r="F357" s="355">
        <v>0</v>
      </c>
      <c r="G357" s="54" t="str">
        <f t="shared" si="6"/>
        <v>244</v>
      </c>
    </row>
    <row r="358" spans="1:7" s="53" customFormat="1" ht="33.75" x14ac:dyDescent="0.2">
      <c r="A358" s="352" t="s">
        <v>1128</v>
      </c>
      <c r="B358" s="353">
        <v>200</v>
      </c>
      <c r="C358" s="353" t="s">
        <v>1585</v>
      </c>
      <c r="D358" s="355">
        <v>710021</v>
      </c>
      <c r="E358" s="355">
        <v>405805.24</v>
      </c>
      <c r="F358" s="355">
        <v>304215.76</v>
      </c>
      <c r="G358" s="54" t="str">
        <f t="shared" si="6"/>
        <v>000</v>
      </c>
    </row>
    <row r="359" spans="1:7" s="55" customFormat="1" ht="33.75" x14ac:dyDescent="0.2">
      <c r="A359" s="352" t="s">
        <v>9</v>
      </c>
      <c r="B359" s="353">
        <v>200</v>
      </c>
      <c r="C359" s="353" t="s">
        <v>1586</v>
      </c>
      <c r="D359" s="355">
        <v>710021</v>
      </c>
      <c r="E359" s="355">
        <v>405805.24</v>
      </c>
      <c r="F359" s="355">
        <v>304215.76</v>
      </c>
      <c r="G359" s="54" t="str">
        <f t="shared" si="6"/>
        <v>100</v>
      </c>
    </row>
    <row r="360" spans="1:7" s="55" customFormat="1" x14ac:dyDescent="0.2">
      <c r="A360" s="352" t="s">
        <v>14</v>
      </c>
      <c r="B360" s="353">
        <v>200</v>
      </c>
      <c r="C360" s="353" t="s">
        <v>1587</v>
      </c>
      <c r="D360" s="355">
        <v>710021</v>
      </c>
      <c r="E360" s="355">
        <v>405805.24</v>
      </c>
      <c r="F360" s="355">
        <v>304215.76</v>
      </c>
      <c r="G360" s="54" t="str">
        <f t="shared" si="6"/>
        <v>110</v>
      </c>
    </row>
    <row r="361" spans="1:7" s="55" customFormat="1" x14ac:dyDescent="0.2">
      <c r="A361" s="352" t="s">
        <v>92</v>
      </c>
      <c r="B361" s="353">
        <v>200</v>
      </c>
      <c r="C361" s="353" t="s">
        <v>1588</v>
      </c>
      <c r="D361" s="355">
        <v>545331.30000000005</v>
      </c>
      <c r="E361" s="355">
        <v>315259.34999999998</v>
      </c>
      <c r="F361" s="355">
        <v>230071.95</v>
      </c>
      <c r="G361" s="54" t="str">
        <f t="shared" si="6"/>
        <v>111</v>
      </c>
    </row>
    <row r="362" spans="1:7" s="55" customFormat="1" ht="22.5" x14ac:dyDescent="0.2">
      <c r="A362" s="352" t="s">
        <v>94</v>
      </c>
      <c r="B362" s="353">
        <v>200</v>
      </c>
      <c r="C362" s="353" t="s">
        <v>1589</v>
      </c>
      <c r="D362" s="355">
        <v>164689.70000000001</v>
      </c>
      <c r="E362" s="355">
        <v>90545.89</v>
      </c>
      <c r="F362" s="355">
        <v>74143.81</v>
      </c>
      <c r="G362" s="54" t="str">
        <f t="shared" si="6"/>
        <v>119</v>
      </c>
    </row>
    <row r="363" spans="1:7" s="53" customFormat="1" x14ac:dyDescent="0.2">
      <c r="A363" s="352" t="s">
        <v>231</v>
      </c>
      <c r="B363" s="353">
        <v>200</v>
      </c>
      <c r="C363" s="353" t="s">
        <v>1590</v>
      </c>
      <c r="D363" s="355">
        <v>102560834.38</v>
      </c>
      <c r="E363" s="355">
        <v>72265620.620000005</v>
      </c>
      <c r="F363" s="355">
        <v>30295213.760000002</v>
      </c>
      <c r="G363" s="54" t="str">
        <f t="shared" si="6"/>
        <v>000</v>
      </c>
    </row>
    <row r="364" spans="1:7" s="55" customFormat="1" x14ac:dyDescent="0.2">
      <c r="A364" s="352" t="s">
        <v>156</v>
      </c>
      <c r="B364" s="353">
        <v>200</v>
      </c>
      <c r="C364" s="353" t="s">
        <v>1591</v>
      </c>
      <c r="D364" s="355">
        <v>83576194.959999993</v>
      </c>
      <c r="E364" s="355">
        <v>59861222.869999997</v>
      </c>
      <c r="F364" s="355">
        <v>23714972.09</v>
      </c>
      <c r="G364" s="54" t="str">
        <f t="shared" si="6"/>
        <v>000</v>
      </c>
    </row>
    <row r="365" spans="1:7" s="55" customFormat="1" ht="33.75" x14ac:dyDescent="0.2">
      <c r="A365" s="352" t="s">
        <v>448</v>
      </c>
      <c r="B365" s="353">
        <v>200</v>
      </c>
      <c r="C365" s="353" t="s">
        <v>1592</v>
      </c>
      <c r="D365" s="355">
        <v>82751442.959999993</v>
      </c>
      <c r="E365" s="355">
        <v>59320979.869999997</v>
      </c>
      <c r="F365" s="355">
        <v>23430463.09</v>
      </c>
      <c r="G365" s="54" t="str">
        <f t="shared" si="6"/>
        <v>000</v>
      </c>
    </row>
    <row r="366" spans="1:7" s="53" customFormat="1" ht="22.5" x14ac:dyDescent="0.2">
      <c r="A366" s="352" t="s">
        <v>127</v>
      </c>
      <c r="B366" s="353">
        <v>200</v>
      </c>
      <c r="C366" s="353" t="s">
        <v>1593</v>
      </c>
      <c r="D366" s="355">
        <v>28640262.52</v>
      </c>
      <c r="E366" s="355">
        <v>20200974.710000001</v>
      </c>
      <c r="F366" s="355">
        <v>8439287.8100000005</v>
      </c>
      <c r="G366" s="54" t="str">
        <f t="shared" si="6"/>
        <v>000</v>
      </c>
    </row>
    <row r="367" spans="1:7" s="55" customFormat="1" ht="22.5" x14ac:dyDescent="0.2">
      <c r="A367" s="352" t="s">
        <v>19</v>
      </c>
      <c r="B367" s="353">
        <v>200</v>
      </c>
      <c r="C367" s="353" t="s">
        <v>1594</v>
      </c>
      <c r="D367" s="355">
        <v>28640262.52</v>
      </c>
      <c r="E367" s="355">
        <v>20200974.710000001</v>
      </c>
      <c r="F367" s="355">
        <v>8439287.8100000005</v>
      </c>
      <c r="G367" s="54" t="str">
        <f t="shared" si="6"/>
        <v>600</v>
      </c>
    </row>
    <row r="368" spans="1:7" s="55" customFormat="1" x14ac:dyDescent="0.2">
      <c r="A368" s="352" t="s">
        <v>20</v>
      </c>
      <c r="B368" s="353">
        <v>200</v>
      </c>
      <c r="C368" s="353" t="s">
        <v>1595</v>
      </c>
      <c r="D368" s="355">
        <v>28640262.52</v>
      </c>
      <c r="E368" s="355">
        <v>20200974.710000001</v>
      </c>
      <c r="F368" s="355">
        <v>8439287.8100000005</v>
      </c>
      <c r="G368" s="54" t="str">
        <f t="shared" si="6"/>
        <v>620</v>
      </c>
    </row>
    <row r="369" spans="1:7" s="55" customFormat="1" ht="33.75" x14ac:dyDescent="0.2">
      <c r="A369" s="352" t="s">
        <v>128</v>
      </c>
      <c r="B369" s="353">
        <v>200</v>
      </c>
      <c r="C369" s="353" t="s">
        <v>1596</v>
      </c>
      <c r="D369" s="355">
        <v>28640262.52</v>
      </c>
      <c r="E369" s="355">
        <v>20200974.710000001</v>
      </c>
      <c r="F369" s="355">
        <v>8439287.8100000005</v>
      </c>
      <c r="G369" s="54" t="str">
        <f t="shared" si="6"/>
        <v>621</v>
      </c>
    </row>
    <row r="370" spans="1:7" s="55" customFormat="1" ht="78.75" x14ac:dyDescent="0.2">
      <c r="A370" s="352" t="s">
        <v>410</v>
      </c>
      <c r="B370" s="353">
        <v>200</v>
      </c>
      <c r="C370" s="353" t="s">
        <v>1597</v>
      </c>
      <c r="D370" s="355">
        <v>49187529.439999998</v>
      </c>
      <c r="E370" s="355">
        <v>37965019.799999997</v>
      </c>
      <c r="F370" s="355">
        <v>11222509.640000001</v>
      </c>
      <c r="G370" s="54" t="str">
        <f t="shared" si="6"/>
        <v>000</v>
      </c>
    </row>
    <row r="371" spans="1:7" s="55" customFormat="1" x14ac:dyDescent="0.2">
      <c r="A371" s="352" t="s">
        <v>15</v>
      </c>
      <c r="B371" s="353">
        <v>200</v>
      </c>
      <c r="C371" s="353" t="s">
        <v>1598</v>
      </c>
      <c r="D371" s="355">
        <v>49187529.439999998</v>
      </c>
      <c r="E371" s="355">
        <v>37965019.799999997</v>
      </c>
      <c r="F371" s="355">
        <v>11222509.640000001</v>
      </c>
      <c r="G371" s="54" t="str">
        <f t="shared" si="6"/>
        <v>500</v>
      </c>
    </row>
    <row r="372" spans="1:7" s="53" customFormat="1" x14ac:dyDescent="0.2">
      <c r="A372" s="352" t="s">
        <v>144</v>
      </c>
      <c r="B372" s="353">
        <v>200</v>
      </c>
      <c r="C372" s="353" t="s">
        <v>1599</v>
      </c>
      <c r="D372" s="355">
        <v>49187529.439999998</v>
      </c>
      <c r="E372" s="355">
        <v>37965019.799999997</v>
      </c>
      <c r="F372" s="355">
        <v>11222509.640000001</v>
      </c>
      <c r="G372" s="54" t="str">
        <f t="shared" si="6"/>
        <v>540</v>
      </c>
    </row>
    <row r="373" spans="1:7" s="55" customFormat="1" x14ac:dyDescent="0.2">
      <c r="A373" s="352" t="s">
        <v>158</v>
      </c>
      <c r="B373" s="353">
        <v>200</v>
      </c>
      <c r="C373" s="353" t="s">
        <v>1600</v>
      </c>
      <c r="D373" s="355">
        <v>2575568</v>
      </c>
      <c r="E373" s="355">
        <v>517202.36</v>
      </c>
      <c r="F373" s="355">
        <v>2058365.64</v>
      </c>
      <c r="G373" s="54" t="str">
        <f t="shared" si="6"/>
        <v>000</v>
      </c>
    </row>
    <row r="374" spans="1:7" s="55" customFormat="1" ht="22.5" x14ac:dyDescent="0.2">
      <c r="A374" s="352" t="s">
        <v>91</v>
      </c>
      <c r="B374" s="353">
        <v>200</v>
      </c>
      <c r="C374" s="353" t="s">
        <v>1601</v>
      </c>
      <c r="D374" s="355">
        <v>2345678</v>
      </c>
      <c r="E374" s="355">
        <v>517202.36</v>
      </c>
      <c r="F374" s="355">
        <v>1828475.64</v>
      </c>
      <c r="G374" s="54" t="str">
        <f t="shared" si="6"/>
        <v>200</v>
      </c>
    </row>
    <row r="375" spans="1:7" s="55" customFormat="1" ht="22.5" x14ac:dyDescent="0.2">
      <c r="A375" s="352" t="s">
        <v>11</v>
      </c>
      <c r="B375" s="353">
        <v>200</v>
      </c>
      <c r="C375" s="353" t="s">
        <v>1602</v>
      </c>
      <c r="D375" s="355">
        <v>2345678</v>
      </c>
      <c r="E375" s="355">
        <v>517202.36</v>
      </c>
      <c r="F375" s="355">
        <v>1828475.64</v>
      </c>
      <c r="G375" s="54" t="str">
        <f t="shared" si="6"/>
        <v>240</v>
      </c>
    </row>
    <row r="376" spans="1:7" s="55" customFormat="1" x14ac:dyDescent="0.2">
      <c r="A376" s="352" t="s">
        <v>406</v>
      </c>
      <c r="B376" s="353">
        <v>200</v>
      </c>
      <c r="C376" s="353" t="s">
        <v>1603</v>
      </c>
      <c r="D376" s="355">
        <v>2345678</v>
      </c>
      <c r="E376" s="355">
        <v>517202.36</v>
      </c>
      <c r="F376" s="355">
        <v>1828475.64</v>
      </c>
      <c r="G376" s="54" t="str">
        <f t="shared" si="6"/>
        <v>244</v>
      </c>
    </row>
    <row r="377" spans="1:7" s="55" customFormat="1" x14ac:dyDescent="0.2">
      <c r="A377" s="352" t="s">
        <v>16</v>
      </c>
      <c r="B377" s="353">
        <v>200</v>
      </c>
      <c r="C377" s="353" t="s">
        <v>1604</v>
      </c>
      <c r="D377" s="355">
        <v>229890</v>
      </c>
      <c r="E377" s="355">
        <v>0</v>
      </c>
      <c r="F377" s="355">
        <v>229890</v>
      </c>
      <c r="G377" s="54" t="str">
        <f t="shared" si="6"/>
        <v>300</v>
      </c>
    </row>
    <row r="378" spans="1:7" s="55" customFormat="1" x14ac:dyDescent="0.2">
      <c r="A378" s="352" t="s">
        <v>394</v>
      </c>
      <c r="B378" s="353">
        <v>200</v>
      </c>
      <c r="C378" s="353" t="s">
        <v>1605</v>
      </c>
      <c r="D378" s="355">
        <v>229890</v>
      </c>
      <c r="E378" s="355">
        <v>0</v>
      </c>
      <c r="F378" s="355">
        <v>229890</v>
      </c>
      <c r="G378" s="54" t="str">
        <f t="shared" si="6"/>
        <v>350</v>
      </c>
    </row>
    <row r="379" spans="1:7" s="55" customFormat="1" ht="22.5" x14ac:dyDescent="0.2">
      <c r="A379" s="352" t="s">
        <v>1224</v>
      </c>
      <c r="B379" s="353">
        <v>200</v>
      </c>
      <c r="C379" s="353" t="s">
        <v>1606</v>
      </c>
      <c r="D379" s="355">
        <v>210203</v>
      </c>
      <c r="E379" s="355">
        <v>210203</v>
      </c>
      <c r="F379" s="355">
        <v>0</v>
      </c>
      <c r="G379" s="54" t="str">
        <f t="shared" si="6"/>
        <v>000</v>
      </c>
    </row>
    <row r="380" spans="1:7" s="55" customFormat="1" x14ac:dyDescent="0.2">
      <c r="A380" s="352" t="s">
        <v>15</v>
      </c>
      <c r="B380" s="353">
        <v>200</v>
      </c>
      <c r="C380" s="353" t="s">
        <v>1607</v>
      </c>
      <c r="D380" s="355">
        <v>210203</v>
      </c>
      <c r="E380" s="355">
        <v>210203</v>
      </c>
      <c r="F380" s="355">
        <v>0</v>
      </c>
      <c r="G380" s="54" t="str">
        <f t="shared" si="6"/>
        <v>500</v>
      </c>
    </row>
    <row r="381" spans="1:7" s="55" customFormat="1" x14ac:dyDescent="0.2">
      <c r="A381" s="352" t="s">
        <v>144</v>
      </c>
      <c r="B381" s="353">
        <v>200</v>
      </c>
      <c r="C381" s="353" t="s">
        <v>1608</v>
      </c>
      <c r="D381" s="355">
        <v>210203</v>
      </c>
      <c r="E381" s="355">
        <v>210203</v>
      </c>
      <c r="F381" s="355">
        <v>0</v>
      </c>
      <c r="G381" s="54" t="str">
        <f t="shared" si="6"/>
        <v>540</v>
      </c>
    </row>
    <row r="382" spans="1:7" s="53" customFormat="1" ht="22.5" x14ac:dyDescent="0.2">
      <c r="A382" s="352" t="s">
        <v>472</v>
      </c>
      <c r="B382" s="353">
        <v>200</v>
      </c>
      <c r="C382" s="353" t="s">
        <v>1609</v>
      </c>
      <c r="D382" s="355">
        <v>2137880</v>
      </c>
      <c r="E382" s="355">
        <v>427580</v>
      </c>
      <c r="F382" s="355">
        <v>1710300</v>
      </c>
      <c r="G382" s="54" t="str">
        <f t="shared" si="6"/>
        <v>000</v>
      </c>
    </row>
    <row r="383" spans="1:7" s="55" customFormat="1" x14ac:dyDescent="0.2">
      <c r="A383" s="352" t="s">
        <v>15</v>
      </c>
      <c r="B383" s="353">
        <v>200</v>
      </c>
      <c r="C383" s="353" t="s">
        <v>1610</v>
      </c>
      <c r="D383" s="355">
        <v>2137880</v>
      </c>
      <c r="E383" s="355">
        <v>427580</v>
      </c>
      <c r="F383" s="355">
        <v>1710300</v>
      </c>
      <c r="G383" s="54" t="str">
        <f t="shared" si="6"/>
        <v>500</v>
      </c>
    </row>
    <row r="384" spans="1:7" s="55" customFormat="1" x14ac:dyDescent="0.2">
      <c r="A384" s="352" t="s">
        <v>144</v>
      </c>
      <c r="B384" s="353">
        <v>200</v>
      </c>
      <c r="C384" s="353" t="s">
        <v>1611</v>
      </c>
      <c r="D384" s="355">
        <v>2137880</v>
      </c>
      <c r="E384" s="355">
        <v>427580</v>
      </c>
      <c r="F384" s="355">
        <v>1710300</v>
      </c>
      <c r="G384" s="54" t="str">
        <f t="shared" si="6"/>
        <v>540</v>
      </c>
    </row>
    <row r="385" spans="1:7" s="55" customFormat="1" x14ac:dyDescent="0.2">
      <c r="A385" s="352" t="s">
        <v>56</v>
      </c>
      <c r="B385" s="353">
        <v>200</v>
      </c>
      <c r="C385" s="353" t="s">
        <v>1612</v>
      </c>
      <c r="D385" s="355">
        <v>824752</v>
      </c>
      <c r="E385" s="355">
        <v>540243</v>
      </c>
      <c r="F385" s="355">
        <v>284509</v>
      </c>
      <c r="G385" s="54" t="str">
        <f t="shared" si="6"/>
        <v>000</v>
      </c>
    </row>
    <row r="386" spans="1:7" s="55" customFormat="1" ht="33.75" x14ac:dyDescent="0.2">
      <c r="A386" s="352" t="s">
        <v>1128</v>
      </c>
      <c r="B386" s="353">
        <v>200</v>
      </c>
      <c r="C386" s="353" t="s">
        <v>1613</v>
      </c>
      <c r="D386" s="355">
        <v>569017</v>
      </c>
      <c r="E386" s="355">
        <v>284508</v>
      </c>
      <c r="F386" s="355">
        <v>284509</v>
      </c>
      <c r="G386" s="54" t="str">
        <f t="shared" si="6"/>
        <v>000</v>
      </c>
    </row>
    <row r="387" spans="1:7" s="55" customFormat="1" ht="22.5" x14ac:dyDescent="0.2">
      <c r="A387" s="352" t="s">
        <v>19</v>
      </c>
      <c r="B387" s="353">
        <v>200</v>
      </c>
      <c r="C387" s="353" t="s">
        <v>1614</v>
      </c>
      <c r="D387" s="355">
        <v>569017</v>
      </c>
      <c r="E387" s="355">
        <v>284508</v>
      </c>
      <c r="F387" s="355">
        <v>284509</v>
      </c>
      <c r="G387" s="54" t="str">
        <f t="shared" si="6"/>
        <v>600</v>
      </c>
    </row>
    <row r="388" spans="1:7" s="55" customFormat="1" x14ac:dyDescent="0.2">
      <c r="A388" s="352" t="s">
        <v>20</v>
      </c>
      <c r="B388" s="353">
        <v>200</v>
      </c>
      <c r="C388" s="353" t="s">
        <v>1615</v>
      </c>
      <c r="D388" s="355">
        <v>569017</v>
      </c>
      <c r="E388" s="355">
        <v>284508</v>
      </c>
      <c r="F388" s="355">
        <v>284509</v>
      </c>
      <c r="G388" s="54" t="str">
        <f t="shared" si="6"/>
        <v>620</v>
      </c>
    </row>
    <row r="389" spans="1:7" s="55" customFormat="1" ht="33.75" x14ac:dyDescent="0.2">
      <c r="A389" s="352" t="s">
        <v>128</v>
      </c>
      <c r="B389" s="353">
        <v>200</v>
      </c>
      <c r="C389" s="353" t="s">
        <v>1616</v>
      </c>
      <c r="D389" s="355">
        <v>569017</v>
      </c>
      <c r="E389" s="355">
        <v>284508</v>
      </c>
      <c r="F389" s="355">
        <v>284509</v>
      </c>
      <c r="G389" s="54" t="str">
        <f t="shared" si="6"/>
        <v>621</v>
      </c>
    </row>
    <row r="390" spans="1:7" s="55" customFormat="1" ht="22.5" x14ac:dyDescent="0.2">
      <c r="A390" s="352" t="s">
        <v>1201</v>
      </c>
      <c r="B390" s="353">
        <v>200</v>
      </c>
      <c r="C390" s="353" t="s">
        <v>1617</v>
      </c>
      <c r="D390" s="355">
        <v>255735</v>
      </c>
      <c r="E390" s="355">
        <v>255735</v>
      </c>
      <c r="F390" s="355">
        <v>0</v>
      </c>
      <c r="G390" s="54" t="str">
        <f t="shared" si="6"/>
        <v>000</v>
      </c>
    </row>
    <row r="391" spans="1:7" s="55" customFormat="1" x14ac:dyDescent="0.2">
      <c r="A391" s="352" t="s">
        <v>15</v>
      </c>
      <c r="B391" s="353">
        <v>200</v>
      </c>
      <c r="C391" s="353" t="s">
        <v>1618</v>
      </c>
      <c r="D391" s="355">
        <v>255735</v>
      </c>
      <c r="E391" s="355">
        <v>255735</v>
      </c>
      <c r="F391" s="355">
        <v>0</v>
      </c>
      <c r="G391" s="54" t="str">
        <f t="shared" si="6"/>
        <v>500</v>
      </c>
    </row>
    <row r="392" spans="1:7" s="55" customFormat="1" x14ac:dyDescent="0.2">
      <c r="A392" s="352" t="s">
        <v>144</v>
      </c>
      <c r="B392" s="353">
        <v>200</v>
      </c>
      <c r="C392" s="353" t="s">
        <v>1619</v>
      </c>
      <c r="D392" s="355">
        <v>255735</v>
      </c>
      <c r="E392" s="355">
        <v>255735</v>
      </c>
      <c r="F392" s="355">
        <v>0</v>
      </c>
      <c r="G392" s="54" t="str">
        <f t="shared" si="6"/>
        <v>540</v>
      </c>
    </row>
    <row r="393" spans="1:7" s="55" customFormat="1" x14ac:dyDescent="0.2">
      <c r="A393" s="352" t="s">
        <v>377</v>
      </c>
      <c r="B393" s="353">
        <v>200</v>
      </c>
      <c r="C393" s="353" t="s">
        <v>1620</v>
      </c>
      <c r="D393" s="355">
        <v>18984639.420000002</v>
      </c>
      <c r="E393" s="355">
        <v>12404397.75</v>
      </c>
      <c r="F393" s="355">
        <v>6580241.6699999999</v>
      </c>
      <c r="G393" s="54" t="str">
        <f t="shared" si="6"/>
        <v>000</v>
      </c>
    </row>
    <row r="394" spans="1:7" s="53" customFormat="1" x14ac:dyDescent="0.2">
      <c r="A394" s="352" t="s">
        <v>56</v>
      </c>
      <c r="B394" s="353">
        <v>200</v>
      </c>
      <c r="C394" s="353" t="s">
        <v>1621</v>
      </c>
      <c r="D394" s="355">
        <v>18984639.420000002</v>
      </c>
      <c r="E394" s="355">
        <v>12404397.75</v>
      </c>
      <c r="F394" s="355">
        <v>6580241.6699999999</v>
      </c>
      <c r="G394" s="54" t="str">
        <f t="shared" si="6"/>
        <v>000</v>
      </c>
    </row>
    <row r="395" spans="1:7" s="55" customFormat="1" x14ac:dyDescent="0.2">
      <c r="A395" s="352" t="s">
        <v>336</v>
      </c>
      <c r="B395" s="353">
        <v>200</v>
      </c>
      <c r="C395" s="353" t="s">
        <v>1622</v>
      </c>
      <c r="D395" s="355">
        <v>16867263.91</v>
      </c>
      <c r="E395" s="355">
        <v>11044569.23</v>
      </c>
      <c r="F395" s="355">
        <v>5822694.6799999997</v>
      </c>
      <c r="G395" s="54" t="str">
        <f t="shared" si="6"/>
        <v>000</v>
      </c>
    </row>
    <row r="396" spans="1:7" s="55" customFormat="1" ht="33.75" x14ac:dyDescent="0.2">
      <c r="A396" s="352" t="s">
        <v>9</v>
      </c>
      <c r="B396" s="353">
        <v>200</v>
      </c>
      <c r="C396" s="353" t="s">
        <v>1623</v>
      </c>
      <c r="D396" s="355">
        <v>16857263.91</v>
      </c>
      <c r="E396" s="355">
        <v>11039238.619999999</v>
      </c>
      <c r="F396" s="355">
        <v>5818025.29</v>
      </c>
      <c r="G396" s="54" t="str">
        <f t="shared" si="6"/>
        <v>100</v>
      </c>
    </row>
    <row r="397" spans="1:7" s="53" customFormat="1" x14ac:dyDescent="0.2">
      <c r="A397" s="352" t="s">
        <v>10</v>
      </c>
      <c r="B397" s="353">
        <v>200</v>
      </c>
      <c r="C397" s="353" t="s">
        <v>1624</v>
      </c>
      <c r="D397" s="355">
        <v>16857263.91</v>
      </c>
      <c r="E397" s="355">
        <v>11039238.619999999</v>
      </c>
      <c r="F397" s="355">
        <v>5818025.29</v>
      </c>
      <c r="G397" s="54" t="str">
        <f t="shared" si="6"/>
        <v>120</v>
      </c>
    </row>
    <row r="398" spans="1:7" s="55" customFormat="1" x14ac:dyDescent="0.2">
      <c r="A398" s="352" t="s">
        <v>343</v>
      </c>
      <c r="B398" s="353">
        <v>200</v>
      </c>
      <c r="C398" s="353" t="s">
        <v>1625</v>
      </c>
      <c r="D398" s="355">
        <v>12729690.92</v>
      </c>
      <c r="E398" s="355">
        <v>8240339.9900000002</v>
      </c>
      <c r="F398" s="355">
        <v>4489350.93</v>
      </c>
      <c r="G398" s="54" t="str">
        <f t="shared" si="6"/>
        <v>121</v>
      </c>
    </row>
    <row r="399" spans="1:7" s="55" customFormat="1" ht="22.5" x14ac:dyDescent="0.2">
      <c r="A399" s="352" t="s">
        <v>57</v>
      </c>
      <c r="B399" s="353">
        <v>200</v>
      </c>
      <c r="C399" s="353" t="s">
        <v>1626</v>
      </c>
      <c r="D399" s="355">
        <v>464269.9</v>
      </c>
      <c r="E399" s="355">
        <v>420526.9</v>
      </c>
      <c r="F399" s="355">
        <v>43743</v>
      </c>
      <c r="G399" s="54" t="str">
        <f t="shared" si="6"/>
        <v>122</v>
      </c>
    </row>
    <row r="400" spans="1:7" s="55" customFormat="1" ht="33.75" x14ac:dyDescent="0.2">
      <c r="A400" s="352" t="s">
        <v>344</v>
      </c>
      <c r="B400" s="353">
        <v>200</v>
      </c>
      <c r="C400" s="353" t="s">
        <v>1627</v>
      </c>
      <c r="D400" s="355">
        <v>3663303.09</v>
      </c>
      <c r="E400" s="355">
        <v>2378371.73</v>
      </c>
      <c r="F400" s="355">
        <v>1284931.3600000001</v>
      </c>
      <c r="G400" s="54" t="str">
        <f t="shared" si="6"/>
        <v>129</v>
      </c>
    </row>
    <row r="401" spans="1:7" s="55" customFormat="1" ht="22.5" x14ac:dyDescent="0.2">
      <c r="A401" s="352" t="s">
        <v>91</v>
      </c>
      <c r="B401" s="353">
        <v>200</v>
      </c>
      <c r="C401" s="353" t="s">
        <v>1628</v>
      </c>
      <c r="D401" s="355">
        <v>10000</v>
      </c>
      <c r="E401" s="355">
        <v>5330.61</v>
      </c>
      <c r="F401" s="355">
        <v>4669.3900000000003</v>
      </c>
      <c r="G401" s="54" t="str">
        <f t="shared" si="6"/>
        <v>200</v>
      </c>
    </row>
    <row r="402" spans="1:7" s="55" customFormat="1" ht="22.5" x14ac:dyDescent="0.2">
      <c r="A402" s="352" t="s">
        <v>11</v>
      </c>
      <c r="B402" s="353">
        <v>200</v>
      </c>
      <c r="C402" s="353" t="s">
        <v>1629</v>
      </c>
      <c r="D402" s="355">
        <v>10000</v>
      </c>
      <c r="E402" s="355">
        <v>5330.61</v>
      </c>
      <c r="F402" s="355">
        <v>4669.3900000000003</v>
      </c>
      <c r="G402" s="54" t="str">
        <f t="shared" si="6"/>
        <v>240</v>
      </c>
    </row>
    <row r="403" spans="1:7" s="53" customFormat="1" x14ac:dyDescent="0.2">
      <c r="A403" s="352" t="s">
        <v>406</v>
      </c>
      <c r="B403" s="353">
        <v>200</v>
      </c>
      <c r="C403" s="353" t="s">
        <v>1630</v>
      </c>
      <c r="D403" s="355">
        <v>10000</v>
      </c>
      <c r="E403" s="355">
        <v>5330.61</v>
      </c>
      <c r="F403" s="355">
        <v>4669.3900000000003</v>
      </c>
      <c r="G403" s="54" t="str">
        <f t="shared" ref="G403:G460" si="7">RIGHT(C403,3)</f>
        <v>244</v>
      </c>
    </row>
    <row r="404" spans="1:7" s="55" customFormat="1" ht="45" x14ac:dyDescent="0.2">
      <c r="A404" s="352" t="s">
        <v>397</v>
      </c>
      <c r="B404" s="353">
        <v>200</v>
      </c>
      <c r="C404" s="353" t="s">
        <v>1631</v>
      </c>
      <c r="D404" s="355">
        <v>1600996.2</v>
      </c>
      <c r="E404" s="355">
        <v>1187702.1000000001</v>
      </c>
      <c r="F404" s="355">
        <v>413294.1</v>
      </c>
      <c r="G404" s="54" t="str">
        <f t="shared" si="7"/>
        <v>000</v>
      </c>
    </row>
    <row r="405" spans="1:7" s="55" customFormat="1" ht="33.75" x14ac:dyDescent="0.2">
      <c r="A405" s="352" t="s">
        <v>9</v>
      </c>
      <c r="B405" s="353">
        <v>200</v>
      </c>
      <c r="C405" s="353" t="s">
        <v>1632</v>
      </c>
      <c r="D405" s="355">
        <v>1600996.2</v>
      </c>
      <c r="E405" s="355">
        <v>1187702.1000000001</v>
      </c>
      <c r="F405" s="355">
        <v>413294.1</v>
      </c>
      <c r="G405" s="54" t="str">
        <f t="shared" si="7"/>
        <v>100</v>
      </c>
    </row>
    <row r="406" spans="1:7" s="53" customFormat="1" x14ac:dyDescent="0.2">
      <c r="A406" s="352" t="s">
        <v>10</v>
      </c>
      <c r="B406" s="353">
        <v>200</v>
      </c>
      <c r="C406" s="353" t="s">
        <v>1633</v>
      </c>
      <c r="D406" s="355">
        <v>1600996.2</v>
      </c>
      <c r="E406" s="355">
        <v>1187702.1000000001</v>
      </c>
      <c r="F406" s="355">
        <v>413294.1</v>
      </c>
      <c r="G406" s="54" t="str">
        <f t="shared" si="7"/>
        <v>120</v>
      </c>
    </row>
    <row r="407" spans="1:7" s="55" customFormat="1" x14ac:dyDescent="0.2">
      <c r="A407" s="352" t="s">
        <v>343</v>
      </c>
      <c r="B407" s="353">
        <v>200</v>
      </c>
      <c r="C407" s="353" t="s">
        <v>1634</v>
      </c>
      <c r="D407" s="355">
        <v>1272928.44</v>
      </c>
      <c r="E407" s="355">
        <v>920988.29</v>
      </c>
      <c r="F407" s="355">
        <v>351940.15</v>
      </c>
      <c r="G407" s="54" t="str">
        <f t="shared" si="7"/>
        <v>121</v>
      </c>
    </row>
    <row r="408" spans="1:7" s="55" customFormat="1" ht="33.75" x14ac:dyDescent="0.2">
      <c r="A408" s="352" t="s">
        <v>344</v>
      </c>
      <c r="B408" s="353">
        <v>200</v>
      </c>
      <c r="C408" s="353" t="s">
        <v>1635</v>
      </c>
      <c r="D408" s="355">
        <v>328067.76</v>
      </c>
      <c r="E408" s="355">
        <v>266713.81</v>
      </c>
      <c r="F408" s="355">
        <v>61353.95</v>
      </c>
      <c r="G408" s="54" t="str">
        <f t="shared" si="7"/>
        <v>129</v>
      </c>
    </row>
    <row r="409" spans="1:7" s="55" customFormat="1" ht="33.75" x14ac:dyDescent="0.2">
      <c r="A409" s="352" t="s">
        <v>1128</v>
      </c>
      <c r="B409" s="353">
        <v>200</v>
      </c>
      <c r="C409" s="353" t="s">
        <v>1636</v>
      </c>
      <c r="D409" s="355">
        <v>516379.31</v>
      </c>
      <c r="E409" s="355">
        <v>172126.42</v>
      </c>
      <c r="F409" s="355">
        <v>344252.89</v>
      </c>
      <c r="G409" s="54" t="str">
        <f t="shared" si="7"/>
        <v>000</v>
      </c>
    </row>
    <row r="410" spans="1:7" s="55" customFormat="1" ht="33.75" x14ac:dyDescent="0.2">
      <c r="A410" s="352" t="s">
        <v>9</v>
      </c>
      <c r="B410" s="353">
        <v>200</v>
      </c>
      <c r="C410" s="353" t="s">
        <v>1637</v>
      </c>
      <c r="D410" s="355">
        <v>516379.31</v>
      </c>
      <c r="E410" s="355">
        <v>172126.42</v>
      </c>
      <c r="F410" s="355">
        <v>344252.89</v>
      </c>
      <c r="G410" s="54" t="str">
        <f t="shared" si="7"/>
        <v>100</v>
      </c>
    </row>
    <row r="411" spans="1:7" s="55" customFormat="1" x14ac:dyDescent="0.2">
      <c r="A411" s="352" t="s">
        <v>10</v>
      </c>
      <c r="B411" s="353">
        <v>200</v>
      </c>
      <c r="C411" s="353" t="s">
        <v>1638</v>
      </c>
      <c r="D411" s="355">
        <v>516379.31</v>
      </c>
      <c r="E411" s="355">
        <v>172126.42</v>
      </c>
      <c r="F411" s="355">
        <v>344252.89</v>
      </c>
      <c r="G411" s="54" t="str">
        <f t="shared" si="7"/>
        <v>120</v>
      </c>
    </row>
    <row r="412" spans="1:7" s="55" customFormat="1" x14ac:dyDescent="0.2">
      <c r="A412" s="352" t="s">
        <v>343</v>
      </c>
      <c r="B412" s="353">
        <v>200</v>
      </c>
      <c r="C412" s="353" t="s">
        <v>1639</v>
      </c>
      <c r="D412" s="355">
        <v>400985.26</v>
      </c>
      <c r="E412" s="355">
        <v>133661.74</v>
      </c>
      <c r="F412" s="355">
        <v>267323.52000000002</v>
      </c>
      <c r="G412" s="54" t="str">
        <f t="shared" si="7"/>
        <v>121</v>
      </c>
    </row>
    <row r="413" spans="1:7" s="55" customFormat="1" ht="33.75" x14ac:dyDescent="0.2">
      <c r="A413" s="352" t="s">
        <v>344</v>
      </c>
      <c r="B413" s="353">
        <v>200</v>
      </c>
      <c r="C413" s="353" t="s">
        <v>1640</v>
      </c>
      <c r="D413" s="355">
        <v>115394.05</v>
      </c>
      <c r="E413" s="355">
        <v>38464.68</v>
      </c>
      <c r="F413" s="355">
        <v>76929.37</v>
      </c>
      <c r="G413" s="54" t="str">
        <f t="shared" si="7"/>
        <v>129</v>
      </c>
    </row>
    <row r="414" spans="1:7" s="55" customFormat="1" x14ac:dyDescent="0.2">
      <c r="A414" s="352" t="s">
        <v>359</v>
      </c>
      <c r="B414" s="353">
        <v>200</v>
      </c>
      <c r="C414" s="353" t="s">
        <v>1641</v>
      </c>
      <c r="D414" s="355">
        <v>304704828.45999998</v>
      </c>
      <c r="E414" s="355">
        <v>218738344.28999999</v>
      </c>
      <c r="F414" s="355">
        <v>85966484.170000002</v>
      </c>
      <c r="G414" s="54" t="str">
        <f t="shared" si="7"/>
        <v>000</v>
      </c>
    </row>
    <row r="415" spans="1:7" s="53" customFormat="1" x14ac:dyDescent="0.2">
      <c r="A415" s="352" t="s">
        <v>159</v>
      </c>
      <c r="B415" s="353">
        <v>200</v>
      </c>
      <c r="C415" s="353" t="s">
        <v>1642</v>
      </c>
      <c r="D415" s="355">
        <v>15587825.869999999</v>
      </c>
      <c r="E415" s="355">
        <v>8533789.7799999993</v>
      </c>
      <c r="F415" s="355">
        <v>7054036.0899999999</v>
      </c>
      <c r="G415" s="54" t="str">
        <f t="shared" si="7"/>
        <v>000</v>
      </c>
    </row>
    <row r="416" spans="1:7" s="55" customFormat="1" x14ac:dyDescent="0.2">
      <c r="A416" s="352" t="s">
        <v>56</v>
      </c>
      <c r="B416" s="353">
        <v>200</v>
      </c>
      <c r="C416" s="353" t="s">
        <v>1643</v>
      </c>
      <c r="D416" s="355">
        <v>15587825.869999999</v>
      </c>
      <c r="E416" s="355">
        <v>8533789.7799999993</v>
      </c>
      <c r="F416" s="355">
        <v>7054036.0899999999</v>
      </c>
      <c r="G416" s="54" t="str">
        <f t="shared" si="7"/>
        <v>000</v>
      </c>
    </row>
    <row r="417" spans="1:7" s="55" customFormat="1" x14ac:dyDescent="0.2">
      <c r="A417" s="352" t="s">
        <v>297</v>
      </c>
      <c r="B417" s="353">
        <v>200</v>
      </c>
      <c r="C417" s="353" t="s">
        <v>1644</v>
      </c>
      <c r="D417" s="355">
        <v>15587825.869999999</v>
      </c>
      <c r="E417" s="355">
        <v>8533789.7799999993</v>
      </c>
      <c r="F417" s="355">
        <v>7054036.0899999999</v>
      </c>
      <c r="G417" s="54" t="str">
        <f t="shared" si="7"/>
        <v>000</v>
      </c>
    </row>
    <row r="418" spans="1:7" s="53" customFormat="1" ht="22.5" x14ac:dyDescent="0.2">
      <c r="A418" s="352" t="s">
        <v>91</v>
      </c>
      <c r="B418" s="353">
        <v>200</v>
      </c>
      <c r="C418" s="353" t="s">
        <v>1645</v>
      </c>
      <c r="D418" s="355">
        <v>106770.38</v>
      </c>
      <c r="E418" s="355">
        <v>58717.57</v>
      </c>
      <c r="F418" s="355">
        <v>48052.81</v>
      </c>
      <c r="G418" s="54" t="str">
        <f t="shared" si="7"/>
        <v>200</v>
      </c>
    </row>
    <row r="419" spans="1:7" s="53" customFormat="1" ht="22.5" x14ac:dyDescent="0.2">
      <c r="A419" s="352" t="s">
        <v>11</v>
      </c>
      <c r="B419" s="353">
        <v>200</v>
      </c>
      <c r="C419" s="353" t="s">
        <v>1646</v>
      </c>
      <c r="D419" s="355">
        <v>106770.38</v>
      </c>
      <c r="E419" s="355">
        <v>58717.57</v>
      </c>
      <c r="F419" s="355">
        <v>48052.81</v>
      </c>
      <c r="G419" s="54" t="str">
        <f t="shared" si="7"/>
        <v>240</v>
      </c>
    </row>
    <row r="420" spans="1:7" s="53" customFormat="1" x14ac:dyDescent="0.2">
      <c r="A420" s="352" t="s">
        <v>406</v>
      </c>
      <c r="B420" s="353">
        <v>200</v>
      </c>
      <c r="C420" s="353" t="s">
        <v>1647</v>
      </c>
      <c r="D420" s="355">
        <v>106770.38</v>
      </c>
      <c r="E420" s="355">
        <v>58717.57</v>
      </c>
      <c r="F420" s="355">
        <v>48052.81</v>
      </c>
      <c r="G420" s="54" t="str">
        <f t="shared" si="7"/>
        <v>244</v>
      </c>
    </row>
    <row r="421" spans="1:7" s="55" customFormat="1" x14ac:dyDescent="0.2">
      <c r="A421" s="352" t="s">
        <v>16</v>
      </c>
      <c r="B421" s="353">
        <v>200</v>
      </c>
      <c r="C421" s="353" t="s">
        <v>1648</v>
      </c>
      <c r="D421" s="355">
        <v>15481055.49</v>
      </c>
      <c r="E421" s="355">
        <v>8475072.2100000009</v>
      </c>
      <c r="F421" s="355">
        <v>7005983.2800000003</v>
      </c>
      <c r="G421" s="54" t="str">
        <f t="shared" si="7"/>
        <v>300</v>
      </c>
    </row>
    <row r="422" spans="1:7" s="55" customFormat="1" x14ac:dyDescent="0.2">
      <c r="A422" s="352" t="s">
        <v>18</v>
      </c>
      <c r="B422" s="353">
        <v>200</v>
      </c>
      <c r="C422" s="353" t="s">
        <v>1649</v>
      </c>
      <c r="D422" s="355">
        <v>15481055.49</v>
      </c>
      <c r="E422" s="355">
        <v>8475072.2100000009</v>
      </c>
      <c r="F422" s="355">
        <v>7005983.2800000003</v>
      </c>
      <c r="G422" s="54" t="str">
        <f t="shared" si="7"/>
        <v>310</v>
      </c>
    </row>
    <row r="423" spans="1:7" s="55" customFormat="1" x14ac:dyDescent="0.2">
      <c r="A423" s="352" t="s">
        <v>296</v>
      </c>
      <c r="B423" s="353">
        <v>200</v>
      </c>
      <c r="C423" s="353" t="s">
        <v>1650</v>
      </c>
      <c r="D423" s="355">
        <v>15481055.49</v>
      </c>
      <c r="E423" s="355">
        <v>8475072.2100000009</v>
      </c>
      <c r="F423" s="355">
        <v>7005983.2800000003</v>
      </c>
      <c r="G423" s="54" t="str">
        <f t="shared" si="7"/>
        <v>312</v>
      </c>
    </row>
    <row r="424" spans="1:7" s="55" customFormat="1" x14ac:dyDescent="0.2">
      <c r="A424" s="352" t="s">
        <v>167</v>
      </c>
      <c r="B424" s="353">
        <v>200</v>
      </c>
      <c r="C424" s="353" t="s">
        <v>1651</v>
      </c>
      <c r="D424" s="355">
        <v>281920528.39999998</v>
      </c>
      <c r="E424" s="355">
        <v>204062702.11000001</v>
      </c>
      <c r="F424" s="355">
        <v>77857826.290000007</v>
      </c>
      <c r="G424" s="54" t="str">
        <f t="shared" si="7"/>
        <v>000</v>
      </c>
    </row>
    <row r="425" spans="1:7" s="55" customFormat="1" ht="33.75" x14ac:dyDescent="0.2">
      <c r="A425" s="352" t="s">
        <v>453</v>
      </c>
      <c r="B425" s="353">
        <v>200</v>
      </c>
      <c r="C425" s="353" t="s">
        <v>1652</v>
      </c>
      <c r="D425" s="355">
        <v>14514300</v>
      </c>
      <c r="E425" s="355">
        <v>14433295</v>
      </c>
      <c r="F425" s="355">
        <v>81005</v>
      </c>
      <c r="G425" s="54" t="str">
        <f t="shared" si="7"/>
        <v>000</v>
      </c>
    </row>
    <row r="426" spans="1:7" s="55" customFormat="1" ht="22.5" x14ac:dyDescent="0.2">
      <c r="A426" s="352" t="s">
        <v>411</v>
      </c>
      <c r="B426" s="353">
        <v>200</v>
      </c>
      <c r="C426" s="353" t="s">
        <v>1653</v>
      </c>
      <c r="D426" s="355">
        <v>14514300</v>
      </c>
      <c r="E426" s="355">
        <v>14433295</v>
      </c>
      <c r="F426" s="355">
        <v>81005</v>
      </c>
      <c r="G426" s="54" t="str">
        <f t="shared" si="7"/>
        <v>000</v>
      </c>
    </row>
    <row r="427" spans="1:7" s="55" customFormat="1" x14ac:dyDescent="0.2">
      <c r="A427" s="352" t="s">
        <v>16</v>
      </c>
      <c r="B427" s="353">
        <v>200</v>
      </c>
      <c r="C427" s="353" t="s">
        <v>1654</v>
      </c>
      <c r="D427" s="355">
        <v>14514300</v>
      </c>
      <c r="E427" s="355">
        <v>14433295</v>
      </c>
      <c r="F427" s="355">
        <v>81005</v>
      </c>
      <c r="G427" s="54" t="str">
        <f t="shared" si="7"/>
        <v>300</v>
      </c>
    </row>
    <row r="428" spans="1:7" s="55" customFormat="1" ht="22.5" x14ac:dyDescent="0.2">
      <c r="A428" s="352" t="s">
        <v>17</v>
      </c>
      <c r="B428" s="353">
        <v>200</v>
      </c>
      <c r="C428" s="353" t="s">
        <v>1655</v>
      </c>
      <c r="D428" s="355">
        <v>14514300</v>
      </c>
      <c r="E428" s="355">
        <v>14433295</v>
      </c>
      <c r="F428" s="355">
        <v>81005</v>
      </c>
      <c r="G428" s="54" t="str">
        <f t="shared" si="7"/>
        <v>320</v>
      </c>
    </row>
    <row r="429" spans="1:7" s="53" customFormat="1" x14ac:dyDescent="0.2">
      <c r="A429" s="352" t="s">
        <v>66</v>
      </c>
      <c r="B429" s="353">
        <v>200</v>
      </c>
      <c r="C429" s="353" t="s">
        <v>1656</v>
      </c>
      <c r="D429" s="355">
        <v>14514300</v>
      </c>
      <c r="E429" s="355">
        <v>14433295</v>
      </c>
      <c r="F429" s="355">
        <v>81005</v>
      </c>
      <c r="G429" s="54" t="str">
        <f t="shared" si="7"/>
        <v>322</v>
      </c>
    </row>
    <row r="430" spans="1:7" s="55" customFormat="1" x14ac:dyDescent="0.2">
      <c r="A430" s="352" t="s">
        <v>56</v>
      </c>
      <c r="B430" s="353">
        <v>200</v>
      </c>
      <c r="C430" s="353" t="s">
        <v>1657</v>
      </c>
      <c r="D430" s="355">
        <v>267406228.40000001</v>
      </c>
      <c r="E430" s="355">
        <v>189629407.11000001</v>
      </c>
      <c r="F430" s="355">
        <v>77776821.290000007</v>
      </c>
      <c r="G430" s="54" t="str">
        <f t="shared" si="7"/>
        <v>000</v>
      </c>
    </row>
    <row r="431" spans="1:7" s="53" customFormat="1" ht="33.75" x14ac:dyDescent="0.2">
      <c r="A431" s="352" t="s">
        <v>596</v>
      </c>
      <c r="B431" s="353">
        <v>200</v>
      </c>
      <c r="C431" s="353" t="s">
        <v>1658</v>
      </c>
      <c r="D431" s="355">
        <v>475688</v>
      </c>
      <c r="E431" s="355">
        <v>309520.78999999998</v>
      </c>
      <c r="F431" s="355">
        <v>166167.21</v>
      </c>
      <c r="G431" s="54" t="str">
        <f t="shared" si="7"/>
        <v>000</v>
      </c>
    </row>
    <row r="432" spans="1:7" s="53" customFormat="1" ht="22.5" x14ac:dyDescent="0.2">
      <c r="A432" s="352" t="s">
        <v>91</v>
      </c>
      <c r="B432" s="353">
        <v>200</v>
      </c>
      <c r="C432" s="353" t="s">
        <v>1659</v>
      </c>
      <c r="D432" s="355">
        <v>10784</v>
      </c>
      <c r="E432" s="355">
        <v>6628.79</v>
      </c>
      <c r="F432" s="355">
        <v>4155.21</v>
      </c>
      <c r="G432" s="54" t="str">
        <f t="shared" si="7"/>
        <v>200</v>
      </c>
    </row>
    <row r="433" spans="1:7" s="55" customFormat="1" ht="22.5" x14ac:dyDescent="0.2">
      <c r="A433" s="352" t="s">
        <v>11</v>
      </c>
      <c r="B433" s="353">
        <v>200</v>
      </c>
      <c r="C433" s="353" t="s">
        <v>1660</v>
      </c>
      <c r="D433" s="355">
        <v>10784</v>
      </c>
      <c r="E433" s="355">
        <v>6628.79</v>
      </c>
      <c r="F433" s="355">
        <v>4155.21</v>
      </c>
      <c r="G433" s="54" t="str">
        <f t="shared" si="7"/>
        <v>240</v>
      </c>
    </row>
    <row r="434" spans="1:7" s="55" customFormat="1" x14ac:dyDescent="0.2">
      <c r="A434" s="352" t="s">
        <v>406</v>
      </c>
      <c r="B434" s="353">
        <v>200</v>
      </c>
      <c r="C434" s="353" t="s">
        <v>1661</v>
      </c>
      <c r="D434" s="355">
        <v>10784</v>
      </c>
      <c r="E434" s="355">
        <v>6628.79</v>
      </c>
      <c r="F434" s="355">
        <v>4155.21</v>
      </c>
      <c r="G434" s="54" t="str">
        <f t="shared" si="7"/>
        <v>244</v>
      </c>
    </row>
    <row r="435" spans="1:7" s="55" customFormat="1" x14ac:dyDescent="0.2">
      <c r="A435" s="352" t="s">
        <v>16</v>
      </c>
      <c r="B435" s="353">
        <v>200</v>
      </c>
      <c r="C435" s="353" t="s">
        <v>1662</v>
      </c>
      <c r="D435" s="355">
        <v>464904</v>
      </c>
      <c r="E435" s="355">
        <v>302892</v>
      </c>
      <c r="F435" s="355">
        <v>162012</v>
      </c>
      <c r="G435" s="54" t="str">
        <f t="shared" si="7"/>
        <v>300</v>
      </c>
    </row>
    <row r="436" spans="1:7" s="55" customFormat="1" x14ac:dyDescent="0.2">
      <c r="A436" s="352" t="s">
        <v>18</v>
      </c>
      <c r="B436" s="353">
        <v>200</v>
      </c>
      <c r="C436" s="353" t="s">
        <v>1663</v>
      </c>
      <c r="D436" s="355">
        <v>464904</v>
      </c>
      <c r="E436" s="355">
        <v>302892</v>
      </c>
      <c r="F436" s="355">
        <v>162012</v>
      </c>
      <c r="G436" s="54" t="str">
        <f t="shared" si="7"/>
        <v>310</v>
      </c>
    </row>
    <row r="437" spans="1:7" s="55" customFormat="1" ht="22.5" x14ac:dyDescent="0.2">
      <c r="A437" s="352" t="s">
        <v>304</v>
      </c>
      <c r="B437" s="353">
        <v>200</v>
      </c>
      <c r="C437" s="353" t="s">
        <v>1664</v>
      </c>
      <c r="D437" s="355">
        <v>464904</v>
      </c>
      <c r="E437" s="355">
        <v>302892</v>
      </c>
      <c r="F437" s="355">
        <v>162012</v>
      </c>
      <c r="G437" s="54" t="str">
        <f t="shared" si="7"/>
        <v>313</v>
      </c>
    </row>
    <row r="438" spans="1:7" s="55" customFormat="1" ht="45" x14ac:dyDescent="0.2">
      <c r="A438" s="352" t="s">
        <v>260</v>
      </c>
      <c r="B438" s="353">
        <v>200</v>
      </c>
      <c r="C438" s="353" t="s">
        <v>1665</v>
      </c>
      <c r="D438" s="355">
        <v>12757720.4</v>
      </c>
      <c r="E438" s="355">
        <v>7100663.7000000002</v>
      </c>
      <c r="F438" s="355">
        <v>5657056.7000000002</v>
      </c>
      <c r="G438" s="54" t="str">
        <f t="shared" si="7"/>
        <v>000</v>
      </c>
    </row>
    <row r="439" spans="1:7" s="55" customFormat="1" ht="22.5" x14ac:dyDescent="0.2">
      <c r="A439" s="352" t="s">
        <v>91</v>
      </c>
      <c r="B439" s="353">
        <v>200</v>
      </c>
      <c r="C439" s="353" t="s">
        <v>1666</v>
      </c>
      <c r="D439" s="355">
        <v>124569.17</v>
      </c>
      <c r="E439" s="355">
        <v>57065.5</v>
      </c>
      <c r="F439" s="355">
        <v>67503.67</v>
      </c>
      <c r="G439" s="54" t="str">
        <f t="shared" si="7"/>
        <v>200</v>
      </c>
    </row>
    <row r="440" spans="1:7" s="55" customFormat="1" ht="22.5" x14ac:dyDescent="0.2">
      <c r="A440" s="352" t="s">
        <v>11</v>
      </c>
      <c r="B440" s="353">
        <v>200</v>
      </c>
      <c r="C440" s="353" t="s">
        <v>1667</v>
      </c>
      <c r="D440" s="355">
        <v>124569.17</v>
      </c>
      <c r="E440" s="355">
        <v>57065.5</v>
      </c>
      <c r="F440" s="355">
        <v>67503.67</v>
      </c>
      <c r="G440" s="54" t="str">
        <f t="shared" si="7"/>
        <v>240</v>
      </c>
    </row>
    <row r="441" spans="1:7" s="55" customFormat="1" x14ac:dyDescent="0.2">
      <c r="A441" s="352" t="s">
        <v>406</v>
      </c>
      <c r="B441" s="353">
        <v>200</v>
      </c>
      <c r="C441" s="353" t="s">
        <v>1668</v>
      </c>
      <c r="D441" s="355">
        <v>124569.17</v>
      </c>
      <c r="E441" s="355">
        <v>57065.5</v>
      </c>
      <c r="F441" s="355">
        <v>67503.67</v>
      </c>
      <c r="G441" s="54" t="str">
        <f t="shared" si="7"/>
        <v>244</v>
      </c>
    </row>
    <row r="442" spans="1:7" s="55" customFormat="1" x14ac:dyDescent="0.2">
      <c r="A442" s="352" t="s">
        <v>16</v>
      </c>
      <c r="B442" s="353">
        <v>200</v>
      </c>
      <c r="C442" s="353" t="s">
        <v>1669</v>
      </c>
      <c r="D442" s="355">
        <v>12633151.23</v>
      </c>
      <c r="E442" s="355">
        <v>7043598.2000000002</v>
      </c>
      <c r="F442" s="355">
        <v>5589553.0300000003</v>
      </c>
      <c r="G442" s="54" t="str">
        <f t="shared" si="7"/>
        <v>300</v>
      </c>
    </row>
    <row r="443" spans="1:7" s="53" customFormat="1" ht="22.5" x14ac:dyDescent="0.2">
      <c r="A443" s="352" t="s">
        <v>17</v>
      </c>
      <c r="B443" s="353">
        <v>200</v>
      </c>
      <c r="C443" s="353" t="s">
        <v>1670</v>
      </c>
      <c r="D443" s="355">
        <v>12633151.23</v>
      </c>
      <c r="E443" s="355">
        <v>7043598.2000000002</v>
      </c>
      <c r="F443" s="355">
        <v>5589553.0300000003</v>
      </c>
      <c r="G443" s="54" t="str">
        <f t="shared" si="7"/>
        <v>320</v>
      </c>
    </row>
    <row r="444" spans="1:7" s="55" customFormat="1" ht="22.5" x14ac:dyDescent="0.2">
      <c r="A444" s="352" t="s">
        <v>305</v>
      </c>
      <c r="B444" s="353">
        <v>200</v>
      </c>
      <c r="C444" s="353" t="s">
        <v>1671</v>
      </c>
      <c r="D444" s="355">
        <v>12633151.23</v>
      </c>
      <c r="E444" s="355">
        <v>7043598.2000000002</v>
      </c>
      <c r="F444" s="355">
        <v>5589553.0300000003</v>
      </c>
      <c r="G444" s="54" t="str">
        <f t="shared" si="7"/>
        <v>321</v>
      </c>
    </row>
    <row r="445" spans="1:7" s="53" customFormat="1" ht="45" x14ac:dyDescent="0.2">
      <c r="A445" s="352" t="s">
        <v>461</v>
      </c>
      <c r="B445" s="353">
        <v>200</v>
      </c>
      <c r="C445" s="353" t="s">
        <v>1672</v>
      </c>
      <c r="D445" s="355">
        <v>746120</v>
      </c>
      <c r="E445" s="355">
        <v>395268.41</v>
      </c>
      <c r="F445" s="355">
        <v>350851.59</v>
      </c>
      <c r="G445" s="54" t="str">
        <f t="shared" si="7"/>
        <v>000</v>
      </c>
    </row>
    <row r="446" spans="1:7" s="55" customFormat="1" x14ac:dyDescent="0.2">
      <c r="A446" s="352" t="s">
        <v>16</v>
      </c>
      <c r="B446" s="353">
        <v>200</v>
      </c>
      <c r="C446" s="353" t="s">
        <v>1673</v>
      </c>
      <c r="D446" s="355">
        <v>746120</v>
      </c>
      <c r="E446" s="355">
        <v>395268.41</v>
      </c>
      <c r="F446" s="355">
        <v>350851.59</v>
      </c>
      <c r="G446" s="54" t="str">
        <f t="shared" si="7"/>
        <v>300</v>
      </c>
    </row>
    <row r="447" spans="1:7" s="55" customFormat="1" x14ac:dyDescent="0.2">
      <c r="A447" s="352" t="s">
        <v>18</v>
      </c>
      <c r="B447" s="353">
        <v>200</v>
      </c>
      <c r="C447" s="353" t="s">
        <v>1674</v>
      </c>
      <c r="D447" s="355">
        <v>746120</v>
      </c>
      <c r="E447" s="355">
        <v>395268.41</v>
      </c>
      <c r="F447" s="355">
        <v>350851.59</v>
      </c>
      <c r="G447" s="54" t="str">
        <f t="shared" si="7"/>
        <v>310</v>
      </c>
    </row>
    <row r="448" spans="1:7" s="53" customFormat="1" ht="22.5" x14ac:dyDescent="0.2">
      <c r="A448" s="352" t="s">
        <v>304</v>
      </c>
      <c r="B448" s="353">
        <v>200</v>
      </c>
      <c r="C448" s="353" t="s">
        <v>1675</v>
      </c>
      <c r="D448" s="355">
        <v>746120</v>
      </c>
      <c r="E448" s="355">
        <v>395268.41</v>
      </c>
      <c r="F448" s="355">
        <v>350851.59</v>
      </c>
      <c r="G448" s="54" t="str">
        <f t="shared" si="7"/>
        <v>313</v>
      </c>
    </row>
    <row r="449" spans="1:7" s="55" customFormat="1" ht="45" x14ac:dyDescent="0.2">
      <c r="A449" s="352" t="s">
        <v>560</v>
      </c>
      <c r="B449" s="353">
        <v>200</v>
      </c>
      <c r="C449" s="353" t="s">
        <v>1676</v>
      </c>
      <c r="D449" s="355">
        <v>265000</v>
      </c>
      <c r="E449" s="355">
        <v>250660.1</v>
      </c>
      <c r="F449" s="355">
        <v>14339.9</v>
      </c>
      <c r="G449" s="54" t="str">
        <f t="shared" si="7"/>
        <v>000</v>
      </c>
    </row>
    <row r="450" spans="1:7" s="53" customFormat="1" x14ac:dyDescent="0.2">
      <c r="A450" s="352" t="s">
        <v>16</v>
      </c>
      <c r="B450" s="353">
        <v>200</v>
      </c>
      <c r="C450" s="353" t="s">
        <v>1677</v>
      </c>
      <c r="D450" s="355">
        <v>265000</v>
      </c>
      <c r="E450" s="355">
        <v>250660.1</v>
      </c>
      <c r="F450" s="355">
        <v>14339.9</v>
      </c>
      <c r="G450" s="54" t="str">
        <f t="shared" si="7"/>
        <v>300</v>
      </c>
    </row>
    <row r="451" spans="1:7" s="55" customFormat="1" ht="22.5" x14ac:dyDescent="0.2">
      <c r="A451" s="352" t="s">
        <v>17</v>
      </c>
      <c r="B451" s="353">
        <v>200</v>
      </c>
      <c r="C451" s="353" t="s">
        <v>1678</v>
      </c>
      <c r="D451" s="355">
        <v>265000</v>
      </c>
      <c r="E451" s="355">
        <v>250660.1</v>
      </c>
      <c r="F451" s="355">
        <v>14339.9</v>
      </c>
      <c r="G451" s="54" t="str">
        <f t="shared" si="7"/>
        <v>320</v>
      </c>
    </row>
    <row r="452" spans="1:7" s="55" customFormat="1" ht="22.5" x14ac:dyDescent="0.2">
      <c r="A452" s="352" t="s">
        <v>1042</v>
      </c>
      <c r="B452" s="353">
        <v>200</v>
      </c>
      <c r="C452" s="353" t="s">
        <v>1679</v>
      </c>
      <c r="D452" s="355">
        <v>265000</v>
      </c>
      <c r="E452" s="355">
        <v>250660.1</v>
      </c>
      <c r="F452" s="355">
        <v>14339.9</v>
      </c>
      <c r="G452" s="54" t="str">
        <f t="shared" si="7"/>
        <v>323</v>
      </c>
    </row>
    <row r="453" spans="1:7" s="55" customFormat="1" ht="56.25" x14ac:dyDescent="0.2">
      <c r="A453" s="352" t="s">
        <v>561</v>
      </c>
      <c r="B453" s="353">
        <v>200</v>
      </c>
      <c r="C453" s="353" t="s">
        <v>1680</v>
      </c>
      <c r="D453" s="355">
        <v>1222200</v>
      </c>
      <c r="E453" s="355">
        <v>1095496.95</v>
      </c>
      <c r="F453" s="355">
        <v>126703.05</v>
      </c>
      <c r="G453" s="54" t="str">
        <f t="shared" si="7"/>
        <v>000</v>
      </c>
    </row>
    <row r="454" spans="1:7" s="55" customFormat="1" ht="22.5" x14ac:dyDescent="0.2">
      <c r="A454" s="352" t="s">
        <v>91</v>
      </c>
      <c r="B454" s="353">
        <v>200</v>
      </c>
      <c r="C454" s="353" t="s">
        <v>1681</v>
      </c>
      <c r="D454" s="355">
        <v>7000</v>
      </c>
      <c r="E454" s="355">
        <v>4330.01</v>
      </c>
      <c r="F454" s="355">
        <v>2669.99</v>
      </c>
      <c r="G454" s="54" t="str">
        <f t="shared" si="7"/>
        <v>200</v>
      </c>
    </row>
    <row r="455" spans="1:7" s="55" customFormat="1" ht="22.5" x14ac:dyDescent="0.2">
      <c r="A455" s="352" t="s">
        <v>11</v>
      </c>
      <c r="B455" s="353">
        <v>200</v>
      </c>
      <c r="C455" s="353" t="s">
        <v>1682</v>
      </c>
      <c r="D455" s="355">
        <v>7000</v>
      </c>
      <c r="E455" s="355">
        <v>4330.01</v>
      </c>
      <c r="F455" s="355">
        <v>2669.99</v>
      </c>
      <c r="G455" s="54" t="str">
        <f t="shared" si="7"/>
        <v>240</v>
      </c>
    </row>
    <row r="456" spans="1:7" s="55" customFormat="1" x14ac:dyDescent="0.2">
      <c r="A456" s="352" t="s">
        <v>406</v>
      </c>
      <c r="B456" s="353">
        <v>200</v>
      </c>
      <c r="C456" s="353" t="s">
        <v>1683</v>
      </c>
      <c r="D456" s="355">
        <v>7000</v>
      </c>
      <c r="E456" s="355">
        <v>4330.01</v>
      </c>
      <c r="F456" s="355">
        <v>2669.99</v>
      </c>
      <c r="G456" s="54" t="str">
        <f t="shared" si="7"/>
        <v>244</v>
      </c>
    </row>
    <row r="457" spans="1:7" s="55" customFormat="1" x14ac:dyDescent="0.2">
      <c r="A457" s="352" t="s">
        <v>16</v>
      </c>
      <c r="B457" s="353">
        <v>200</v>
      </c>
      <c r="C457" s="353" t="s">
        <v>1684</v>
      </c>
      <c r="D457" s="355">
        <v>1215200</v>
      </c>
      <c r="E457" s="355">
        <v>1091166.94</v>
      </c>
      <c r="F457" s="355">
        <v>124033.06</v>
      </c>
      <c r="G457" s="54" t="str">
        <f t="shared" si="7"/>
        <v>300</v>
      </c>
    </row>
    <row r="458" spans="1:7" s="55" customFormat="1" ht="22.5" x14ac:dyDescent="0.2">
      <c r="A458" s="352" t="s">
        <v>17</v>
      </c>
      <c r="B458" s="353">
        <v>200</v>
      </c>
      <c r="C458" s="353" t="s">
        <v>1685</v>
      </c>
      <c r="D458" s="355">
        <v>1215200</v>
      </c>
      <c r="E458" s="355">
        <v>1091166.94</v>
      </c>
      <c r="F458" s="355">
        <v>124033.06</v>
      </c>
      <c r="G458" s="54" t="str">
        <f t="shared" si="7"/>
        <v>320</v>
      </c>
    </row>
    <row r="459" spans="1:7" s="53" customFormat="1" ht="22.5" x14ac:dyDescent="0.2">
      <c r="A459" s="352" t="s">
        <v>305</v>
      </c>
      <c r="B459" s="353">
        <v>200</v>
      </c>
      <c r="C459" s="353" t="s">
        <v>1686</v>
      </c>
      <c r="D459" s="355">
        <v>1215200</v>
      </c>
      <c r="E459" s="355">
        <v>1091166.94</v>
      </c>
      <c r="F459" s="355">
        <v>124033.06</v>
      </c>
      <c r="G459" s="54" t="str">
        <f t="shared" si="7"/>
        <v>321</v>
      </c>
    </row>
    <row r="460" spans="1:7" s="55" customFormat="1" ht="112.5" x14ac:dyDescent="0.2">
      <c r="A460" s="352" t="s">
        <v>1043</v>
      </c>
      <c r="B460" s="353">
        <v>200</v>
      </c>
      <c r="C460" s="353" t="s">
        <v>1687</v>
      </c>
      <c r="D460" s="355">
        <v>6455400</v>
      </c>
      <c r="E460" s="355">
        <v>4044124</v>
      </c>
      <c r="F460" s="355">
        <v>2411276</v>
      </c>
      <c r="G460" s="54" t="str">
        <f t="shared" si="7"/>
        <v>000</v>
      </c>
    </row>
    <row r="461" spans="1:7" s="55" customFormat="1" x14ac:dyDescent="0.2">
      <c r="A461" s="352" t="s">
        <v>16</v>
      </c>
      <c r="B461" s="353">
        <v>200</v>
      </c>
      <c r="C461" s="353" t="s">
        <v>1688</v>
      </c>
      <c r="D461" s="355">
        <v>6455400</v>
      </c>
      <c r="E461" s="355">
        <v>4044124</v>
      </c>
      <c r="F461" s="355">
        <v>2411276</v>
      </c>
      <c r="G461" s="54" t="str">
        <f t="shared" ref="G461:G524" si="8">RIGHT(C461,3)</f>
        <v>300</v>
      </c>
    </row>
    <row r="462" spans="1:7" s="53" customFormat="1" ht="22.5" x14ac:dyDescent="0.2">
      <c r="A462" s="352" t="s">
        <v>17</v>
      </c>
      <c r="B462" s="353">
        <v>200</v>
      </c>
      <c r="C462" s="353" t="s">
        <v>1689</v>
      </c>
      <c r="D462" s="355">
        <v>6455400</v>
      </c>
      <c r="E462" s="355">
        <v>4044124</v>
      </c>
      <c r="F462" s="355">
        <v>2411276</v>
      </c>
      <c r="G462" s="54" t="str">
        <f t="shared" si="8"/>
        <v>320</v>
      </c>
    </row>
    <row r="463" spans="1:7" s="55" customFormat="1" ht="22.5" x14ac:dyDescent="0.2">
      <c r="A463" s="352" t="s">
        <v>1042</v>
      </c>
      <c r="B463" s="353">
        <v>200</v>
      </c>
      <c r="C463" s="353" t="s">
        <v>1690</v>
      </c>
      <c r="D463" s="355">
        <v>6455400</v>
      </c>
      <c r="E463" s="355">
        <v>4044124</v>
      </c>
      <c r="F463" s="355">
        <v>2411276</v>
      </c>
      <c r="G463" s="54" t="str">
        <f t="shared" si="8"/>
        <v>323</v>
      </c>
    </row>
    <row r="464" spans="1:7" s="55" customFormat="1" ht="78.75" x14ac:dyDescent="0.2">
      <c r="A464" s="352" t="s">
        <v>562</v>
      </c>
      <c r="B464" s="353">
        <v>200</v>
      </c>
      <c r="C464" s="353" t="s">
        <v>1691</v>
      </c>
      <c r="D464" s="355">
        <v>1203700</v>
      </c>
      <c r="E464" s="355">
        <v>292963.81</v>
      </c>
      <c r="F464" s="355">
        <v>910736.19</v>
      </c>
      <c r="G464" s="54" t="str">
        <f t="shared" si="8"/>
        <v>000</v>
      </c>
    </row>
    <row r="465" spans="1:7" s="53" customFormat="1" x14ac:dyDescent="0.2">
      <c r="A465" s="352" t="s">
        <v>16</v>
      </c>
      <c r="B465" s="353">
        <v>200</v>
      </c>
      <c r="C465" s="353" t="s">
        <v>1692</v>
      </c>
      <c r="D465" s="355">
        <v>1203700</v>
      </c>
      <c r="E465" s="355">
        <v>292963.81</v>
      </c>
      <c r="F465" s="355">
        <v>910736.19</v>
      </c>
      <c r="G465" s="54" t="str">
        <f t="shared" si="8"/>
        <v>300</v>
      </c>
    </row>
    <row r="466" spans="1:7" s="55" customFormat="1" ht="22.5" x14ac:dyDescent="0.2">
      <c r="A466" s="352" t="s">
        <v>17</v>
      </c>
      <c r="B466" s="353">
        <v>200</v>
      </c>
      <c r="C466" s="353" t="s">
        <v>1693</v>
      </c>
      <c r="D466" s="355">
        <v>1203700</v>
      </c>
      <c r="E466" s="355">
        <v>292963.81</v>
      </c>
      <c r="F466" s="355">
        <v>910736.19</v>
      </c>
      <c r="G466" s="54" t="str">
        <f t="shared" si="8"/>
        <v>320</v>
      </c>
    </row>
    <row r="467" spans="1:7" s="55" customFormat="1" ht="22.5" x14ac:dyDescent="0.2">
      <c r="A467" s="352" t="s">
        <v>1042</v>
      </c>
      <c r="B467" s="353">
        <v>200</v>
      </c>
      <c r="C467" s="353" t="s">
        <v>1694</v>
      </c>
      <c r="D467" s="355">
        <v>1203700</v>
      </c>
      <c r="E467" s="355">
        <v>292963.81</v>
      </c>
      <c r="F467" s="355">
        <v>910736.19</v>
      </c>
      <c r="G467" s="54" t="str">
        <f t="shared" si="8"/>
        <v>323</v>
      </c>
    </row>
    <row r="468" spans="1:7" s="53" customFormat="1" ht="67.5" x14ac:dyDescent="0.2">
      <c r="A468" s="352" t="s">
        <v>416</v>
      </c>
      <c r="B468" s="353">
        <v>200</v>
      </c>
      <c r="C468" s="353" t="s">
        <v>1695</v>
      </c>
      <c r="D468" s="355">
        <v>106795700</v>
      </c>
      <c r="E468" s="355">
        <v>85188795.859999999</v>
      </c>
      <c r="F468" s="355">
        <v>21606904.140000001</v>
      </c>
      <c r="G468" s="54" t="str">
        <f t="shared" si="8"/>
        <v>000</v>
      </c>
    </row>
    <row r="469" spans="1:7" s="55" customFormat="1" ht="22.5" x14ac:dyDescent="0.2">
      <c r="A469" s="352" t="s">
        <v>91</v>
      </c>
      <c r="B469" s="353">
        <v>200</v>
      </c>
      <c r="C469" s="353" t="s">
        <v>1696</v>
      </c>
      <c r="D469" s="355">
        <v>2702700</v>
      </c>
      <c r="E469" s="355">
        <v>1944141.86</v>
      </c>
      <c r="F469" s="355">
        <v>758558.14</v>
      </c>
      <c r="G469" s="54" t="str">
        <f t="shared" si="8"/>
        <v>200</v>
      </c>
    </row>
    <row r="470" spans="1:7" s="55" customFormat="1" ht="22.5" x14ac:dyDescent="0.2">
      <c r="A470" s="352" t="s">
        <v>11</v>
      </c>
      <c r="B470" s="353">
        <v>200</v>
      </c>
      <c r="C470" s="353" t="s">
        <v>1697</v>
      </c>
      <c r="D470" s="355">
        <v>2702700</v>
      </c>
      <c r="E470" s="355">
        <v>1944141.86</v>
      </c>
      <c r="F470" s="355">
        <v>758558.14</v>
      </c>
      <c r="G470" s="54" t="str">
        <f t="shared" si="8"/>
        <v>240</v>
      </c>
    </row>
    <row r="471" spans="1:7" s="55" customFormat="1" x14ac:dyDescent="0.2">
      <c r="A471" s="352" t="s">
        <v>406</v>
      </c>
      <c r="B471" s="353">
        <v>200</v>
      </c>
      <c r="C471" s="353" t="s">
        <v>1698</v>
      </c>
      <c r="D471" s="355">
        <v>2702700</v>
      </c>
      <c r="E471" s="355">
        <v>1944141.86</v>
      </c>
      <c r="F471" s="355">
        <v>758558.14</v>
      </c>
      <c r="G471" s="54" t="str">
        <f t="shared" si="8"/>
        <v>244</v>
      </c>
    </row>
    <row r="472" spans="1:7" s="55" customFormat="1" x14ac:dyDescent="0.2">
      <c r="A472" s="352" t="s">
        <v>16</v>
      </c>
      <c r="B472" s="353">
        <v>200</v>
      </c>
      <c r="C472" s="353" t="s">
        <v>1699</v>
      </c>
      <c r="D472" s="355">
        <v>104093000</v>
      </c>
      <c r="E472" s="355">
        <v>83244654</v>
      </c>
      <c r="F472" s="355">
        <v>20848346</v>
      </c>
      <c r="G472" s="54" t="str">
        <f t="shared" si="8"/>
        <v>300</v>
      </c>
    </row>
    <row r="473" spans="1:7" s="55" customFormat="1" ht="22.5" x14ac:dyDescent="0.2">
      <c r="A473" s="352" t="s">
        <v>17</v>
      </c>
      <c r="B473" s="353">
        <v>200</v>
      </c>
      <c r="C473" s="353" t="s">
        <v>1700</v>
      </c>
      <c r="D473" s="355">
        <v>104093000</v>
      </c>
      <c r="E473" s="355">
        <v>83244654</v>
      </c>
      <c r="F473" s="355">
        <v>20848346</v>
      </c>
      <c r="G473" s="54" t="str">
        <f t="shared" si="8"/>
        <v>320</v>
      </c>
    </row>
    <row r="474" spans="1:7" s="55" customFormat="1" ht="22.5" x14ac:dyDescent="0.2">
      <c r="A474" s="352" t="s">
        <v>305</v>
      </c>
      <c r="B474" s="353">
        <v>200</v>
      </c>
      <c r="C474" s="353" t="s">
        <v>1701</v>
      </c>
      <c r="D474" s="355">
        <v>104093000</v>
      </c>
      <c r="E474" s="355">
        <v>83244654</v>
      </c>
      <c r="F474" s="355">
        <v>20848346</v>
      </c>
      <c r="G474" s="54" t="str">
        <f t="shared" si="8"/>
        <v>321</v>
      </c>
    </row>
    <row r="475" spans="1:7" s="55" customFormat="1" ht="123.75" x14ac:dyDescent="0.2">
      <c r="A475" s="352" t="s">
        <v>1044</v>
      </c>
      <c r="B475" s="353">
        <v>200</v>
      </c>
      <c r="C475" s="353" t="s">
        <v>1702</v>
      </c>
      <c r="D475" s="355">
        <v>1108908.45</v>
      </c>
      <c r="E475" s="355">
        <v>0</v>
      </c>
      <c r="F475" s="355">
        <v>1108908.45</v>
      </c>
      <c r="G475" s="54" t="str">
        <f t="shared" si="8"/>
        <v>000</v>
      </c>
    </row>
    <row r="476" spans="1:7" s="55" customFormat="1" x14ac:dyDescent="0.2">
      <c r="A476" s="352" t="s">
        <v>16</v>
      </c>
      <c r="B476" s="353">
        <v>200</v>
      </c>
      <c r="C476" s="353" t="s">
        <v>1703</v>
      </c>
      <c r="D476" s="355">
        <v>1108908.45</v>
      </c>
      <c r="E476" s="355">
        <v>0</v>
      </c>
      <c r="F476" s="355">
        <v>1108908.45</v>
      </c>
      <c r="G476" s="54" t="str">
        <f t="shared" si="8"/>
        <v>300</v>
      </c>
    </row>
    <row r="477" spans="1:7" s="55" customFormat="1" ht="22.5" x14ac:dyDescent="0.2">
      <c r="A477" s="352" t="s">
        <v>17</v>
      </c>
      <c r="B477" s="353">
        <v>200</v>
      </c>
      <c r="C477" s="353" t="s">
        <v>1704</v>
      </c>
      <c r="D477" s="355">
        <v>1108908.45</v>
      </c>
      <c r="E477" s="355">
        <v>0</v>
      </c>
      <c r="F477" s="355">
        <v>1108908.45</v>
      </c>
      <c r="G477" s="54" t="str">
        <f t="shared" si="8"/>
        <v>320</v>
      </c>
    </row>
    <row r="478" spans="1:7" s="53" customFormat="1" ht="22.5" x14ac:dyDescent="0.2">
      <c r="A478" s="352" t="s">
        <v>1042</v>
      </c>
      <c r="B478" s="353">
        <v>200</v>
      </c>
      <c r="C478" s="353" t="s">
        <v>1705</v>
      </c>
      <c r="D478" s="355">
        <v>1108908.45</v>
      </c>
      <c r="E478" s="355">
        <v>0</v>
      </c>
      <c r="F478" s="355">
        <v>1108908.45</v>
      </c>
      <c r="G478" s="54" t="str">
        <f t="shared" si="8"/>
        <v>323</v>
      </c>
    </row>
    <row r="479" spans="1:7" s="55" customFormat="1" ht="78.75" x14ac:dyDescent="0.2">
      <c r="A479" s="352" t="s">
        <v>563</v>
      </c>
      <c r="B479" s="353">
        <v>200</v>
      </c>
      <c r="C479" s="353" t="s">
        <v>1706</v>
      </c>
      <c r="D479" s="355">
        <v>3788963.38</v>
      </c>
      <c r="E479" s="355">
        <v>3133668.65</v>
      </c>
      <c r="F479" s="355">
        <v>655294.73</v>
      </c>
      <c r="G479" s="54" t="str">
        <f t="shared" si="8"/>
        <v>000</v>
      </c>
    </row>
    <row r="480" spans="1:7" s="55" customFormat="1" x14ac:dyDescent="0.2">
      <c r="A480" s="352" t="s">
        <v>16</v>
      </c>
      <c r="B480" s="353">
        <v>200</v>
      </c>
      <c r="C480" s="353" t="s">
        <v>1707</v>
      </c>
      <c r="D480" s="355">
        <v>3788963.38</v>
      </c>
      <c r="E480" s="355">
        <v>3133668.65</v>
      </c>
      <c r="F480" s="355">
        <v>655294.73</v>
      </c>
      <c r="G480" s="54" t="str">
        <f t="shared" si="8"/>
        <v>300</v>
      </c>
    </row>
    <row r="481" spans="1:7" s="53" customFormat="1" ht="22.5" x14ac:dyDescent="0.2">
      <c r="A481" s="352" t="s">
        <v>17</v>
      </c>
      <c r="B481" s="353">
        <v>200</v>
      </c>
      <c r="C481" s="353" t="s">
        <v>1708</v>
      </c>
      <c r="D481" s="355">
        <v>3788963.38</v>
      </c>
      <c r="E481" s="355">
        <v>3133668.65</v>
      </c>
      <c r="F481" s="355">
        <v>655294.73</v>
      </c>
      <c r="G481" s="54" t="str">
        <f t="shared" si="8"/>
        <v>320</v>
      </c>
    </row>
    <row r="482" spans="1:7" s="53" customFormat="1" ht="22.5" x14ac:dyDescent="0.2">
      <c r="A482" s="352" t="s">
        <v>1042</v>
      </c>
      <c r="B482" s="353">
        <v>200</v>
      </c>
      <c r="C482" s="353" t="s">
        <v>1709</v>
      </c>
      <c r="D482" s="355">
        <v>3788963.38</v>
      </c>
      <c r="E482" s="355">
        <v>3133668.65</v>
      </c>
      <c r="F482" s="355">
        <v>655294.73</v>
      </c>
      <c r="G482" s="54" t="str">
        <f t="shared" si="8"/>
        <v>323</v>
      </c>
    </row>
    <row r="483" spans="1:7" s="55" customFormat="1" ht="67.5" x14ac:dyDescent="0.2">
      <c r="A483" s="352" t="s">
        <v>700</v>
      </c>
      <c r="B483" s="353">
        <v>200</v>
      </c>
      <c r="C483" s="353" t="s">
        <v>1710</v>
      </c>
      <c r="D483" s="355">
        <v>1560200</v>
      </c>
      <c r="E483" s="355">
        <v>1488465.6</v>
      </c>
      <c r="F483" s="355">
        <v>71734.399999999994</v>
      </c>
      <c r="G483" s="54" t="str">
        <f t="shared" si="8"/>
        <v>000</v>
      </c>
    </row>
    <row r="484" spans="1:7" s="55" customFormat="1" ht="22.5" x14ac:dyDescent="0.2">
      <c r="A484" s="352" t="s">
        <v>91</v>
      </c>
      <c r="B484" s="353">
        <v>200</v>
      </c>
      <c r="C484" s="353" t="s">
        <v>1711</v>
      </c>
      <c r="D484" s="355">
        <v>594531.94999999995</v>
      </c>
      <c r="E484" s="355">
        <v>522797.55</v>
      </c>
      <c r="F484" s="355">
        <v>71734.399999999994</v>
      </c>
      <c r="G484" s="54" t="str">
        <f t="shared" si="8"/>
        <v>200</v>
      </c>
    </row>
    <row r="485" spans="1:7" s="53" customFormat="1" ht="22.5" x14ac:dyDescent="0.2">
      <c r="A485" s="352" t="s">
        <v>11</v>
      </c>
      <c r="B485" s="353">
        <v>200</v>
      </c>
      <c r="C485" s="353" t="s">
        <v>1712</v>
      </c>
      <c r="D485" s="355">
        <v>594531.94999999995</v>
      </c>
      <c r="E485" s="355">
        <v>522797.55</v>
      </c>
      <c r="F485" s="355">
        <v>71734.399999999994</v>
      </c>
      <c r="G485" s="54" t="str">
        <f t="shared" si="8"/>
        <v>240</v>
      </c>
    </row>
    <row r="486" spans="1:7" s="55" customFormat="1" x14ac:dyDescent="0.2">
      <c r="A486" s="352" t="s">
        <v>406</v>
      </c>
      <c r="B486" s="353">
        <v>200</v>
      </c>
      <c r="C486" s="353" t="s">
        <v>1713</v>
      </c>
      <c r="D486" s="355">
        <v>594531.94999999995</v>
      </c>
      <c r="E486" s="355">
        <v>522797.55</v>
      </c>
      <c r="F486" s="355">
        <v>71734.399999999994</v>
      </c>
      <c r="G486" s="54" t="str">
        <f t="shared" si="8"/>
        <v>244</v>
      </c>
    </row>
    <row r="487" spans="1:7" s="53" customFormat="1" x14ac:dyDescent="0.2">
      <c r="A487" s="352" t="s">
        <v>16</v>
      </c>
      <c r="B487" s="353">
        <v>200</v>
      </c>
      <c r="C487" s="353" t="s">
        <v>1714</v>
      </c>
      <c r="D487" s="355">
        <v>965668.05</v>
      </c>
      <c r="E487" s="355">
        <v>965668.05</v>
      </c>
      <c r="F487" s="355">
        <v>0</v>
      </c>
      <c r="G487" s="54" t="str">
        <f t="shared" si="8"/>
        <v>300</v>
      </c>
    </row>
    <row r="488" spans="1:7" s="55" customFormat="1" ht="22.5" x14ac:dyDescent="0.2">
      <c r="A488" s="352" t="s">
        <v>17</v>
      </c>
      <c r="B488" s="353">
        <v>200</v>
      </c>
      <c r="C488" s="353" t="s">
        <v>1715</v>
      </c>
      <c r="D488" s="355">
        <v>965668.05</v>
      </c>
      <c r="E488" s="355">
        <v>965668.05</v>
      </c>
      <c r="F488" s="355">
        <v>0</v>
      </c>
      <c r="G488" s="54" t="str">
        <f t="shared" si="8"/>
        <v>320</v>
      </c>
    </row>
    <row r="489" spans="1:7" s="53" customFormat="1" ht="22.5" x14ac:dyDescent="0.2">
      <c r="A489" s="352" t="s">
        <v>305</v>
      </c>
      <c r="B489" s="353">
        <v>200</v>
      </c>
      <c r="C489" s="353" t="s">
        <v>1716</v>
      </c>
      <c r="D489" s="355">
        <v>141768</v>
      </c>
      <c r="E489" s="355">
        <v>141768</v>
      </c>
      <c r="F489" s="355">
        <v>0</v>
      </c>
      <c r="G489" s="54" t="str">
        <f t="shared" si="8"/>
        <v>321</v>
      </c>
    </row>
    <row r="490" spans="1:7" s="55" customFormat="1" ht="22.5" x14ac:dyDescent="0.2">
      <c r="A490" s="352" t="s">
        <v>1042</v>
      </c>
      <c r="B490" s="353">
        <v>200</v>
      </c>
      <c r="C490" s="353" t="s">
        <v>1717</v>
      </c>
      <c r="D490" s="355">
        <v>823900.05</v>
      </c>
      <c r="E490" s="355">
        <v>823900.05</v>
      </c>
      <c r="F490" s="355">
        <v>0</v>
      </c>
      <c r="G490" s="54" t="str">
        <f t="shared" si="8"/>
        <v>323</v>
      </c>
    </row>
    <row r="491" spans="1:7" s="55" customFormat="1" ht="135" x14ac:dyDescent="0.2">
      <c r="A491" s="352" t="s">
        <v>417</v>
      </c>
      <c r="B491" s="353">
        <v>200</v>
      </c>
      <c r="C491" s="353" t="s">
        <v>1718</v>
      </c>
      <c r="D491" s="355">
        <v>110630400</v>
      </c>
      <c r="E491" s="355">
        <v>78559552.719999999</v>
      </c>
      <c r="F491" s="355">
        <v>32070847.280000001</v>
      </c>
      <c r="G491" s="54" t="str">
        <f t="shared" si="8"/>
        <v>000</v>
      </c>
    </row>
    <row r="492" spans="1:7" s="55" customFormat="1" ht="22.5" x14ac:dyDescent="0.2">
      <c r="A492" s="352" t="s">
        <v>91</v>
      </c>
      <c r="B492" s="353">
        <v>200</v>
      </c>
      <c r="C492" s="353" t="s">
        <v>1719</v>
      </c>
      <c r="D492" s="355">
        <v>2638386.17</v>
      </c>
      <c r="E492" s="355">
        <v>2071726.72</v>
      </c>
      <c r="F492" s="355">
        <v>566659.44999999995</v>
      </c>
      <c r="G492" s="54" t="str">
        <f t="shared" si="8"/>
        <v>200</v>
      </c>
    </row>
    <row r="493" spans="1:7" s="55" customFormat="1" ht="22.5" x14ac:dyDescent="0.2">
      <c r="A493" s="352" t="s">
        <v>11</v>
      </c>
      <c r="B493" s="353">
        <v>200</v>
      </c>
      <c r="C493" s="353" t="s">
        <v>1720</v>
      </c>
      <c r="D493" s="355">
        <v>2638386.17</v>
      </c>
      <c r="E493" s="355">
        <v>2071726.72</v>
      </c>
      <c r="F493" s="355">
        <v>566659.44999999995</v>
      </c>
      <c r="G493" s="54" t="str">
        <f t="shared" si="8"/>
        <v>240</v>
      </c>
    </row>
    <row r="494" spans="1:7" s="53" customFormat="1" x14ac:dyDescent="0.2">
      <c r="A494" s="352" t="s">
        <v>406</v>
      </c>
      <c r="B494" s="353">
        <v>200</v>
      </c>
      <c r="C494" s="353" t="s">
        <v>1721</v>
      </c>
      <c r="D494" s="355">
        <v>2638386.17</v>
      </c>
      <c r="E494" s="355">
        <v>2071726.72</v>
      </c>
      <c r="F494" s="355">
        <v>566659.44999999995</v>
      </c>
      <c r="G494" s="54" t="str">
        <f t="shared" si="8"/>
        <v>244</v>
      </c>
    </row>
    <row r="495" spans="1:7" s="55" customFormat="1" x14ac:dyDescent="0.2">
      <c r="A495" s="352" t="s">
        <v>16</v>
      </c>
      <c r="B495" s="353">
        <v>200</v>
      </c>
      <c r="C495" s="353" t="s">
        <v>1722</v>
      </c>
      <c r="D495" s="355">
        <v>107992013.83</v>
      </c>
      <c r="E495" s="355">
        <v>76487826</v>
      </c>
      <c r="F495" s="355">
        <v>31504187.829999998</v>
      </c>
      <c r="G495" s="54" t="str">
        <f t="shared" si="8"/>
        <v>300</v>
      </c>
    </row>
    <row r="496" spans="1:7" s="55" customFormat="1" ht="22.5" x14ac:dyDescent="0.2">
      <c r="A496" s="352" t="s">
        <v>17</v>
      </c>
      <c r="B496" s="353">
        <v>200</v>
      </c>
      <c r="C496" s="353" t="s">
        <v>1723</v>
      </c>
      <c r="D496" s="355">
        <v>107992013.83</v>
      </c>
      <c r="E496" s="355">
        <v>76487826</v>
      </c>
      <c r="F496" s="355">
        <v>31504187.829999998</v>
      </c>
      <c r="G496" s="54" t="str">
        <f t="shared" si="8"/>
        <v>320</v>
      </c>
    </row>
    <row r="497" spans="1:7" s="53" customFormat="1" ht="22.5" x14ac:dyDescent="0.2">
      <c r="A497" s="352" t="s">
        <v>305</v>
      </c>
      <c r="B497" s="353">
        <v>200</v>
      </c>
      <c r="C497" s="353" t="s">
        <v>1724</v>
      </c>
      <c r="D497" s="355">
        <v>107992013.83</v>
      </c>
      <c r="E497" s="355">
        <v>76487826</v>
      </c>
      <c r="F497" s="355">
        <v>31504187.829999998</v>
      </c>
      <c r="G497" s="54" t="str">
        <f t="shared" si="8"/>
        <v>321</v>
      </c>
    </row>
    <row r="498" spans="1:7" s="55" customFormat="1" ht="101.25" x14ac:dyDescent="0.2">
      <c r="A498" s="352" t="s">
        <v>564</v>
      </c>
      <c r="B498" s="353">
        <v>200</v>
      </c>
      <c r="C498" s="353" t="s">
        <v>1725</v>
      </c>
      <c r="D498" s="355">
        <v>1651200</v>
      </c>
      <c r="E498" s="355">
        <v>734293</v>
      </c>
      <c r="F498" s="355">
        <v>916907</v>
      </c>
      <c r="G498" s="54" t="str">
        <f t="shared" si="8"/>
        <v>000</v>
      </c>
    </row>
    <row r="499" spans="1:7" s="55" customFormat="1" x14ac:dyDescent="0.2">
      <c r="A499" s="352" t="s">
        <v>16</v>
      </c>
      <c r="B499" s="353">
        <v>200</v>
      </c>
      <c r="C499" s="353" t="s">
        <v>1726</v>
      </c>
      <c r="D499" s="355">
        <v>1651200</v>
      </c>
      <c r="E499" s="355">
        <v>734293</v>
      </c>
      <c r="F499" s="355">
        <v>916907</v>
      </c>
      <c r="G499" s="54" t="str">
        <f t="shared" si="8"/>
        <v>300</v>
      </c>
    </row>
    <row r="500" spans="1:7" s="55" customFormat="1" ht="22.5" x14ac:dyDescent="0.2">
      <c r="A500" s="352" t="s">
        <v>17</v>
      </c>
      <c r="B500" s="353">
        <v>200</v>
      </c>
      <c r="C500" s="353" t="s">
        <v>1727</v>
      </c>
      <c r="D500" s="355">
        <v>1651200</v>
      </c>
      <c r="E500" s="355">
        <v>734293</v>
      </c>
      <c r="F500" s="355">
        <v>916907</v>
      </c>
      <c r="G500" s="54" t="str">
        <f t="shared" si="8"/>
        <v>320</v>
      </c>
    </row>
    <row r="501" spans="1:7" s="55" customFormat="1" ht="22.5" x14ac:dyDescent="0.2">
      <c r="A501" s="352" t="s">
        <v>305</v>
      </c>
      <c r="B501" s="353">
        <v>200</v>
      </c>
      <c r="C501" s="353" t="s">
        <v>1728</v>
      </c>
      <c r="D501" s="355">
        <v>1651200</v>
      </c>
      <c r="E501" s="355">
        <v>734293</v>
      </c>
      <c r="F501" s="355">
        <v>916907</v>
      </c>
      <c r="G501" s="54" t="str">
        <f t="shared" si="8"/>
        <v>321</v>
      </c>
    </row>
    <row r="502" spans="1:7" s="55" customFormat="1" ht="78.75" x14ac:dyDescent="0.2">
      <c r="A502" s="352" t="s">
        <v>565</v>
      </c>
      <c r="B502" s="353">
        <v>200</v>
      </c>
      <c r="C502" s="353" t="s">
        <v>1729</v>
      </c>
      <c r="D502" s="355">
        <v>2537330.9900000002</v>
      </c>
      <c r="E502" s="355">
        <v>167690</v>
      </c>
      <c r="F502" s="355">
        <v>2369640.9900000002</v>
      </c>
      <c r="G502" s="54" t="str">
        <f t="shared" si="8"/>
        <v>000</v>
      </c>
    </row>
    <row r="503" spans="1:7" s="55" customFormat="1" x14ac:dyDescent="0.2">
      <c r="A503" s="352" t="s">
        <v>16</v>
      </c>
      <c r="B503" s="353">
        <v>200</v>
      </c>
      <c r="C503" s="353" t="s">
        <v>1730</v>
      </c>
      <c r="D503" s="355">
        <v>2537330.9900000002</v>
      </c>
      <c r="E503" s="355">
        <v>167690</v>
      </c>
      <c r="F503" s="355">
        <v>2369640.9900000002</v>
      </c>
      <c r="G503" s="54" t="str">
        <f t="shared" si="8"/>
        <v>300</v>
      </c>
    </row>
    <row r="504" spans="1:7" s="55" customFormat="1" ht="22.5" x14ac:dyDescent="0.2">
      <c r="A504" s="352" t="s">
        <v>17</v>
      </c>
      <c r="B504" s="353">
        <v>200</v>
      </c>
      <c r="C504" s="353" t="s">
        <v>1731</v>
      </c>
      <c r="D504" s="355">
        <v>2537330.9900000002</v>
      </c>
      <c r="E504" s="355">
        <v>167690</v>
      </c>
      <c r="F504" s="355">
        <v>2369640.9900000002</v>
      </c>
      <c r="G504" s="54" t="str">
        <f t="shared" si="8"/>
        <v>320</v>
      </c>
    </row>
    <row r="505" spans="1:7" s="55" customFormat="1" ht="22.5" x14ac:dyDescent="0.2">
      <c r="A505" s="352" t="s">
        <v>1042</v>
      </c>
      <c r="B505" s="353">
        <v>200</v>
      </c>
      <c r="C505" s="353" t="s">
        <v>1732</v>
      </c>
      <c r="D505" s="355">
        <v>2537330.9900000002</v>
      </c>
      <c r="E505" s="355">
        <v>167690</v>
      </c>
      <c r="F505" s="355">
        <v>2369640.9900000002</v>
      </c>
      <c r="G505" s="54" t="str">
        <f t="shared" si="8"/>
        <v>323</v>
      </c>
    </row>
    <row r="506" spans="1:7" s="55" customFormat="1" ht="45" x14ac:dyDescent="0.2">
      <c r="A506" s="352" t="s">
        <v>566</v>
      </c>
      <c r="B506" s="353">
        <v>200</v>
      </c>
      <c r="C506" s="353" t="s">
        <v>1733</v>
      </c>
      <c r="D506" s="355">
        <v>1698100</v>
      </c>
      <c r="E506" s="355">
        <v>1146877.97</v>
      </c>
      <c r="F506" s="355">
        <v>551222.03</v>
      </c>
      <c r="G506" s="54" t="str">
        <f t="shared" si="8"/>
        <v>000</v>
      </c>
    </row>
    <row r="507" spans="1:7" s="55" customFormat="1" x14ac:dyDescent="0.2">
      <c r="A507" s="352" t="s">
        <v>16</v>
      </c>
      <c r="B507" s="353">
        <v>200</v>
      </c>
      <c r="C507" s="353" t="s">
        <v>1734</v>
      </c>
      <c r="D507" s="355">
        <v>1698100</v>
      </c>
      <c r="E507" s="355">
        <v>1146877.97</v>
      </c>
      <c r="F507" s="355">
        <v>551222.03</v>
      </c>
      <c r="G507" s="54" t="str">
        <f t="shared" si="8"/>
        <v>300</v>
      </c>
    </row>
    <row r="508" spans="1:7" s="55" customFormat="1" ht="22.5" x14ac:dyDescent="0.2">
      <c r="A508" s="352" t="s">
        <v>17</v>
      </c>
      <c r="B508" s="353">
        <v>200</v>
      </c>
      <c r="C508" s="353" t="s">
        <v>1735</v>
      </c>
      <c r="D508" s="355">
        <v>1698100</v>
      </c>
      <c r="E508" s="355">
        <v>1146877.97</v>
      </c>
      <c r="F508" s="355">
        <v>551222.03</v>
      </c>
      <c r="G508" s="54" t="str">
        <f t="shared" si="8"/>
        <v>320</v>
      </c>
    </row>
    <row r="509" spans="1:7" s="53" customFormat="1" ht="22.5" x14ac:dyDescent="0.2">
      <c r="A509" s="352" t="s">
        <v>1042</v>
      </c>
      <c r="B509" s="353">
        <v>200</v>
      </c>
      <c r="C509" s="353" t="s">
        <v>1736</v>
      </c>
      <c r="D509" s="355">
        <v>1698100</v>
      </c>
      <c r="E509" s="355">
        <v>1146877.97</v>
      </c>
      <c r="F509" s="355">
        <v>551222.03</v>
      </c>
      <c r="G509" s="54" t="str">
        <f t="shared" si="8"/>
        <v>323</v>
      </c>
    </row>
    <row r="510" spans="1:7" s="55" customFormat="1" ht="236.25" x14ac:dyDescent="0.2">
      <c r="A510" s="352" t="s">
        <v>1057</v>
      </c>
      <c r="B510" s="353">
        <v>200</v>
      </c>
      <c r="C510" s="353" t="s">
        <v>1737</v>
      </c>
      <c r="D510" s="355">
        <v>5433400</v>
      </c>
      <c r="E510" s="355">
        <v>1813761.56</v>
      </c>
      <c r="F510" s="355">
        <v>3619638.44</v>
      </c>
      <c r="G510" s="54" t="str">
        <f t="shared" si="8"/>
        <v>000</v>
      </c>
    </row>
    <row r="511" spans="1:7" s="53" customFormat="1" x14ac:dyDescent="0.2">
      <c r="A511" s="352" t="s">
        <v>16</v>
      </c>
      <c r="B511" s="353">
        <v>200</v>
      </c>
      <c r="C511" s="353" t="s">
        <v>1738</v>
      </c>
      <c r="D511" s="355">
        <v>5433400</v>
      </c>
      <c r="E511" s="355">
        <v>1813761.56</v>
      </c>
      <c r="F511" s="355">
        <v>3619638.44</v>
      </c>
      <c r="G511" s="54" t="str">
        <f t="shared" si="8"/>
        <v>300</v>
      </c>
    </row>
    <row r="512" spans="1:7" s="55" customFormat="1" ht="22.5" x14ac:dyDescent="0.2">
      <c r="A512" s="352" t="s">
        <v>17</v>
      </c>
      <c r="B512" s="353">
        <v>200</v>
      </c>
      <c r="C512" s="353" t="s">
        <v>1739</v>
      </c>
      <c r="D512" s="355">
        <v>2085400</v>
      </c>
      <c r="E512" s="355">
        <v>526761.56000000006</v>
      </c>
      <c r="F512" s="355">
        <v>1558638.44</v>
      </c>
      <c r="G512" s="54" t="str">
        <f t="shared" si="8"/>
        <v>320</v>
      </c>
    </row>
    <row r="513" spans="1:7" s="55" customFormat="1" ht="22.5" x14ac:dyDescent="0.2">
      <c r="A513" s="352" t="s">
        <v>305</v>
      </c>
      <c r="B513" s="353">
        <v>200</v>
      </c>
      <c r="C513" s="353" t="s">
        <v>1740</v>
      </c>
      <c r="D513" s="355">
        <v>2085400</v>
      </c>
      <c r="E513" s="355">
        <v>526761.56000000006</v>
      </c>
      <c r="F513" s="355">
        <v>1558638.44</v>
      </c>
      <c r="G513" s="54" t="str">
        <f t="shared" si="8"/>
        <v>321</v>
      </c>
    </row>
    <row r="514" spans="1:7" s="55" customFormat="1" x14ac:dyDescent="0.2">
      <c r="A514" s="352" t="s">
        <v>189</v>
      </c>
      <c r="B514" s="353">
        <v>200</v>
      </c>
      <c r="C514" s="353" t="s">
        <v>1741</v>
      </c>
      <c r="D514" s="355">
        <v>3348000</v>
      </c>
      <c r="E514" s="355">
        <v>1287000</v>
      </c>
      <c r="F514" s="355">
        <v>2061000</v>
      </c>
      <c r="G514" s="54" t="str">
        <f t="shared" si="8"/>
        <v>360</v>
      </c>
    </row>
    <row r="515" spans="1:7" s="53" customFormat="1" ht="67.5" x14ac:dyDescent="0.2">
      <c r="A515" s="352" t="s">
        <v>567</v>
      </c>
      <c r="B515" s="353">
        <v>200</v>
      </c>
      <c r="C515" s="353" t="s">
        <v>1742</v>
      </c>
      <c r="D515" s="355">
        <v>3458169.01</v>
      </c>
      <c r="E515" s="355">
        <v>738496</v>
      </c>
      <c r="F515" s="355">
        <v>2719673.01</v>
      </c>
      <c r="G515" s="54" t="str">
        <f t="shared" si="8"/>
        <v>000</v>
      </c>
    </row>
    <row r="516" spans="1:7" s="55" customFormat="1" x14ac:dyDescent="0.2">
      <c r="A516" s="352" t="s">
        <v>16</v>
      </c>
      <c r="B516" s="353">
        <v>200</v>
      </c>
      <c r="C516" s="353" t="s">
        <v>1743</v>
      </c>
      <c r="D516" s="355">
        <v>3458169.01</v>
      </c>
      <c r="E516" s="355">
        <v>738496</v>
      </c>
      <c r="F516" s="355">
        <v>2719673.01</v>
      </c>
      <c r="G516" s="54" t="str">
        <f t="shared" si="8"/>
        <v>300</v>
      </c>
    </row>
    <row r="517" spans="1:7" s="53" customFormat="1" ht="22.5" x14ac:dyDescent="0.2">
      <c r="A517" s="352" t="s">
        <v>17</v>
      </c>
      <c r="B517" s="353">
        <v>200</v>
      </c>
      <c r="C517" s="353" t="s">
        <v>1744</v>
      </c>
      <c r="D517" s="355">
        <v>3458169.01</v>
      </c>
      <c r="E517" s="355">
        <v>738496</v>
      </c>
      <c r="F517" s="355">
        <v>2719673.01</v>
      </c>
      <c r="G517" s="54" t="str">
        <f t="shared" si="8"/>
        <v>320</v>
      </c>
    </row>
    <row r="518" spans="1:7" s="55" customFormat="1" ht="22.5" x14ac:dyDescent="0.2">
      <c r="A518" s="352" t="s">
        <v>1042</v>
      </c>
      <c r="B518" s="353">
        <v>200</v>
      </c>
      <c r="C518" s="353" t="s">
        <v>1745</v>
      </c>
      <c r="D518" s="355">
        <v>3458169.01</v>
      </c>
      <c r="E518" s="355">
        <v>738496</v>
      </c>
      <c r="F518" s="355">
        <v>2719673.01</v>
      </c>
      <c r="G518" s="54" t="str">
        <f t="shared" si="8"/>
        <v>323</v>
      </c>
    </row>
    <row r="519" spans="1:7" s="55" customFormat="1" ht="67.5" x14ac:dyDescent="0.2">
      <c r="A519" s="352" t="s">
        <v>568</v>
      </c>
      <c r="B519" s="353">
        <v>200</v>
      </c>
      <c r="C519" s="353" t="s">
        <v>1746</v>
      </c>
      <c r="D519" s="355">
        <v>4349436.62</v>
      </c>
      <c r="E519" s="355">
        <v>3169107.99</v>
      </c>
      <c r="F519" s="355">
        <v>1180328.6299999999</v>
      </c>
      <c r="G519" s="54" t="str">
        <f t="shared" si="8"/>
        <v>000</v>
      </c>
    </row>
    <row r="520" spans="1:7" s="55" customFormat="1" x14ac:dyDescent="0.2">
      <c r="A520" s="352" t="s">
        <v>16</v>
      </c>
      <c r="B520" s="353">
        <v>200</v>
      </c>
      <c r="C520" s="353" t="s">
        <v>1747</v>
      </c>
      <c r="D520" s="355">
        <v>4349436.62</v>
      </c>
      <c r="E520" s="355">
        <v>3169107.99</v>
      </c>
      <c r="F520" s="355">
        <v>1180328.6299999999</v>
      </c>
      <c r="G520" s="54" t="str">
        <f t="shared" si="8"/>
        <v>300</v>
      </c>
    </row>
    <row r="521" spans="1:7" s="53" customFormat="1" ht="22.5" x14ac:dyDescent="0.2">
      <c r="A521" s="352" t="s">
        <v>17</v>
      </c>
      <c r="B521" s="353">
        <v>200</v>
      </c>
      <c r="C521" s="353" t="s">
        <v>1748</v>
      </c>
      <c r="D521" s="355">
        <v>4349436.62</v>
      </c>
      <c r="E521" s="355">
        <v>3169107.99</v>
      </c>
      <c r="F521" s="355">
        <v>1180328.6299999999</v>
      </c>
      <c r="G521" s="54" t="str">
        <f t="shared" si="8"/>
        <v>320</v>
      </c>
    </row>
    <row r="522" spans="1:7" s="55" customFormat="1" ht="22.5" x14ac:dyDescent="0.2">
      <c r="A522" s="352" t="s">
        <v>1042</v>
      </c>
      <c r="B522" s="353">
        <v>200</v>
      </c>
      <c r="C522" s="353" t="s">
        <v>1749</v>
      </c>
      <c r="D522" s="355">
        <v>4349436.62</v>
      </c>
      <c r="E522" s="355">
        <v>3169107.99</v>
      </c>
      <c r="F522" s="355">
        <v>1180328.6299999999</v>
      </c>
      <c r="G522" s="54" t="str">
        <f t="shared" si="8"/>
        <v>323</v>
      </c>
    </row>
    <row r="523" spans="1:7" s="55" customFormat="1" ht="112.5" x14ac:dyDescent="0.2">
      <c r="A523" s="352" t="s">
        <v>569</v>
      </c>
      <c r="B523" s="353">
        <v>200</v>
      </c>
      <c r="C523" s="353" t="s">
        <v>1750</v>
      </c>
      <c r="D523" s="355">
        <v>1268591.55</v>
      </c>
      <c r="E523" s="355">
        <v>0</v>
      </c>
      <c r="F523" s="355">
        <v>1268591.55</v>
      </c>
      <c r="G523" s="54" t="str">
        <f t="shared" si="8"/>
        <v>000</v>
      </c>
    </row>
    <row r="524" spans="1:7" s="55" customFormat="1" x14ac:dyDescent="0.2">
      <c r="A524" s="352" t="s">
        <v>16</v>
      </c>
      <c r="B524" s="353">
        <v>200</v>
      </c>
      <c r="C524" s="353" t="s">
        <v>1751</v>
      </c>
      <c r="D524" s="355">
        <v>1268591.55</v>
      </c>
      <c r="E524" s="355">
        <v>0</v>
      </c>
      <c r="F524" s="355">
        <v>1268591.55</v>
      </c>
      <c r="G524" s="54" t="str">
        <f t="shared" si="8"/>
        <v>300</v>
      </c>
    </row>
    <row r="525" spans="1:7" s="55" customFormat="1" ht="22.5" x14ac:dyDescent="0.2">
      <c r="A525" s="352" t="s">
        <v>17</v>
      </c>
      <c r="B525" s="353">
        <v>200</v>
      </c>
      <c r="C525" s="353" t="s">
        <v>1752</v>
      </c>
      <c r="D525" s="355">
        <v>1268591.55</v>
      </c>
      <c r="E525" s="355">
        <v>0</v>
      </c>
      <c r="F525" s="355">
        <v>1268591.55</v>
      </c>
      <c r="G525" s="54" t="str">
        <f t="shared" ref="G525:G583" si="9">RIGHT(C525,3)</f>
        <v>320</v>
      </c>
    </row>
    <row r="526" spans="1:7" s="55" customFormat="1" ht="22.5" x14ac:dyDescent="0.2">
      <c r="A526" s="352" t="s">
        <v>1042</v>
      </c>
      <c r="B526" s="353">
        <v>200</v>
      </c>
      <c r="C526" s="353" t="s">
        <v>1753</v>
      </c>
      <c r="D526" s="355">
        <v>1268591.55</v>
      </c>
      <c r="E526" s="355">
        <v>0</v>
      </c>
      <c r="F526" s="355">
        <v>1268591.55</v>
      </c>
      <c r="G526" s="54" t="str">
        <f t="shared" si="9"/>
        <v>323</v>
      </c>
    </row>
    <row r="527" spans="1:7" s="55" customFormat="1" x14ac:dyDescent="0.2">
      <c r="A527" s="352" t="s">
        <v>166</v>
      </c>
      <c r="B527" s="353">
        <v>200</v>
      </c>
      <c r="C527" s="353" t="s">
        <v>1754</v>
      </c>
      <c r="D527" s="355">
        <v>4853134.1900000004</v>
      </c>
      <c r="E527" s="355">
        <v>4408560</v>
      </c>
      <c r="F527" s="355">
        <v>444574.19</v>
      </c>
      <c r="G527" s="54" t="str">
        <f t="shared" si="9"/>
        <v>000</v>
      </c>
    </row>
    <row r="528" spans="1:7" s="55" customFormat="1" ht="33.75" x14ac:dyDescent="0.2">
      <c r="A528" s="352" t="s">
        <v>453</v>
      </c>
      <c r="B528" s="353">
        <v>200</v>
      </c>
      <c r="C528" s="353" t="s">
        <v>1755</v>
      </c>
      <c r="D528" s="355">
        <v>4853134.1900000004</v>
      </c>
      <c r="E528" s="355">
        <v>4408560</v>
      </c>
      <c r="F528" s="355">
        <v>444574.19</v>
      </c>
      <c r="G528" s="54" t="str">
        <f t="shared" si="9"/>
        <v>000</v>
      </c>
    </row>
    <row r="529" spans="1:7" s="55" customFormat="1" ht="56.25" x14ac:dyDescent="0.2">
      <c r="A529" s="352" t="s">
        <v>454</v>
      </c>
      <c r="B529" s="353">
        <v>200</v>
      </c>
      <c r="C529" s="353" t="s">
        <v>1756</v>
      </c>
      <c r="D529" s="355">
        <v>4853134.1900000004</v>
      </c>
      <c r="E529" s="355">
        <v>4408560</v>
      </c>
      <c r="F529" s="355">
        <v>444574.19</v>
      </c>
      <c r="G529" s="54" t="str">
        <f t="shared" si="9"/>
        <v>000</v>
      </c>
    </row>
    <row r="530" spans="1:7" s="55" customFormat="1" ht="22.5" x14ac:dyDescent="0.2">
      <c r="A530" s="352" t="s">
        <v>431</v>
      </c>
      <c r="B530" s="353">
        <v>200</v>
      </c>
      <c r="C530" s="353" t="s">
        <v>1757</v>
      </c>
      <c r="D530" s="355">
        <v>4853134.1900000004</v>
      </c>
      <c r="E530" s="355">
        <v>4408560</v>
      </c>
      <c r="F530" s="355">
        <v>444574.19</v>
      </c>
      <c r="G530" s="54" t="str">
        <f t="shared" si="9"/>
        <v>000</v>
      </c>
    </row>
    <row r="531" spans="1:7" s="55" customFormat="1" x14ac:dyDescent="0.2">
      <c r="A531" s="352" t="s">
        <v>16</v>
      </c>
      <c r="B531" s="353">
        <v>200</v>
      </c>
      <c r="C531" s="353" t="s">
        <v>1758</v>
      </c>
      <c r="D531" s="355">
        <v>4853134.1900000004</v>
      </c>
      <c r="E531" s="355">
        <v>4408560</v>
      </c>
      <c r="F531" s="355">
        <v>444574.19</v>
      </c>
      <c r="G531" s="54" t="str">
        <f t="shared" si="9"/>
        <v>300</v>
      </c>
    </row>
    <row r="532" spans="1:7" s="53" customFormat="1" ht="22.5" x14ac:dyDescent="0.2">
      <c r="A532" s="352" t="s">
        <v>17</v>
      </c>
      <c r="B532" s="353">
        <v>200</v>
      </c>
      <c r="C532" s="353" t="s">
        <v>1759</v>
      </c>
      <c r="D532" s="355">
        <v>4853134.1900000004</v>
      </c>
      <c r="E532" s="355">
        <v>4408560</v>
      </c>
      <c r="F532" s="355">
        <v>444574.19</v>
      </c>
      <c r="G532" s="54" t="str">
        <f t="shared" si="9"/>
        <v>320</v>
      </c>
    </row>
    <row r="533" spans="1:7" s="55" customFormat="1" x14ac:dyDescent="0.2">
      <c r="A533" s="352" t="s">
        <v>66</v>
      </c>
      <c r="B533" s="353">
        <v>200</v>
      </c>
      <c r="C533" s="353" t="s">
        <v>1760</v>
      </c>
      <c r="D533" s="355">
        <v>4853134.1900000004</v>
      </c>
      <c r="E533" s="355">
        <v>4408560</v>
      </c>
      <c r="F533" s="355">
        <v>444574.19</v>
      </c>
      <c r="G533" s="54" t="str">
        <f t="shared" si="9"/>
        <v>322</v>
      </c>
    </row>
    <row r="534" spans="1:7" s="55" customFormat="1" x14ac:dyDescent="0.2">
      <c r="A534" s="352" t="s">
        <v>358</v>
      </c>
      <c r="B534" s="353">
        <v>200</v>
      </c>
      <c r="C534" s="353" t="s">
        <v>1761</v>
      </c>
      <c r="D534" s="355">
        <v>2343340</v>
      </c>
      <c r="E534" s="355">
        <v>1733292.4</v>
      </c>
      <c r="F534" s="355">
        <v>610047.6</v>
      </c>
      <c r="G534" s="54" t="str">
        <f t="shared" si="9"/>
        <v>000</v>
      </c>
    </row>
    <row r="535" spans="1:7" s="53" customFormat="1" x14ac:dyDescent="0.2">
      <c r="A535" s="352" t="s">
        <v>56</v>
      </c>
      <c r="B535" s="353">
        <v>200</v>
      </c>
      <c r="C535" s="353" t="s">
        <v>1762</v>
      </c>
      <c r="D535" s="355">
        <v>2343340</v>
      </c>
      <c r="E535" s="355">
        <v>1733292.4</v>
      </c>
      <c r="F535" s="355">
        <v>610047.6</v>
      </c>
      <c r="G535" s="54" t="str">
        <f t="shared" si="9"/>
        <v>000</v>
      </c>
    </row>
    <row r="536" spans="1:7" s="55" customFormat="1" ht="33.75" x14ac:dyDescent="0.2">
      <c r="A536" s="352" t="s">
        <v>478</v>
      </c>
      <c r="B536" s="353">
        <v>200</v>
      </c>
      <c r="C536" s="353" t="s">
        <v>1763</v>
      </c>
      <c r="D536" s="355">
        <v>2343340</v>
      </c>
      <c r="E536" s="355">
        <v>1733292.4</v>
      </c>
      <c r="F536" s="355">
        <v>610047.6</v>
      </c>
      <c r="G536" s="54" t="str">
        <f t="shared" si="9"/>
        <v>000</v>
      </c>
    </row>
    <row r="537" spans="1:7" s="55" customFormat="1" ht="33.75" x14ac:dyDescent="0.2">
      <c r="A537" s="352" t="s">
        <v>9</v>
      </c>
      <c r="B537" s="353">
        <v>200</v>
      </c>
      <c r="C537" s="353" t="s">
        <v>1764</v>
      </c>
      <c r="D537" s="355">
        <v>2283706</v>
      </c>
      <c r="E537" s="355">
        <v>1715203.53</v>
      </c>
      <c r="F537" s="355">
        <v>568502.47</v>
      </c>
      <c r="G537" s="54" t="str">
        <f t="shared" si="9"/>
        <v>100</v>
      </c>
    </row>
    <row r="538" spans="1:7" s="53" customFormat="1" x14ac:dyDescent="0.2">
      <c r="A538" s="352" t="s">
        <v>10</v>
      </c>
      <c r="B538" s="353">
        <v>200</v>
      </c>
      <c r="C538" s="353" t="s">
        <v>1765</v>
      </c>
      <c r="D538" s="355">
        <v>2283706</v>
      </c>
      <c r="E538" s="355">
        <v>1715203.53</v>
      </c>
      <c r="F538" s="355">
        <v>568502.47</v>
      </c>
      <c r="G538" s="54" t="str">
        <f t="shared" si="9"/>
        <v>120</v>
      </c>
    </row>
    <row r="539" spans="1:7" s="55" customFormat="1" x14ac:dyDescent="0.2">
      <c r="A539" s="352" t="s">
        <v>343</v>
      </c>
      <c r="B539" s="353">
        <v>200</v>
      </c>
      <c r="C539" s="353" t="s">
        <v>1766</v>
      </c>
      <c r="D539" s="355">
        <v>1635821.82</v>
      </c>
      <c r="E539" s="355">
        <v>1299945.6100000001</v>
      </c>
      <c r="F539" s="355">
        <v>335876.21</v>
      </c>
      <c r="G539" s="54" t="str">
        <f t="shared" si="9"/>
        <v>121</v>
      </c>
    </row>
    <row r="540" spans="1:7" s="55" customFormat="1" ht="22.5" x14ac:dyDescent="0.2">
      <c r="A540" s="352" t="s">
        <v>57</v>
      </c>
      <c r="B540" s="353">
        <v>200</v>
      </c>
      <c r="C540" s="353" t="s">
        <v>1767</v>
      </c>
      <c r="D540" s="355">
        <v>153866</v>
      </c>
      <c r="E540" s="355">
        <v>42065</v>
      </c>
      <c r="F540" s="355">
        <v>111801</v>
      </c>
      <c r="G540" s="54" t="str">
        <f t="shared" si="9"/>
        <v>122</v>
      </c>
    </row>
    <row r="541" spans="1:7" s="55" customFormat="1" ht="33.75" x14ac:dyDescent="0.2">
      <c r="A541" s="352" t="s">
        <v>344</v>
      </c>
      <c r="B541" s="353">
        <v>200</v>
      </c>
      <c r="C541" s="353" t="s">
        <v>1768</v>
      </c>
      <c r="D541" s="355">
        <v>494018.18</v>
      </c>
      <c r="E541" s="355">
        <v>373192.92</v>
      </c>
      <c r="F541" s="355">
        <v>120825.26</v>
      </c>
      <c r="G541" s="54" t="str">
        <f t="shared" si="9"/>
        <v>129</v>
      </c>
    </row>
    <row r="542" spans="1:7" s="53" customFormat="1" ht="22.5" x14ac:dyDescent="0.2">
      <c r="A542" s="352" t="s">
        <v>91</v>
      </c>
      <c r="B542" s="353">
        <v>200</v>
      </c>
      <c r="C542" s="353" t="s">
        <v>1769</v>
      </c>
      <c r="D542" s="355">
        <v>59634</v>
      </c>
      <c r="E542" s="355">
        <v>18088.87</v>
      </c>
      <c r="F542" s="355">
        <v>41545.129999999997</v>
      </c>
      <c r="G542" s="54" t="str">
        <f t="shared" si="9"/>
        <v>200</v>
      </c>
    </row>
    <row r="543" spans="1:7" s="53" customFormat="1" ht="22.5" x14ac:dyDescent="0.2">
      <c r="A543" s="352" t="s">
        <v>11</v>
      </c>
      <c r="B543" s="353">
        <v>200</v>
      </c>
      <c r="C543" s="353" t="s">
        <v>1770</v>
      </c>
      <c r="D543" s="355">
        <v>59634</v>
      </c>
      <c r="E543" s="355">
        <v>18088.87</v>
      </c>
      <c r="F543" s="355">
        <v>41545.129999999997</v>
      </c>
      <c r="G543" s="54" t="str">
        <f t="shared" si="9"/>
        <v>240</v>
      </c>
    </row>
    <row r="544" spans="1:7" s="55" customFormat="1" x14ac:dyDescent="0.2">
      <c r="A544" s="352" t="s">
        <v>406</v>
      </c>
      <c r="B544" s="353">
        <v>200</v>
      </c>
      <c r="C544" s="353" t="s">
        <v>1771</v>
      </c>
      <c r="D544" s="355">
        <v>59634</v>
      </c>
      <c r="E544" s="355">
        <v>18088.87</v>
      </c>
      <c r="F544" s="355">
        <v>41545.129999999997</v>
      </c>
      <c r="G544" s="54" t="str">
        <f t="shared" si="9"/>
        <v>244</v>
      </c>
    </row>
    <row r="545" spans="1:7" s="55" customFormat="1" x14ac:dyDescent="0.2">
      <c r="A545" s="352" t="s">
        <v>41</v>
      </c>
      <c r="B545" s="353">
        <v>200</v>
      </c>
      <c r="C545" s="353" t="s">
        <v>1772</v>
      </c>
      <c r="D545" s="355">
        <v>147250979.99000001</v>
      </c>
      <c r="E545" s="355">
        <v>104597749.94</v>
      </c>
      <c r="F545" s="355">
        <v>42653230.049999997</v>
      </c>
      <c r="G545" s="54" t="str">
        <f t="shared" si="9"/>
        <v>000</v>
      </c>
    </row>
    <row r="546" spans="1:7" s="53" customFormat="1" x14ac:dyDescent="0.2">
      <c r="A546" s="352" t="s">
        <v>3</v>
      </c>
      <c r="B546" s="353">
        <v>200</v>
      </c>
      <c r="C546" s="353" t="s">
        <v>1773</v>
      </c>
      <c r="D546" s="355">
        <v>126111242.28</v>
      </c>
      <c r="E546" s="355">
        <v>92184726.030000001</v>
      </c>
      <c r="F546" s="355">
        <v>33926516.25</v>
      </c>
      <c r="G546" s="54" t="str">
        <f t="shared" si="9"/>
        <v>000</v>
      </c>
    </row>
    <row r="547" spans="1:7" s="55" customFormat="1" ht="33.75" x14ac:dyDescent="0.2">
      <c r="A547" s="352" t="s">
        <v>455</v>
      </c>
      <c r="B547" s="353">
        <v>200</v>
      </c>
      <c r="C547" s="353" t="s">
        <v>1774</v>
      </c>
      <c r="D547" s="355">
        <v>124036349.28</v>
      </c>
      <c r="E547" s="355">
        <v>91147275.030000001</v>
      </c>
      <c r="F547" s="355">
        <v>32889074.25</v>
      </c>
      <c r="G547" s="54" t="str">
        <f t="shared" si="9"/>
        <v>000</v>
      </c>
    </row>
    <row r="548" spans="1:7" s="53" customFormat="1" ht="22.5" x14ac:dyDescent="0.2">
      <c r="A548" s="352" t="s">
        <v>127</v>
      </c>
      <c r="B548" s="353">
        <v>200</v>
      </c>
      <c r="C548" s="353" t="s">
        <v>1775</v>
      </c>
      <c r="D548" s="355">
        <v>120742931.09999999</v>
      </c>
      <c r="E548" s="355">
        <v>89600896.030000001</v>
      </c>
      <c r="F548" s="355">
        <v>31142035.07</v>
      </c>
      <c r="G548" s="54" t="str">
        <f t="shared" si="9"/>
        <v>000</v>
      </c>
    </row>
    <row r="549" spans="1:7" s="55" customFormat="1" ht="22.5" x14ac:dyDescent="0.2">
      <c r="A549" s="352" t="s">
        <v>19</v>
      </c>
      <c r="B549" s="353">
        <v>200</v>
      </c>
      <c r="C549" s="353" t="s">
        <v>1776</v>
      </c>
      <c r="D549" s="355">
        <v>120742931.09999999</v>
      </c>
      <c r="E549" s="355">
        <v>89600896.030000001</v>
      </c>
      <c r="F549" s="355">
        <v>31142035.07</v>
      </c>
      <c r="G549" s="54" t="str">
        <f t="shared" si="9"/>
        <v>600</v>
      </c>
    </row>
    <row r="550" spans="1:7" s="55" customFormat="1" x14ac:dyDescent="0.2">
      <c r="A550" s="352" t="s">
        <v>20</v>
      </c>
      <c r="B550" s="353">
        <v>200</v>
      </c>
      <c r="C550" s="353" t="s">
        <v>1777</v>
      </c>
      <c r="D550" s="355">
        <v>120742931.09999999</v>
      </c>
      <c r="E550" s="355">
        <v>89600896.030000001</v>
      </c>
      <c r="F550" s="355">
        <v>31142035.07</v>
      </c>
      <c r="G550" s="54" t="str">
        <f t="shared" si="9"/>
        <v>620</v>
      </c>
    </row>
    <row r="551" spans="1:7" s="53" customFormat="1" ht="33.75" x14ac:dyDescent="0.2">
      <c r="A551" s="352" t="s">
        <v>128</v>
      </c>
      <c r="B551" s="353">
        <v>200</v>
      </c>
      <c r="C551" s="353" t="s">
        <v>1778</v>
      </c>
      <c r="D551" s="355">
        <v>84601121.099999994</v>
      </c>
      <c r="E551" s="355">
        <v>63959086.030000001</v>
      </c>
      <c r="F551" s="355">
        <v>20642035.07</v>
      </c>
      <c r="G551" s="54" t="str">
        <f t="shared" si="9"/>
        <v>621</v>
      </c>
    </row>
    <row r="552" spans="1:7" s="55" customFormat="1" x14ac:dyDescent="0.2">
      <c r="A552" s="352" t="s">
        <v>8</v>
      </c>
      <c r="B552" s="353">
        <v>200</v>
      </c>
      <c r="C552" s="353" t="s">
        <v>1779</v>
      </c>
      <c r="D552" s="355">
        <v>36141810</v>
      </c>
      <c r="E552" s="355">
        <v>25641810</v>
      </c>
      <c r="F552" s="355">
        <v>10500000</v>
      </c>
      <c r="G552" s="54" t="str">
        <f t="shared" si="9"/>
        <v>622</v>
      </c>
    </row>
    <row r="553" spans="1:7" s="53" customFormat="1" x14ac:dyDescent="0.2">
      <c r="A553" s="352" t="s">
        <v>1130</v>
      </c>
      <c r="B553" s="353">
        <v>200</v>
      </c>
      <c r="C553" s="353" t="s">
        <v>1780</v>
      </c>
      <c r="D553" s="355">
        <v>111600</v>
      </c>
      <c r="E553" s="355">
        <v>0</v>
      </c>
      <c r="F553" s="355">
        <v>111600</v>
      </c>
      <c r="G553" s="54" t="str">
        <f t="shared" si="9"/>
        <v>000</v>
      </c>
    </row>
    <row r="554" spans="1:7" s="55" customFormat="1" ht="22.5" x14ac:dyDescent="0.2">
      <c r="A554" s="352" t="s">
        <v>19</v>
      </c>
      <c r="B554" s="353">
        <v>200</v>
      </c>
      <c r="C554" s="353" t="s">
        <v>1781</v>
      </c>
      <c r="D554" s="355">
        <v>111600</v>
      </c>
      <c r="E554" s="355">
        <v>0</v>
      </c>
      <c r="F554" s="355">
        <v>111600</v>
      </c>
      <c r="G554" s="54" t="str">
        <f t="shared" si="9"/>
        <v>600</v>
      </c>
    </row>
    <row r="555" spans="1:7" s="55" customFormat="1" x14ac:dyDescent="0.2">
      <c r="A555" s="352" t="s">
        <v>20</v>
      </c>
      <c r="B555" s="353">
        <v>200</v>
      </c>
      <c r="C555" s="353" t="s">
        <v>1782</v>
      </c>
      <c r="D555" s="355">
        <v>111600</v>
      </c>
      <c r="E555" s="355">
        <v>0</v>
      </c>
      <c r="F555" s="355">
        <v>111600</v>
      </c>
      <c r="G555" s="54" t="str">
        <f t="shared" si="9"/>
        <v>620</v>
      </c>
    </row>
    <row r="556" spans="1:7" s="55" customFormat="1" x14ac:dyDescent="0.2">
      <c r="A556" s="352" t="s">
        <v>8</v>
      </c>
      <c r="B556" s="353">
        <v>200</v>
      </c>
      <c r="C556" s="353" t="s">
        <v>1783</v>
      </c>
      <c r="D556" s="355">
        <v>111600</v>
      </c>
      <c r="E556" s="355">
        <v>0</v>
      </c>
      <c r="F556" s="355">
        <v>111600</v>
      </c>
      <c r="G556" s="54" t="str">
        <f t="shared" si="9"/>
        <v>622</v>
      </c>
    </row>
    <row r="557" spans="1:7" s="55" customFormat="1" x14ac:dyDescent="0.2">
      <c r="A557" s="352" t="s">
        <v>1045</v>
      </c>
      <c r="B557" s="353">
        <v>200</v>
      </c>
      <c r="C557" s="353" t="s">
        <v>1784</v>
      </c>
      <c r="D557" s="355">
        <v>3181818.18</v>
      </c>
      <c r="E557" s="355">
        <v>1546379</v>
      </c>
      <c r="F557" s="355">
        <v>1635439.18</v>
      </c>
      <c r="G557" s="54" t="str">
        <f t="shared" si="9"/>
        <v>000</v>
      </c>
    </row>
    <row r="558" spans="1:7" s="55" customFormat="1" ht="22.5" x14ac:dyDescent="0.2">
      <c r="A558" s="352" t="s">
        <v>1046</v>
      </c>
      <c r="B558" s="353">
        <v>200</v>
      </c>
      <c r="C558" s="353" t="s">
        <v>1785</v>
      </c>
      <c r="D558" s="355">
        <v>3181818.18</v>
      </c>
      <c r="E558" s="355">
        <v>1546379</v>
      </c>
      <c r="F558" s="355">
        <v>1635439.18</v>
      </c>
      <c r="G558" s="54" t="str">
        <f t="shared" si="9"/>
        <v>000</v>
      </c>
    </row>
    <row r="559" spans="1:7" s="55" customFormat="1" ht="22.5" x14ac:dyDescent="0.2">
      <c r="A559" s="352" t="s">
        <v>19</v>
      </c>
      <c r="B559" s="353">
        <v>200</v>
      </c>
      <c r="C559" s="353" t="s">
        <v>1786</v>
      </c>
      <c r="D559" s="355">
        <v>3181818.18</v>
      </c>
      <c r="E559" s="355">
        <v>1546379</v>
      </c>
      <c r="F559" s="355">
        <v>1635439.18</v>
      </c>
      <c r="G559" s="54" t="str">
        <f t="shared" si="9"/>
        <v>600</v>
      </c>
    </row>
    <row r="560" spans="1:7" s="55" customFormat="1" x14ac:dyDescent="0.2">
      <c r="A560" s="352" t="s">
        <v>20</v>
      </c>
      <c r="B560" s="353">
        <v>200</v>
      </c>
      <c r="C560" s="353" t="s">
        <v>1787</v>
      </c>
      <c r="D560" s="355">
        <v>3181818.18</v>
      </c>
      <c r="E560" s="355">
        <v>1546379</v>
      </c>
      <c r="F560" s="355">
        <v>1635439.18</v>
      </c>
      <c r="G560" s="54" t="str">
        <f t="shared" si="9"/>
        <v>620</v>
      </c>
    </row>
    <row r="561" spans="1:7" s="55" customFormat="1" x14ac:dyDescent="0.2">
      <c r="A561" s="352" t="s">
        <v>8</v>
      </c>
      <c r="B561" s="353">
        <v>200</v>
      </c>
      <c r="C561" s="353" t="s">
        <v>1788</v>
      </c>
      <c r="D561" s="355">
        <v>3181818.18</v>
      </c>
      <c r="E561" s="355">
        <v>1546379</v>
      </c>
      <c r="F561" s="355">
        <v>1635439.18</v>
      </c>
      <c r="G561" s="54" t="str">
        <f t="shared" si="9"/>
        <v>622</v>
      </c>
    </row>
    <row r="562" spans="1:7" s="55" customFormat="1" x14ac:dyDescent="0.2">
      <c r="A562" s="352" t="s">
        <v>56</v>
      </c>
      <c r="B562" s="353">
        <v>200</v>
      </c>
      <c r="C562" s="353" t="s">
        <v>1789</v>
      </c>
      <c r="D562" s="355">
        <v>2074893</v>
      </c>
      <c r="E562" s="355">
        <v>1037451</v>
      </c>
      <c r="F562" s="355">
        <v>1037442</v>
      </c>
      <c r="G562" s="54" t="str">
        <f t="shared" si="9"/>
        <v>000</v>
      </c>
    </row>
    <row r="563" spans="1:7" s="55" customFormat="1" ht="33.75" x14ac:dyDescent="0.2">
      <c r="A563" s="352" t="s">
        <v>1128</v>
      </c>
      <c r="B563" s="353">
        <v>200</v>
      </c>
      <c r="C563" s="353" t="s">
        <v>1790</v>
      </c>
      <c r="D563" s="355">
        <v>2074893</v>
      </c>
      <c r="E563" s="355">
        <v>1037451</v>
      </c>
      <c r="F563" s="355">
        <v>1037442</v>
      </c>
      <c r="G563" s="54" t="str">
        <f t="shared" si="9"/>
        <v>000</v>
      </c>
    </row>
    <row r="564" spans="1:7" s="53" customFormat="1" ht="22.5" x14ac:dyDescent="0.2">
      <c r="A564" s="352" t="s">
        <v>19</v>
      </c>
      <c r="B564" s="353">
        <v>200</v>
      </c>
      <c r="C564" s="353" t="s">
        <v>1791</v>
      </c>
      <c r="D564" s="355">
        <v>2074893</v>
      </c>
      <c r="E564" s="355">
        <v>1037451</v>
      </c>
      <c r="F564" s="355">
        <v>1037442</v>
      </c>
      <c r="G564" s="54" t="str">
        <f t="shared" si="9"/>
        <v>600</v>
      </c>
    </row>
    <row r="565" spans="1:7" s="55" customFormat="1" x14ac:dyDescent="0.2">
      <c r="A565" s="352" t="s">
        <v>20</v>
      </c>
      <c r="B565" s="353">
        <v>200</v>
      </c>
      <c r="C565" s="353" t="s">
        <v>1792</v>
      </c>
      <c r="D565" s="355">
        <v>2074893</v>
      </c>
      <c r="E565" s="355">
        <v>1037451</v>
      </c>
      <c r="F565" s="355">
        <v>1037442</v>
      </c>
      <c r="G565" s="54" t="str">
        <f t="shared" si="9"/>
        <v>620</v>
      </c>
    </row>
    <row r="566" spans="1:7" s="53" customFormat="1" ht="33.75" x14ac:dyDescent="0.2">
      <c r="A566" s="352" t="s">
        <v>128</v>
      </c>
      <c r="B566" s="353">
        <v>200</v>
      </c>
      <c r="C566" s="353" t="s">
        <v>1793</v>
      </c>
      <c r="D566" s="355">
        <v>2074893</v>
      </c>
      <c r="E566" s="355">
        <v>1037451</v>
      </c>
      <c r="F566" s="355">
        <v>1037442</v>
      </c>
      <c r="G566" s="54" t="str">
        <f t="shared" si="9"/>
        <v>621</v>
      </c>
    </row>
    <row r="567" spans="1:7" s="55" customFormat="1" x14ac:dyDescent="0.2">
      <c r="A567" s="352" t="s">
        <v>396</v>
      </c>
      <c r="B567" s="353">
        <v>200</v>
      </c>
      <c r="C567" s="353" t="s">
        <v>1794</v>
      </c>
      <c r="D567" s="355">
        <v>7206891.2199999997</v>
      </c>
      <c r="E567" s="355">
        <v>2176408.19</v>
      </c>
      <c r="F567" s="355">
        <v>5030483.03</v>
      </c>
      <c r="G567" s="54" t="str">
        <f t="shared" si="9"/>
        <v>000</v>
      </c>
    </row>
    <row r="568" spans="1:7" s="53" customFormat="1" ht="33.75" x14ac:dyDescent="0.2">
      <c r="A568" s="352" t="s">
        <v>455</v>
      </c>
      <c r="B568" s="353">
        <v>200</v>
      </c>
      <c r="C568" s="353" t="s">
        <v>1795</v>
      </c>
      <c r="D568" s="355">
        <v>7206891.2199999997</v>
      </c>
      <c r="E568" s="355">
        <v>2176408.19</v>
      </c>
      <c r="F568" s="355">
        <v>5030483.03</v>
      </c>
      <c r="G568" s="54" t="str">
        <f t="shared" si="9"/>
        <v>000</v>
      </c>
    </row>
    <row r="569" spans="1:7" s="53" customFormat="1" x14ac:dyDescent="0.2">
      <c r="A569" s="352" t="s">
        <v>51</v>
      </c>
      <c r="B569" s="353">
        <v>200</v>
      </c>
      <c r="C569" s="353" t="s">
        <v>1796</v>
      </c>
      <c r="D569" s="355">
        <v>7206891.2199999997</v>
      </c>
      <c r="E569" s="355">
        <v>2176408.19</v>
      </c>
      <c r="F569" s="355">
        <v>5030483.03</v>
      </c>
      <c r="G569" s="54" t="str">
        <f t="shared" si="9"/>
        <v>000</v>
      </c>
    </row>
    <row r="570" spans="1:7" s="55" customFormat="1" ht="22.5" x14ac:dyDescent="0.2">
      <c r="A570" s="352" t="s">
        <v>91</v>
      </c>
      <c r="B570" s="353">
        <v>200</v>
      </c>
      <c r="C570" s="353" t="s">
        <v>1797</v>
      </c>
      <c r="D570" s="355">
        <v>7206891.2199999997</v>
      </c>
      <c r="E570" s="355">
        <v>2176408.19</v>
      </c>
      <c r="F570" s="355">
        <v>5030483.03</v>
      </c>
      <c r="G570" s="54" t="str">
        <f t="shared" si="9"/>
        <v>200</v>
      </c>
    </row>
    <row r="571" spans="1:7" s="55" customFormat="1" ht="22.5" x14ac:dyDescent="0.2">
      <c r="A571" s="352" t="s">
        <v>11</v>
      </c>
      <c r="B571" s="353">
        <v>200</v>
      </c>
      <c r="C571" s="353" t="s">
        <v>1798</v>
      </c>
      <c r="D571" s="355">
        <v>7206891.2199999997</v>
      </c>
      <c r="E571" s="355">
        <v>2176408.19</v>
      </c>
      <c r="F571" s="355">
        <v>5030483.03</v>
      </c>
      <c r="G571" s="54" t="str">
        <f t="shared" si="9"/>
        <v>240</v>
      </c>
    </row>
    <row r="572" spans="1:7" s="53" customFormat="1" x14ac:dyDescent="0.2">
      <c r="A572" s="352" t="s">
        <v>406</v>
      </c>
      <c r="B572" s="353">
        <v>200</v>
      </c>
      <c r="C572" s="353" t="s">
        <v>1799</v>
      </c>
      <c r="D572" s="355">
        <v>7206891.2199999997</v>
      </c>
      <c r="E572" s="355">
        <v>2176408.19</v>
      </c>
      <c r="F572" s="355">
        <v>5030483.03</v>
      </c>
      <c r="G572" s="54" t="str">
        <f t="shared" si="9"/>
        <v>244</v>
      </c>
    </row>
    <row r="573" spans="1:7" s="55" customFormat="1" x14ac:dyDescent="0.2">
      <c r="A573" s="352" t="s">
        <v>395</v>
      </c>
      <c r="B573" s="353">
        <v>200</v>
      </c>
      <c r="C573" s="353" t="s">
        <v>1800</v>
      </c>
      <c r="D573" s="355">
        <v>13932846.49</v>
      </c>
      <c r="E573" s="355">
        <v>10236615.720000001</v>
      </c>
      <c r="F573" s="355">
        <v>3696230.77</v>
      </c>
      <c r="G573" s="54" t="str">
        <f t="shared" si="9"/>
        <v>000</v>
      </c>
    </row>
    <row r="574" spans="1:7" s="55" customFormat="1" x14ac:dyDescent="0.2">
      <c r="A574" s="352" t="s">
        <v>56</v>
      </c>
      <c r="B574" s="353">
        <v>200</v>
      </c>
      <c r="C574" s="353" t="s">
        <v>1801</v>
      </c>
      <c r="D574" s="355">
        <v>13932846.49</v>
      </c>
      <c r="E574" s="355">
        <v>10236615.720000001</v>
      </c>
      <c r="F574" s="355">
        <v>3696230.77</v>
      </c>
      <c r="G574" s="54" t="str">
        <f t="shared" si="9"/>
        <v>000</v>
      </c>
    </row>
    <row r="575" spans="1:7" s="55" customFormat="1" x14ac:dyDescent="0.2">
      <c r="A575" s="352" t="s">
        <v>336</v>
      </c>
      <c r="B575" s="353">
        <v>200</v>
      </c>
      <c r="C575" s="353" t="s">
        <v>1802</v>
      </c>
      <c r="D575" s="355">
        <v>12862444.630000001</v>
      </c>
      <c r="E575" s="355">
        <v>9666801.7400000002</v>
      </c>
      <c r="F575" s="355">
        <v>3195642.89</v>
      </c>
      <c r="G575" s="54" t="str">
        <f t="shared" si="9"/>
        <v>000</v>
      </c>
    </row>
    <row r="576" spans="1:7" s="53" customFormat="1" ht="33.75" x14ac:dyDescent="0.2">
      <c r="A576" s="352" t="s">
        <v>9</v>
      </c>
      <c r="B576" s="353">
        <v>200</v>
      </c>
      <c r="C576" s="353" t="s">
        <v>1803</v>
      </c>
      <c r="D576" s="355">
        <v>12862444.630000001</v>
      </c>
      <c r="E576" s="355">
        <v>9666801.7400000002</v>
      </c>
      <c r="F576" s="355">
        <v>3195642.89</v>
      </c>
      <c r="G576" s="54" t="str">
        <f t="shared" si="9"/>
        <v>100</v>
      </c>
    </row>
    <row r="577" spans="1:7" s="55" customFormat="1" x14ac:dyDescent="0.2">
      <c r="A577" s="352" t="s">
        <v>10</v>
      </c>
      <c r="B577" s="353">
        <v>200</v>
      </c>
      <c r="C577" s="353" t="s">
        <v>1804</v>
      </c>
      <c r="D577" s="355">
        <v>12862444.630000001</v>
      </c>
      <c r="E577" s="355">
        <v>9666801.7400000002</v>
      </c>
      <c r="F577" s="355">
        <v>3195642.89</v>
      </c>
      <c r="G577" s="54" t="str">
        <f t="shared" si="9"/>
        <v>120</v>
      </c>
    </row>
    <row r="578" spans="1:7" s="55" customFormat="1" x14ac:dyDescent="0.2">
      <c r="A578" s="352" t="s">
        <v>343</v>
      </c>
      <c r="B578" s="353">
        <v>200</v>
      </c>
      <c r="C578" s="353" t="s">
        <v>1805</v>
      </c>
      <c r="D578" s="355">
        <v>9631724.4299999997</v>
      </c>
      <c r="E578" s="355">
        <v>7221226.4699999997</v>
      </c>
      <c r="F578" s="355">
        <v>2410497.96</v>
      </c>
      <c r="G578" s="54" t="str">
        <f t="shared" si="9"/>
        <v>121</v>
      </c>
    </row>
    <row r="579" spans="1:7" s="55" customFormat="1" ht="22.5" x14ac:dyDescent="0.2">
      <c r="A579" s="352" t="s">
        <v>57</v>
      </c>
      <c r="B579" s="353">
        <v>200</v>
      </c>
      <c r="C579" s="353" t="s">
        <v>1806</v>
      </c>
      <c r="D579" s="355">
        <v>422549.5</v>
      </c>
      <c r="E579" s="355">
        <v>354768.33</v>
      </c>
      <c r="F579" s="355">
        <v>67781.17</v>
      </c>
      <c r="G579" s="54" t="str">
        <f t="shared" si="9"/>
        <v>122</v>
      </c>
    </row>
    <row r="580" spans="1:7" s="55" customFormat="1" ht="33.75" x14ac:dyDescent="0.2">
      <c r="A580" s="352" t="s">
        <v>344</v>
      </c>
      <c r="B580" s="353">
        <v>200</v>
      </c>
      <c r="C580" s="353" t="s">
        <v>1807</v>
      </c>
      <c r="D580" s="355">
        <v>2808170.7</v>
      </c>
      <c r="E580" s="355">
        <v>2090806.94</v>
      </c>
      <c r="F580" s="355">
        <v>717363.76</v>
      </c>
      <c r="G580" s="54" t="str">
        <f t="shared" si="9"/>
        <v>129</v>
      </c>
    </row>
    <row r="581" spans="1:7" s="53" customFormat="1" ht="45" x14ac:dyDescent="0.2">
      <c r="A581" s="352" t="s">
        <v>397</v>
      </c>
      <c r="B581" s="353">
        <v>200</v>
      </c>
      <c r="C581" s="353" t="s">
        <v>1808</v>
      </c>
      <c r="D581" s="355">
        <v>678545.16</v>
      </c>
      <c r="E581" s="355">
        <v>455985.38</v>
      </c>
      <c r="F581" s="355">
        <v>222559.78</v>
      </c>
      <c r="G581" s="54" t="str">
        <f t="shared" si="9"/>
        <v>000</v>
      </c>
    </row>
    <row r="582" spans="1:7" s="53" customFormat="1" ht="33.75" x14ac:dyDescent="0.2">
      <c r="A582" s="352" t="s">
        <v>9</v>
      </c>
      <c r="B582" s="353">
        <v>200</v>
      </c>
      <c r="C582" s="353" t="s">
        <v>1809</v>
      </c>
      <c r="D582" s="355">
        <v>678545.16</v>
      </c>
      <c r="E582" s="355">
        <v>455985.38</v>
      </c>
      <c r="F582" s="355">
        <v>222559.78</v>
      </c>
      <c r="G582" s="54" t="str">
        <f t="shared" si="9"/>
        <v>100</v>
      </c>
    </row>
    <row r="583" spans="1:7" s="53" customFormat="1" x14ac:dyDescent="0.2">
      <c r="A583" s="352" t="s">
        <v>10</v>
      </c>
      <c r="B583" s="353">
        <v>200</v>
      </c>
      <c r="C583" s="353" t="s">
        <v>1810</v>
      </c>
      <c r="D583" s="355">
        <v>678545.16</v>
      </c>
      <c r="E583" s="355">
        <v>455985.38</v>
      </c>
      <c r="F583" s="355">
        <v>222559.78</v>
      </c>
      <c r="G583" s="54" t="str">
        <f t="shared" si="9"/>
        <v>120</v>
      </c>
    </row>
    <row r="584" spans="1:7" s="55" customFormat="1" x14ac:dyDescent="0.2">
      <c r="A584" s="352" t="s">
        <v>343</v>
      </c>
      <c r="B584" s="353">
        <v>200</v>
      </c>
      <c r="C584" s="353" t="s">
        <v>1811</v>
      </c>
      <c r="D584" s="355">
        <v>521156.04</v>
      </c>
      <c r="E584" s="355">
        <v>355495.82</v>
      </c>
      <c r="F584" s="355">
        <v>165660.22</v>
      </c>
      <c r="G584" s="54" t="str">
        <f t="shared" ref="G584:G642" si="10">RIGHT(C584,3)</f>
        <v>121</v>
      </c>
    </row>
    <row r="585" spans="1:7" s="55" customFormat="1" ht="33.75" x14ac:dyDescent="0.2">
      <c r="A585" s="352" t="s">
        <v>344</v>
      </c>
      <c r="B585" s="353">
        <v>200</v>
      </c>
      <c r="C585" s="353" t="s">
        <v>1812</v>
      </c>
      <c r="D585" s="355">
        <v>157389.12</v>
      </c>
      <c r="E585" s="355">
        <v>100489.56</v>
      </c>
      <c r="F585" s="355">
        <v>56899.56</v>
      </c>
      <c r="G585" s="54" t="str">
        <f t="shared" si="10"/>
        <v>129</v>
      </c>
    </row>
    <row r="586" spans="1:7" s="53" customFormat="1" ht="33.75" x14ac:dyDescent="0.2">
      <c r="A586" s="352" t="s">
        <v>1128</v>
      </c>
      <c r="B586" s="353">
        <v>200</v>
      </c>
      <c r="C586" s="353" t="s">
        <v>1813</v>
      </c>
      <c r="D586" s="355">
        <v>391856.7</v>
      </c>
      <c r="E586" s="355">
        <v>113828.6</v>
      </c>
      <c r="F586" s="355">
        <v>278028.09999999998</v>
      </c>
      <c r="G586" s="54" t="str">
        <f t="shared" si="10"/>
        <v>000</v>
      </c>
    </row>
    <row r="587" spans="1:7" s="55" customFormat="1" ht="33.75" x14ac:dyDescent="0.2">
      <c r="A587" s="352" t="s">
        <v>9</v>
      </c>
      <c r="B587" s="353">
        <v>200</v>
      </c>
      <c r="C587" s="353" t="s">
        <v>1814</v>
      </c>
      <c r="D587" s="355">
        <v>391856.7</v>
      </c>
      <c r="E587" s="355">
        <v>113828.6</v>
      </c>
      <c r="F587" s="355">
        <v>278028.09999999998</v>
      </c>
      <c r="G587" s="54" t="str">
        <f t="shared" si="10"/>
        <v>100</v>
      </c>
    </row>
    <row r="588" spans="1:7" s="55" customFormat="1" x14ac:dyDescent="0.2">
      <c r="A588" s="352" t="s">
        <v>10</v>
      </c>
      <c r="B588" s="353">
        <v>200</v>
      </c>
      <c r="C588" s="353" t="s">
        <v>1815</v>
      </c>
      <c r="D588" s="355">
        <v>391856.7</v>
      </c>
      <c r="E588" s="355">
        <v>113828.6</v>
      </c>
      <c r="F588" s="355">
        <v>278028.09999999998</v>
      </c>
      <c r="G588" s="54" t="str">
        <f t="shared" si="10"/>
        <v>120</v>
      </c>
    </row>
    <row r="589" spans="1:7" s="55" customFormat="1" x14ac:dyDescent="0.2">
      <c r="A589" s="352" t="s">
        <v>343</v>
      </c>
      <c r="B589" s="353">
        <v>200</v>
      </c>
      <c r="C589" s="353" t="s">
        <v>1816</v>
      </c>
      <c r="D589" s="355">
        <v>303399.32</v>
      </c>
      <c r="E589" s="355">
        <v>69599.929999999993</v>
      </c>
      <c r="F589" s="355">
        <v>233799.39</v>
      </c>
      <c r="G589" s="54" t="str">
        <f t="shared" si="10"/>
        <v>121</v>
      </c>
    </row>
    <row r="590" spans="1:7" s="53" customFormat="1" ht="33.75" x14ac:dyDescent="0.2">
      <c r="A590" s="352" t="s">
        <v>344</v>
      </c>
      <c r="B590" s="353">
        <v>200</v>
      </c>
      <c r="C590" s="353" t="s">
        <v>1817</v>
      </c>
      <c r="D590" s="355">
        <v>88457.38</v>
      </c>
      <c r="E590" s="355">
        <v>44228.67</v>
      </c>
      <c r="F590" s="355">
        <v>44228.71</v>
      </c>
      <c r="G590" s="54" t="str">
        <f t="shared" si="10"/>
        <v>129</v>
      </c>
    </row>
    <row r="591" spans="1:7" s="55" customFormat="1" x14ac:dyDescent="0.2">
      <c r="A591" s="352" t="s">
        <v>42</v>
      </c>
      <c r="B591" s="353">
        <v>200</v>
      </c>
      <c r="C591" s="353" t="s">
        <v>1818</v>
      </c>
      <c r="D591" s="355">
        <v>27036337.530000001</v>
      </c>
      <c r="E591" s="355">
        <v>17956767.280000001</v>
      </c>
      <c r="F591" s="355">
        <v>9079570.25</v>
      </c>
      <c r="G591" s="54" t="str">
        <f t="shared" si="10"/>
        <v>000</v>
      </c>
    </row>
    <row r="592" spans="1:7" s="55" customFormat="1" x14ac:dyDescent="0.2">
      <c r="A592" s="352" t="s">
        <v>193</v>
      </c>
      <c r="B592" s="353">
        <v>200</v>
      </c>
      <c r="C592" s="353" t="s">
        <v>1819</v>
      </c>
      <c r="D592" s="355">
        <v>27036337.530000001</v>
      </c>
      <c r="E592" s="355">
        <v>17956767.280000001</v>
      </c>
      <c r="F592" s="355">
        <v>9079570.25</v>
      </c>
      <c r="G592" s="54" t="str">
        <f t="shared" si="10"/>
        <v>000</v>
      </c>
    </row>
    <row r="593" spans="1:7" s="55" customFormat="1" x14ac:dyDescent="0.2">
      <c r="A593" s="352" t="s">
        <v>56</v>
      </c>
      <c r="B593" s="353">
        <v>200</v>
      </c>
      <c r="C593" s="353" t="s">
        <v>1820</v>
      </c>
      <c r="D593" s="355">
        <v>27036337.530000001</v>
      </c>
      <c r="E593" s="355">
        <v>17956767.280000001</v>
      </c>
      <c r="F593" s="355">
        <v>9079570.25</v>
      </c>
      <c r="G593" s="54" t="str">
        <f t="shared" si="10"/>
        <v>000</v>
      </c>
    </row>
    <row r="594" spans="1:7" s="55" customFormat="1" ht="22.5" x14ac:dyDescent="0.2">
      <c r="A594" s="352" t="s">
        <v>452</v>
      </c>
      <c r="B594" s="353">
        <v>200</v>
      </c>
      <c r="C594" s="353" t="s">
        <v>1821</v>
      </c>
      <c r="D594" s="355">
        <v>26404836.530000001</v>
      </c>
      <c r="E594" s="355">
        <v>17755163.719999999</v>
      </c>
      <c r="F594" s="355">
        <v>8649672.8100000005</v>
      </c>
      <c r="G594" s="54" t="str">
        <f t="shared" si="10"/>
        <v>000</v>
      </c>
    </row>
    <row r="595" spans="1:7" s="53" customFormat="1" ht="33.75" x14ac:dyDescent="0.2">
      <c r="A595" s="352" t="s">
        <v>9</v>
      </c>
      <c r="B595" s="353">
        <v>200</v>
      </c>
      <c r="C595" s="353" t="s">
        <v>1822</v>
      </c>
      <c r="D595" s="355">
        <v>20359446.559999999</v>
      </c>
      <c r="E595" s="355">
        <v>13373923.640000001</v>
      </c>
      <c r="F595" s="355">
        <v>6985522.9199999999</v>
      </c>
      <c r="G595" s="54" t="str">
        <f t="shared" si="10"/>
        <v>100</v>
      </c>
    </row>
    <row r="596" spans="1:7" s="55" customFormat="1" x14ac:dyDescent="0.2">
      <c r="A596" s="352" t="s">
        <v>14</v>
      </c>
      <c r="B596" s="353">
        <v>200</v>
      </c>
      <c r="C596" s="353" t="s">
        <v>1823</v>
      </c>
      <c r="D596" s="355">
        <v>20359446.559999999</v>
      </c>
      <c r="E596" s="355">
        <v>13373923.640000001</v>
      </c>
      <c r="F596" s="355">
        <v>6985522.9199999999</v>
      </c>
      <c r="G596" s="54" t="str">
        <f t="shared" si="10"/>
        <v>110</v>
      </c>
    </row>
    <row r="597" spans="1:7" s="55" customFormat="1" x14ac:dyDescent="0.2">
      <c r="A597" s="352" t="s">
        <v>92</v>
      </c>
      <c r="B597" s="353">
        <v>200</v>
      </c>
      <c r="C597" s="353" t="s">
        <v>1824</v>
      </c>
      <c r="D597" s="355">
        <v>15445319.84</v>
      </c>
      <c r="E597" s="355">
        <v>10177037.75</v>
      </c>
      <c r="F597" s="355">
        <v>5268282.09</v>
      </c>
      <c r="G597" s="54" t="str">
        <f t="shared" si="10"/>
        <v>111</v>
      </c>
    </row>
    <row r="598" spans="1:7" s="55" customFormat="1" x14ac:dyDescent="0.2">
      <c r="A598" s="352" t="s">
        <v>93</v>
      </c>
      <c r="B598" s="353">
        <v>200</v>
      </c>
      <c r="C598" s="353" t="s">
        <v>1825</v>
      </c>
      <c r="D598" s="355">
        <v>311796.31</v>
      </c>
      <c r="E598" s="355">
        <v>304682.09999999998</v>
      </c>
      <c r="F598" s="355">
        <v>7114.21</v>
      </c>
      <c r="G598" s="54" t="str">
        <f t="shared" si="10"/>
        <v>112</v>
      </c>
    </row>
    <row r="599" spans="1:7" s="55" customFormat="1" ht="22.5" x14ac:dyDescent="0.2">
      <c r="A599" s="352" t="s">
        <v>94</v>
      </c>
      <c r="B599" s="353">
        <v>200</v>
      </c>
      <c r="C599" s="353" t="s">
        <v>1826</v>
      </c>
      <c r="D599" s="355">
        <v>4602330.41</v>
      </c>
      <c r="E599" s="355">
        <v>2892203.79</v>
      </c>
      <c r="F599" s="355">
        <v>1710126.62</v>
      </c>
      <c r="G599" s="54" t="str">
        <f t="shared" si="10"/>
        <v>119</v>
      </c>
    </row>
    <row r="600" spans="1:7" s="55" customFormat="1" ht="22.5" x14ac:dyDescent="0.2">
      <c r="A600" s="352" t="s">
        <v>91</v>
      </c>
      <c r="B600" s="353">
        <v>200</v>
      </c>
      <c r="C600" s="353" t="s">
        <v>1827</v>
      </c>
      <c r="D600" s="355">
        <v>5877592.9699999997</v>
      </c>
      <c r="E600" s="355">
        <v>4227379.08</v>
      </c>
      <c r="F600" s="355">
        <v>1650213.89</v>
      </c>
      <c r="G600" s="54" t="str">
        <f t="shared" si="10"/>
        <v>200</v>
      </c>
    </row>
    <row r="601" spans="1:7" s="53" customFormat="1" ht="22.5" x14ac:dyDescent="0.2">
      <c r="A601" s="352" t="s">
        <v>11</v>
      </c>
      <c r="B601" s="353">
        <v>200</v>
      </c>
      <c r="C601" s="353" t="s">
        <v>1828</v>
      </c>
      <c r="D601" s="355">
        <v>5877592.9699999997</v>
      </c>
      <c r="E601" s="355">
        <v>4227379.08</v>
      </c>
      <c r="F601" s="355">
        <v>1650213.89</v>
      </c>
      <c r="G601" s="54" t="str">
        <f t="shared" si="10"/>
        <v>240</v>
      </c>
    </row>
    <row r="602" spans="1:7" s="55" customFormat="1" x14ac:dyDescent="0.2">
      <c r="A602" s="352" t="s">
        <v>406</v>
      </c>
      <c r="B602" s="353">
        <v>200</v>
      </c>
      <c r="C602" s="353" t="s">
        <v>1829</v>
      </c>
      <c r="D602" s="355">
        <v>4725729.21</v>
      </c>
      <c r="E602" s="355">
        <v>3364787.7</v>
      </c>
      <c r="F602" s="355">
        <v>1360941.51</v>
      </c>
      <c r="G602" s="54" t="str">
        <f t="shared" si="10"/>
        <v>244</v>
      </c>
    </row>
    <row r="603" spans="1:7" s="53" customFormat="1" x14ac:dyDescent="0.2">
      <c r="A603" s="352" t="s">
        <v>650</v>
      </c>
      <c r="B603" s="353">
        <v>200</v>
      </c>
      <c r="C603" s="353" t="s">
        <v>1830</v>
      </c>
      <c r="D603" s="355">
        <v>1151863.76</v>
      </c>
      <c r="E603" s="355">
        <v>862591.38</v>
      </c>
      <c r="F603" s="355">
        <v>289272.38</v>
      </c>
      <c r="G603" s="54" t="str">
        <f t="shared" si="10"/>
        <v>247</v>
      </c>
    </row>
    <row r="604" spans="1:7" s="53" customFormat="1" x14ac:dyDescent="0.2">
      <c r="A604" s="352" t="s">
        <v>16</v>
      </c>
      <c r="B604" s="353">
        <v>200</v>
      </c>
      <c r="C604" s="353" t="s">
        <v>1831</v>
      </c>
      <c r="D604" s="355">
        <v>142281</v>
      </c>
      <c r="E604" s="355">
        <v>142281</v>
      </c>
      <c r="F604" s="355">
        <v>0</v>
      </c>
      <c r="G604" s="54" t="str">
        <f t="shared" si="10"/>
        <v>300</v>
      </c>
    </row>
    <row r="605" spans="1:7" s="55" customFormat="1" ht="22.5" x14ac:dyDescent="0.2">
      <c r="A605" s="352" t="s">
        <v>17</v>
      </c>
      <c r="B605" s="353">
        <v>200</v>
      </c>
      <c r="C605" s="353" t="s">
        <v>1832</v>
      </c>
      <c r="D605" s="355">
        <v>142281</v>
      </c>
      <c r="E605" s="355">
        <v>142281</v>
      </c>
      <c r="F605" s="355">
        <v>0</v>
      </c>
      <c r="G605" s="54" t="str">
        <f t="shared" si="10"/>
        <v>320</v>
      </c>
    </row>
    <row r="606" spans="1:7" s="55" customFormat="1" ht="22.5" x14ac:dyDescent="0.2">
      <c r="A606" s="352" t="s">
        <v>305</v>
      </c>
      <c r="B606" s="353">
        <v>200</v>
      </c>
      <c r="C606" s="353" t="s">
        <v>1833</v>
      </c>
      <c r="D606" s="355">
        <v>142281</v>
      </c>
      <c r="E606" s="355">
        <v>142281</v>
      </c>
      <c r="F606" s="355">
        <v>0</v>
      </c>
      <c r="G606" s="54" t="str">
        <f t="shared" si="10"/>
        <v>321</v>
      </c>
    </row>
    <row r="607" spans="1:7" s="55" customFormat="1" ht="14.25" customHeight="1" x14ac:dyDescent="0.2">
      <c r="A607" s="352" t="s">
        <v>12</v>
      </c>
      <c r="B607" s="353">
        <v>200</v>
      </c>
      <c r="C607" s="353" t="s">
        <v>1834</v>
      </c>
      <c r="D607" s="355">
        <v>25516</v>
      </c>
      <c r="E607" s="355">
        <v>11580</v>
      </c>
      <c r="F607" s="355">
        <v>13936</v>
      </c>
      <c r="G607" s="54" t="str">
        <f t="shared" si="10"/>
        <v>800</v>
      </c>
    </row>
    <row r="608" spans="1:7" s="55" customFormat="1" x14ac:dyDescent="0.2">
      <c r="A608" s="352" t="s">
        <v>13</v>
      </c>
      <c r="B608" s="353">
        <v>200</v>
      </c>
      <c r="C608" s="353" t="s">
        <v>1835</v>
      </c>
      <c r="D608" s="355">
        <v>25516</v>
      </c>
      <c r="E608" s="355">
        <v>11580</v>
      </c>
      <c r="F608" s="355">
        <v>13936</v>
      </c>
      <c r="G608" s="54" t="str">
        <f t="shared" si="10"/>
        <v>850</v>
      </c>
    </row>
    <row r="609" spans="1:7" s="55" customFormat="1" x14ac:dyDescent="0.2">
      <c r="A609" s="352" t="s">
        <v>362</v>
      </c>
      <c r="B609" s="353">
        <v>200</v>
      </c>
      <c r="C609" s="353" t="s">
        <v>1836</v>
      </c>
      <c r="D609" s="355">
        <v>23516</v>
      </c>
      <c r="E609" s="355">
        <v>11580</v>
      </c>
      <c r="F609" s="355">
        <v>11936</v>
      </c>
      <c r="G609" s="54" t="str">
        <f t="shared" si="10"/>
        <v>851</v>
      </c>
    </row>
    <row r="610" spans="1:7" s="55" customFormat="1" x14ac:dyDescent="0.2">
      <c r="A610" s="352" t="s">
        <v>188</v>
      </c>
      <c r="B610" s="353">
        <v>200</v>
      </c>
      <c r="C610" s="353" t="s">
        <v>1837</v>
      </c>
      <c r="D610" s="355">
        <v>1500</v>
      </c>
      <c r="E610" s="355">
        <v>0</v>
      </c>
      <c r="F610" s="355">
        <v>1500</v>
      </c>
      <c r="G610" s="54" t="str">
        <f t="shared" si="10"/>
        <v>852</v>
      </c>
    </row>
    <row r="611" spans="1:7" s="55" customFormat="1" x14ac:dyDescent="0.2">
      <c r="A611" s="352" t="s">
        <v>371</v>
      </c>
      <c r="B611" s="353">
        <v>200</v>
      </c>
      <c r="C611" s="353" t="s">
        <v>2885</v>
      </c>
      <c r="D611" s="355">
        <v>500</v>
      </c>
      <c r="E611" s="355">
        <v>0</v>
      </c>
      <c r="F611" s="355">
        <v>500</v>
      </c>
      <c r="G611" s="54" t="str">
        <f t="shared" si="10"/>
        <v>853</v>
      </c>
    </row>
    <row r="612" spans="1:7" s="55" customFormat="1" ht="33.75" x14ac:dyDescent="0.2">
      <c r="A612" s="352" t="s">
        <v>1128</v>
      </c>
      <c r="B612" s="353">
        <v>200</v>
      </c>
      <c r="C612" s="353" t="s">
        <v>1838</v>
      </c>
      <c r="D612" s="355">
        <v>631501</v>
      </c>
      <c r="E612" s="355">
        <v>201603.56</v>
      </c>
      <c r="F612" s="355">
        <v>429897.44</v>
      </c>
      <c r="G612" s="54" t="str">
        <f t="shared" si="10"/>
        <v>000</v>
      </c>
    </row>
    <row r="613" spans="1:7" s="53" customFormat="1" ht="33.75" x14ac:dyDescent="0.2">
      <c r="A613" s="352" t="s">
        <v>9</v>
      </c>
      <c r="B613" s="353">
        <v>200</v>
      </c>
      <c r="C613" s="353" t="s">
        <v>1839</v>
      </c>
      <c r="D613" s="355">
        <v>631501</v>
      </c>
      <c r="E613" s="355">
        <v>201603.56</v>
      </c>
      <c r="F613" s="355">
        <v>429897.44</v>
      </c>
      <c r="G613" s="54" t="str">
        <f t="shared" si="10"/>
        <v>100</v>
      </c>
    </row>
    <row r="614" spans="1:7" s="55" customFormat="1" x14ac:dyDescent="0.2">
      <c r="A614" s="352" t="s">
        <v>14</v>
      </c>
      <c r="B614" s="353">
        <v>200</v>
      </c>
      <c r="C614" s="353" t="s">
        <v>1840</v>
      </c>
      <c r="D614" s="355">
        <v>631501</v>
      </c>
      <c r="E614" s="355">
        <v>201603.56</v>
      </c>
      <c r="F614" s="355">
        <v>429897.44</v>
      </c>
      <c r="G614" s="54" t="str">
        <f t="shared" si="10"/>
        <v>110</v>
      </c>
    </row>
    <row r="615" spans="1:7" s="55" customFormat="1" x14ac:dyDescent="0.2">
      <c r="A615" s="352" t="s">
        <v>92</v>
      </c>
      <c r="B615" s="353">
        <v>200</v>
      </c>
      <c r="C615" s="353" t="s">
        <v>1841</v>
      </c>
      <c r="D615" s="355">
        <v>486527.59</v>
      </c>
      <c r="E615" s="355">
        <v>154772.32</v>
      </c>
      <c r="F615" s="355">
        <v>331755.27</v>
      </c>
      <c r="G615" s="54" t="str">
        <f t="shared" si="10"/>
        <v>111</v>
      </c>
    </row>
    <row r="616" spans="1:7" s="55" customFormat="1" ht="22.5" x14ac:dyDescent="0.2">
      <c r="A616" s="352" t="s">
        <v>94</v>
      </c>
      <c r="B616" s="353">
        <v>200</v>
      </c>
      <c r="C616" s="353" t="s">
        <v>1842</v>
      </c>
      <c r="D616" s="355">
        <v>144973.41</v>
      </c>
      <c r="E616" s="355">
        <v>46831.24</v>
      </c>
      <c r="F616" s="355">
        <v>98142.17</v>
      </c>
      <c r="G616" s="54" t="str">
        <f t="shared" si="10"/>
        <v>119</v>
      </c>
    </row>
    <row r="617" spans="1:7" s="55" customFormat="1" x14ac:dyDescent="0.2">
      <c r="A617" s="352" t="s">
        <v>580</v>
      </c>
      <c r="B617" s="353">
        <v>200</v>
      </c>
      <c r="C617" s="353" t="s">
        <v>1843</v>
      </c>
      <c r="D617" s="355">
        <v>37671.230000000003</v>
      </c>
      <c r="E617" s="355">
        <v>0</v>
      </c>
      <c r="F617" s="355">
        <v>37671.230000000003</v>
      </c>
      <c r="G617" s="54" t="str">
        <f t="shared" si="10"/>
        <v>000</v>
      </c>
    </row>
    <row r="618" spans="1:7" s="53" customFormat="1" x14ac:dyDescent="0.2">
      <c r="A618" s="352" t="s">
        <v>581</v>
      </c>
      <c r="B618" s="353">
        <v>200</v>
      </c>
      <c r="C618" s="353" t="s">
        <v>1844</v>
      </c>
      <c r="D618" s="355">
        <v>37671.230000000003</v>
      </c>
      <c r="E618" s="355">
        <v>0</v>
      </c>
      <c r="F618" s="355">
        <v>37671.230000000003</v>
      </c>
      <c r="G618" s="54" t="str">
        <f t="shared" si="10"/>
        <v>000</v>
      </c>
    </row>
    <row r="619" spans="1:7" s="55" customFormat="1" x14ac:dyDescent="0.2">
      <c r="A619" s="352" t="s">
        <v>56</v>
      </c>
      <c r="B619" s="353">
        <v>200</v>
      </c>
      <c r="C619" s="353" t="s">
        <v>1845</v>
      </c>
      <c r="D619" s="355">
        <v>37671.230000000003</v>
      </c>
      <c r="E619" s="355">
        <v>0</v>
      </c>
      <c r="F619" s="355">
        <v>37671.230000000003</v>
      </c>
      <c r="G619" s="54" t="str">
        <f t="shared" si="10"/>
        <v>000</v>
      </c>
    </row>
    <row r="620" spans="1:7" s="55" customFormat="1" x14ac:dyDescent="0.2">
      <c r="A620" s="352" t="s">
        <v>331</v>
      </c>
      <c r="B620" s="353">
        <v>200</v>
      </c>
      <c r="C620" s="353" t="s">
        <v>1846</v>
      </c>
      <c r="D620" s="355">
        <v>37671.230000000003</v>
      </c>
      <c r="E620" s="355">
        <v>0</v>
      </c>
      <c r="F620" s="355">
        <v>37671.230000000003</v>
      </c>
      <c r="G620" s="54" t="str">
        <f t="shared" si="10"/>
        <v>000</v>
      </c>
    </row>
    <row r="621" spans="1:7" s="55" customFormat="1" x14ac:dyDescent="0.2">
      <c r="A621" s="352" t="s">
        <v>332</v>
      </c>
      <c r="B621" s="353">
        <v>200</v>
      </c>
      <c r="C621" s="353" t="s">
        <v>1847</v>
      </c>
      <c r="D621" s="355">
        <v>37671.230000000003</v>
      </c>
      <c r="E621" s="355">
        <v>0</v>
      </c>
      <c r="F621" s="355">
        <v>37671.230000000003</v>
      </c>
      <c r="G621" s="54" t="str">
        <f t="shared" si="10"/>
        <v>700</v>
      </c>
    </row>
    <row r="622" spans="1:7" s="55" customFormat="1" x14ac:dyDescent="0.2">
      <c r="A622" s="352" t="s">
        <v>333</v>
      </c>
      <c r="B622" s="353">
        <v>200</v>
      </c>
      <c r="C622" s="353" t="s">
        <v>1848</v>
      </c>
      <c r="D622" s="355">
        <v>37671.230000000003</v>
      </c>
      <c r="E622" s="355">
        <v>0</v>
      </c>
      <c r="F622" s="355">
        <v>37671.230000000003</v>
      </c>
      <c r="G622" s="54" t="str">
        <f t="shared" si="10"/>
        <v>730</v>
      </c>
    </row>
    <row r="623" spans="1:7" s="55" customFormat="1" ht="22.5" x14ac:dyDescent="0.2">
      <c r="A623" s="352" t="s">
        <v>151</v>
      </c>
      <c r="B623" s="353">
        <v>200</v>
      </c>
      <c r="C623" s="353" t="s">
        <v>1849</v>
      </c>
      <c r="D623" s="355">
        <v>16439600</v>
      </c>
      <c r="E623" s="355">
        <v>11464938.539999999</v>
      </c>
      <c r="F623" s="355">
        <v>4974661.46</v>
      </c>
      <c r="G623" s="54" t="str">
        <f t="shared" si="10"/>
        <v>000</v>
      </c>
    </row>
    <row r="624" spans="1:7" s="55" customFormat="1" x14ac:dyDescent="0.2">
      <c r="A624" s="352" t="s">
        <v>40</v>
      </c>
      <c r="B624" s="353">
        <v>200</v>
      </c>
      <c r="C624" s="353" t="s">
        <v>1850</v>
      </c>
      <c r="D624" s="355">
        <v>16424600</v>
      </c>
      <c r="E624" s="355">
        <v>11450438.539999999</v>
      </c>
      <c r="F624" s="355">
        <v>4974161.46</v>
      </c>
      <c r="G624" s="54" t="str">
        <f t="shared" si="10"/>
        <v>000</v>
      </c>
    </row>
    <row r="625" spans="1:7" s="55" customFormat="1" x14ac:dyDescent="0.2">
      <c r="A625" s="352" t="s">
        <v>391</v>
      </c>
      <c r="B625" s="353">
        <v>200</v>
      </c>
      <c r="C625" s="353" t="s">
        <v>1851</v>
      </c>
      <c r="D625" s="355">
        <v>16424600</v>
      </c>
      <c r="E625" s="355">
        <v>11450438.539999999</v>
      </c>
      <c r="F625" s="355">
        <v>4974161.46</v>
      </c>
      <c r="G625" s="54" t="str">
        <f t="shared" si="10"/>
        <v>000</v>
      </c>
    </row>
    <row r="626" spans="1:7" s="55" customFormat="1" x14ac:dyDescent="0.2">
      <c r="A626" s="352" t="s">
        <v>56</v>
      </c>
      <c r="B626" s="353">
        <v>200</v>
      </c>
      <c r="C626" s="353" t="s">
        <v>1852</v>
      </c>
      <c r="D626" s="355">
        <v>16424600</v>
      </c>
      <c r="E626" s="355">
        <v>11450438.539999999</v>
      </c>
      <c r="F626" s="355">
        <v>4974161.46</v>
      </c>
      <c r="G626" s="54" t="str">
        <f t="shared" si="10"/>
        <v>000</v>
      </c>
    </row>
    <row r="627" spans="1:7" s="55" customFormat="1" ht="22.5" x14ac:dyDescent="0.2">
      <c r="A627" s="352" t="s">
        <v>570</v>
      </c>
      <c r="B627" s="353">
        <v>200</v>
      </c>
      <c r="C627" s="353" t="s">
        <v>1853</v>
      </c>
      <c r="D627" s="355">
        <v>16424600</v>
      </c>
      <c r="E627" s="355">
        <v>11450438.539999999</v>
      </c>
      <c r="F627" s="355">
        <v>4974161.46</v>
      </c>
      <c r="G627" s="54" t="str">
        <f t="shared" si="10"/>
        <v>000</v>
      </c>
    </row>
    <row r="628" spans="1:7" s="55" customFormat="1" ht="33.75" x14ac:dyDescent="0.2">
      <c r="A628" s="352" t="s">
        <v>9</v>
      </c>
      <c r="B628" s="353">
        <v>200</v>
      </c>
      <c r="C628" s="353" t="s">
        <v>1854</v>
      </c>
      <c r="D628" s="355">
        <v>14912556.17</v>
      </c>
      <c r="E628" s="355">
        <v>10636909.689999999</v>
      </c>
      <c r="F628" s="355">
        <v>4275646.4800000004</v>
      </c>
      <c r="G628" s="54" t="str">
        <f t="shared" si="10"/>
        <v>100</v>
      </c>
    </row>
    <row r="629" spans="1:7" s="55" customFormat="1" x14ac:dyDescent="0.2">
      <c r="A629" s="352" t="s">
        <v>10</v>
      </c>
      <c r="B629" s="353">
        <v>200</v>
      </c>
      <c r="C629" s="353" t="s">
        <v>1855</v>
      </c>
      <c r="D629" s="355">
        <v>14912556.17</v>
      </c>
      <c r="E629" s="355">
        <v>10636909.689999999</v>
      </c>
      <c r="F629" s="355">
        <v>4275646.4800000004</v>
      </c>
      <c r="G629" s="54" t="str">
        <f t="shared" si="10"/>
        <v>120</v>
      </c>
    </row>
    <row r="630" spans="1:7" s="55" customFormat="1" x14ac:dyDescent="0.2">
      <c r="A630" s="352" t="s">
        <v>343</v>
      </c>
      <c r="B630" s="353">
        <v>200</v>
      </c>
      <c r="C630" s="353" t="s">
        <v>1856</v>
      </c>
      <c r="D630" s="355">
        <v>11267825.35</v>
      </c>
      <c r="E630" s="355">
        <v>8171623.7000000002</v>
      </c>
      <c r="F630" s="355">
        <v>3096201.65</v>
      </c>
      <c r="G630" s="54" t="str">
        <f t="shared" si="10"/>
        <v>121</v>
      </c>
    </row>
    <row r="631" spans="1:7" s="53" customFormat="1" ht="22.5" x14ac:dyDescent="0.2">
      <c r="A631" s="352" t="s">
        <v>57</v>
      </c>
      <c r="B631" s="353">
        <v>200</v>
      </c>
      <c r="C631" s="353" t="s">
        <v>1857</v>
      </c>
      <c r="D631" s="355">
        <v>241847.56</v>
      </c>
      <c r="E631" s="355">
        <v>155471.56</v>
      </c>
      <c r="F631" s="355">
        <v>86376</v>
      </c>
      <c r="G631" s="54" t="str">
        <f t="shared" si="10"/>
        <v>122</v>
      </c>
    </row>
    <row r="632" spans="1:7" s="53" customFormat="1" ht="33.75" x14ac:dyDescent="0.2">
      <c r="A632" s="352" t="s">
        <v>344</v>
      </c>
      <c r="B632" s="353">
        <v>200</v>
      </c>
      <c r="C632" s="353" t="s">
        <v>1858</v>
      </c>
      <c r="D632" s="355">
        <v>3402883.26</v>
      </c>
      <c r="E632" s="355">
        <v>2309814.4300000002</v>
      </c>
      <c r="F632" s="355">
        <v>1093068.83</v>
      </c>
      <c r="G632" s="54" t="str">
        <f t="shared" si="10"/>
        <v>129</v>
      </c>
    </row>
    <row r="633" spans="1:7" s="53" customFormat="1" ht="14.25" customHeight="1" x14ac:dyDescent="0.2">
      <c r="A633" s="352" t="s">
        <v>91</v>
      </c>
      <c r="B633" s="353">
        <v>200</v>
      </c>
      <c r="C633" s="353" t="s">
        <v>1859</v>
      </c>
      <c r="D633" s="355">
        <v>1462736.71</v>
      </c>
      <c r="E633" s="355">
        <v>782963.04</v>
      </c>
      <c r="F633" s="355">
        <v>679773.67</v>
      </c>
      <c r="G633" s="54" t="str">
        <f t="shared" si="10"/>
        <v>200</v>
      </c>
    </row>
    <row r="634" spans="1:7" s="53" customFormat="1" ht="22.5" x14ac:dyDescent="0.2">
      <c r="A634" s="352" t="s">
        <v>11</v>
      </c>
      <c r="B634" s="353">
        <v>200</v>
      </c>
      <c r="C634" s="353" t="s">
        <v>1860</v>
      </c>
      <c r="D634" s="355">
        <v>1462736.71</v>
      </c>
      <c r="E634" s="355">
        <v>782963.04</v>
      </c>
      <c r="F634" s="355">
        <v>679773.67</v>
      </c>
      <c r="G634" s="54" t="str">
        <f t="shared" si="10"/>
        <v>240</v>
      </c>
    </row>
    <row r="635" spans="1:7" s="55" customFormat="1" x14ac:dyDescent="0.2">
      <c r="A635" s="352" t="s">
        <v>406</v>
      </c>
      <c r="B635" s="353">
        <v>200</v>
      </c>
      <c r="C635" s="353" t="s">
        <v>1861</v>
      </c>
      <c r="D635" s="355">
        <v>1166393.57</v>
      </c>
      <c r="E635" s="355">
        <v>674279.9</v>
      </c>
      <c r="F635" s="355">
        <v>492113.67</v>
      </c>
      <c r="G635" s="54" t="str">
        <f t="shared" si="10"/>
        <v>244</v>
      </c>
    </row>
    <row r="636" spans="1:7" s="53" customFormat="1" x14ac:dyDescent="0.2">
      <c r="A636" s="352" t="s">
        <v>650</v>
      </c>
      <c r="B636" s="353">
        <v>200</v>
      </c>
      <c r="C636" s="353" t="s">
        <v>1862</v>
      </c>
      <c r="D636" s="355">
        <v>296343.14</v>
      </c>
      <c r="E636" s="355">
        <v>108683.14</v>
      </c>
      <c r="F636" s="355">
        <v>187660</v>
      </c>
      <c r="G636" s="54" t="str">
        <f t="shared" si="10"/>
        <v>247</v>
      </c>
    </row>
    <row r="637" spans="1:7" s="55" customFormat="1" x14ac:dyDescent="0.2">
      <c r="A637" s="352" t="s">
        <v>15</v>
      </c>
      <c r="B637" s="353">
        <v>200</v>
      </c>
      <c r="C637" s="353" t="s">
        <v>1863</v>
      </c>
      <c r="D637" s="355">
        <v>49307.12</v>
      </c>
      <c r="E637" s="355">
        <v>30565.81</v>
      </c>
      <c r="F637" s="355">
        <v>18741.310000000001</v>
      </c>
      <c r="G637" s="54" t="str">
        <f t="shared" si="10"/>
        <v>500</v>
      </c>
    </row>
    <row r="638" spans="1:7" s="55" customFormat="1" x14ac:dyDescent="0.2">
      <c r="A638" s="352" t="s">
        <v>556</v>
      </c>
      <c r="B638" s="353">
        <v>200</v>
      </c>
      <c r="C638" s="353" t="s">
        <v>1864</v>
      </c>
      <c r="D638" s="355">
        <v>49307.12</v>
      </c>
      <c r="E638" s="355">
        <v>30565.81</v>
      </c>
      <c r="F638" s="355">
        <v>18741.310000000001</v>
      </c>
      <c r="G638" s="54" t="str">
        <f t="shared" si="10"/>
        <v>530</v>
      </c>
    </row>
    <row r="639" spans="1:7" s="55" customFormat="1" x14ac:dyDescent="0.2">
      <c r="A639" s="352" t="s">
        <v>370</v>
      </c>
      <c r="B639" s="353">
        <v>200</v>
      </c>
      <c r="C639" s="353" t="s">
        <v>1865</v>
      </c>
      <c r="D639" s="355">
        <v>15000</v>
      </c>
      <c r="E639" s="355">
        <v>14500</v>
      </c>
      <c r="F639" s="355">
        <v>500</v>
      </c>
      <c r="G639" s="54" t="str">
        <f t="shared" si="10"/>
        <v>000</v>
      </c>
    </row>
    <row r="640" spans="1:7" s="55" customFormat="1" x14ac:dyDescent="0.2">
      <c r="A640" s="352" t="s">
        <v>450</v>
      </c>
      <c r="B640" s="353">
        <v>200</v>
      </c>
      <c r="C640" s="353" t="s">
        <v>1866</v>
      </c>
      <c r="D640" s="355">
        <v>15000</v>
      </c>
      <c r="E640" s="355">
        <v>14500</v>
      </c>
      <c r="F640" s="355">
        <v>500</v>
      </c>
      <c r="G640" s="54" t="str">
        <f t="shared" si="10"/>
        <v>000</v>
      </c>
    </row>
    <row r="641" spans="1:7" s="55" customFormat="1" x14ac:dyDescent="0.2">
      <c r="A641" s="352" t="s">
        <v>56</v>
      </c>
      <c r="B641" s="353">
        <v>200</v>
      </c>
      <c r="C641" s="353" t="s">
        <v>1867</v>
      </c>
      <c r="D641" s="355">
        <v>15000</v>
      </c>
      <c r="E641" s="355">
        <v>14500</v>
      </c>
      <c r="F641" s="355">
        <v>500</v>
      </c>
      <c r="G641" s="54" t="str">
        <f t="shared" si="10"/>
        <v>000</v>
      </c>
    </row>
    <row r="642" spans="1:7" s="53" customFormat="1" ht="22.5" x14ac:dyDescent="0.2">
      <c r="A642" s="352" t="s">
        <v>570</v>
      </c>
      <c r="B642" s="353">
        <v>200</v>
      </c>
      <c r="C642" s="353" t="s">
        <v>1868</v>
      </c>
      <c r="D642" s="355">
        <v>15000</v>
      </c>
      <c r="E642" s="355">
        <v>14500</v>
      </c>
      <c r="F642" s="355">
        <v>500</v>
      </c>
      <c r="G642" s="54" t="str">
        <f t="shared" si="10"/>
        <v>000</v>
      </c>
    </row>
    <row r="643" spans="1:7" s="55" customFormat="1" ht="22.5" x14ac:dyDescent="0.2">
      <c r="A643" s="352" t="s">
        <v>91</v>
      </c>
      <c r="B643" s="353">
        <v>200</v>
      </c>
      <c r="C643" s="353" t="s">
        <v>1869</v>
      </c>
      <c r="D643" s="355">
        <v>15000</v>
      </c>
      <c r="E643" s="355">
        <v>14500</v>
      </c>
      <c r="F643" s="355">
        <v>500</v>
      </c>
      <c r="G643" s="54" t="str">
        <f t="shared" ref="G643:G698" si="11">RIGHT(C643,3)</f>
        <v>200</v>
      </c>
    </row>
    <row r="644" spans="1:7" s="53" customFormat="1" ht="13.5" customHeight="1" x14ac:dyDescent="0.2">
      <c r="A644" s="352" t="s">
        <v>11</v>
      </c>
      <c r="B644" s="353">
        <v>200</v>
      </c>
      <c r="C644" s="353" t="s">
        <v>1870</v>
      </c>
      <c r="D644" s="355">
        <v>15000</v>
      </c>
      <c r="E644" s="355">
        <v>14500</v>
      </c>
      <c r="F644" s="355">
        <v>500</v>
      </c>
      <c r="G644" s="54" t="str">
        <f t="shared" si="11"/>
        <v>240</v>
      </c>
    </row>
    <row r="645" spans="1:7" s="55" customFormat="1" x14ac:dyDescent="0.2">
      <c r="A645" s="352" t="s">
        <v>406</v>
      </c>
      <c r="B645" s="353">
        <v>200</v>
      </c>
      <c r="C645" s="353" t="s">
        <v>1871</v>
      </c>
      <c r="D645" s="355">
        <v>15000</v>
      </c>
      <c r="E645" s="355">
        <v>14500</v>
      </c>
      <c r="F645" s="355">
        <v>500</v>
      </c>
      <c r="G645" s="54" t="str">
        <f t="shared" si="11"/>
        <v>244</v>
      </c>
    </row>
    <row r="646" spans="1:7" s="55" customFormat="1" ht="22.5" x14ac:dyDescent="0.2">
      <c r="A646" s="352" t="s">
        <v>152</v>
      </c>
      <c r="B646" s="353">
        <v>200</v>
      </c>
      <c r="C646" s="353" t="s">
        <v>1872</v>
      </c>
      <c r="D646" s="355">
        <v>35007112.969999999</v>
      </c>
      <c r="E646" s="355">
        <v>25908259.370000001</v>
      </c>
      <c r="F646" s="355">
        <v>9098853.5999999996</v>
      </c>
      <c r="G646" s="54" t="str">
        <f t="shared" si="11"/>
        <v>000</v>
      </c>
    </row>
    <row r="647" spans="1:7" s="53" customFormat="1" x14ac:dyDescent="0.2">
      <c r="A647" s="352" t="s">
        <v>40</v>
      </c>
      <c r="B647" s="353">
        <v>200</v>
      </c>
      <c r="C647" s="353" t="s">
        <v>1873</v>
      </c>
      <c r="D647" s="355">
        <v>34887112.969999999</v>
      </c>
      <c r="E647" s="355">
        <v>25898949.370000001</v>
      </c>
      <c r="F647" s="355">
        <v>8988163.5999999996</v>
      </c>
      <c r="G647" s="54" t="str">
        <f t="shared" si="11"/>
        <v>000</v>
      </c>
    </row>
    <row r="648" spans="1:7" s="55" customFormat="1" ht="22.5" x14ac:dyDescent="0.2">
      <c r="A648" s="352" t="s">
        <v>104</v>
      </c>
      <c r="B648" s="353">
        <v>200</v>
      </c>
      <c r="C648" s="353" t="s">
        <v>1874</v>
      </c>
      <c r="D648" s="355">
        <v>34887112.969999999</v>
      </c>
      <c r="E648" s="355">
        <v>25898949.370000001</v>
      </c>
      <c r="F648" s="355">
        <v>8988163.5999999996</v>
      </c>
      <c r="G648" s="54" t="str">
        <f t="shared" si="11"/>
        <v>000</v>
      </c>
    </row>
    <row r="649" spans="1:7" s="55" customFormat="1" x14ac:dyDescent="0.2">
      <c r="A649" s="352" t="s">
        <v>56</v>
      </c>
      <c r="B649" s="353">
        <v>200</v>
      </c>
      <c r="C649" s="353" t="s">
        <v>1875</v>
      </c>
      <c r="D649" s="355">
        <v>34887112.969999999</v>
      </c>
      <c r="E649" s="355">
        <v>25898949.370000001</v>
      </c>
      <c r="F649" s="355">
        <v>8988163.5999999996</v>
      </c>
      <c r="G649" s="54" t="str">
        <f t="shared" si="11"/>
        <v>000</v>
      </c>
    </row>
    <row r="650" spans="1:7" s="55" customFormat="1" x14ac:dyDescent="0.2">
      <c r="A650" s="352" t="s">
        <v>336</v>
      </c>
      <c r="B650" s="353">
        <v>200</v>
      </c>
      <c r="C650" s="353" t="s">
        <v>1876</v>
      </c>
      <c r="D650" s="355">
        <v>26195637.149999999</v>
      </c>
      <c r="E650" s="355">
        <v>20241981.079999998</v>
      </c>
      <c r="F650" s="355">
        <v>5953656.0700000003</v>
      </c>
      <c r="G650" s="54" t="str">
        <f t="shared" si="11"/>
        <v>000</v>
      </c>
    </row>
    <row r="651" spans="1:7" s="55" customFormat="1" ht="33.75" x14ac:dyDescent="0.2">
      <c r="A651" s="352" t="s">
        <v>9</v>
      </c>
      <c r="B651" s="353">
        <v>200</v>
      </c>
      <c r="C651" s="353" t="s">
        <v>1877</v>
      </c>
      <c r="D651" s="355">
        <v>23948967.690000001</v>
      </c>
      <c r="E651" s="355">
        <v>18862066.75</v>
      </c>
      <c r="F651" s="355">
        <v>5086900.9400000004</v>
      </c>
      <c r="G651" s="54" t="str">
        <f t="shared" si="11"/>
        <v>100</v>
      </c>
    </row>
    <row r="652" spans="1:7" s="55" customFormat="1" x14ac:dyDescent="0.2">
      <c r="A652" s="352" t="s">
        <v>10</v>
      </c>
      <c r="B652" s="353">
        <v>200</v>
      </c>
      <c r="C652" s="353" t="s">
        <v>1878</v>
      </c>
      <c r="D652" s="355">
        <v>23948967.690000001</v>
      </c>
      <c r="E652" s="355">
        <v>18862066.75</v>
      </c>
      <c r="F652" s="355">
        <v>5086900.9400000004</v>
      </c>
      <c r="G652" s="54" t="str">
        <f t="shared" si="11"/>
        <v>120</v>
      </c>
    </row>
    <row r="653" spans="1:7" s="55" customFormat="1" x14ac:dyDescent="0.2">
      <c r="A653" s="352" t="s">
        <v>343</v>
      </c>
      <c r="B653" s="353">
        <v>200</v>
      </c>
      <c r="C653" s="353" t="s">
        <v>1879</v>
      </c>
      <c r="D653" s="355">
        <v>17531207.190000001</v>
      </c>
      <c r="E653" s="355">
        <v>13650975.460000001</v>
      </c>
      <c r="F653" s="355">
        <v>3880231.73</v>
      </c>
      <c r="G653" s="54" t="str">
        <f t="shared" si="11"/>
        <v>121</v>
      </c>
    </row>
    <row r="654" spans="1:7" s="55" customFormat="1" ht="22.5" x14ac:dyDescent="0.2">
      <c r="A654" s="352" t="s">
        <v>57</v>
      </c>
      <c r="B654" s="353">
        <v>200</v>
      </c>
      <c r="C654" s="353" t="s">
        <v>1880</v>
      </c>
      <c r="D654" s="355">
        <v>1472201.39</v>
      </c>
      <c r="E654" s="355">
        <v>1197922.98</v>
      </c>
      <c r="F654" s="355">
        <v>274278.40999999997</v>
      </c>
      <c r="G654" s="54" t="str">
        <f t="shared" si="11"/>
        <v>122</v>
      </c>
    </row>
    <row r="655" spans="1:7" s="55" customFormat="1" ht="33.75" x14ac:dyDescent="0.2">
      <c r="A655" s="352" t="s">
        <v>344</v>
      </c>
      <c r="B655" s="353">
        <v>200</v>
      </c>
      <c r="C655" s="353" t="s">
        <v>1881</v>
      </c>
      <c r="D655" s="355">
        <v>4945559.1100000003</v>
      </c>
      <c r="E655" s="355">
        <v>4013168.31</v>
      </c>
      <c r="F655" s="355">
        <v>932390.8</v>
      </c>
      <c r="G655" s="54" t="str">
        <f t="shared" si="11"/>
        <v>129</v>
      </c>
    </row>
    <row r="656" spans="1:7" s="55" customFormat="1" ht="22.5" x14ac:dyDescent="0.2">
      <c r="A656" s="352" t="s">
        <v>91</v>
      </c>
      <c r="B656" s="353">
        <v>200</v>
      </c>
      <c r="C656" s="353" t="s">
        <v>1882</v>
      </c>
      <c r="D656" s="355">
        <v>2202669.46</v>
      </c>
      <c r="E656" s="355">
        <v>1335914.33</v>
      </c>
      <c r="F656" s="355">
        <v>866755.13</v>
      </c>
      <c r="G656" s="54" t="str">
        <f t="shared" si="11"/>
        <v>200</v>
      </c>
    </row>
    <row r="657" spans="1:7" s="55" customFormat="1" ht="22.5" x14ac:dyDescent="0.2">
      <c r="A657" s="352" t="s">
        <v>11</v>
      </c>
      <c r="B657" s="353">
        <v>200</v>
      </c>
      <c r="C657" s="353" t="s">
        <v>1883</v>
      </c>
      <c r="D657" s="355">
        <v>2202669.46</v>
      </c>
      <c r="E657" s="355">
        <v>1335914.33</v>
      </c>
      <c r="F657" s="355">
        <v>866755.13</v>
      </c>
      <c r="G657" s="54" t="str">
        <f t="shared" si="11"/>
        <v>240</v>
      </c>
    </row>
    <row r="658" spans="1:7" s="55" customFormat="1" x14ac:dyDescent="0.2">
      <c r="A658" s="352" t="s">
        <v>406</v>
      </c>
      <c r="B658" s="353">
        <v>200</v>
      </c>
      <c r="C658" s="353" t="s">
        <v>1884</v>
      </c>
      <c r="D658" s="355">
        <v>2019008.66</v>
      </c>
      <c r="E658" s="355">
        <v>1206404.3400000001</v>
      </c>
      <c r="F658" s="355">
        <v>812604.32</v>
      </c>
      <c r="G658" s="54" t="str">
        <f t="shared" si="11"/>
        <v>244</v>
      </c>
    </row>
    <row r="659" spans="1:7" s="55" customFormat="1" x14ac:dyDescent="0.2">
      <c r="A659" s="352" t="s">
        <v>650</v>
      </c>
      <c r="B659" s="353">
        <v>200</v>
      </c>
      <c r="C659" s="353" t="s">
        <v>1885</v>
      </c>
      <c r="D659" s="355">
        <v>183660.79999999999</v>
      </c>
      <c r="E659" s="355">
        <v>129509.99</v>
      </c>
      <c r="F659" s="355">
        <v>54150.81</v>
      </c>
      <c r="G659" s="54" t="str">
        <f t="shared" si="11"/>
        <v>247</v>
      </c>
    </row>
    <row r="660" spans="1:7" s="55" customFormat="1" x14ac:dyDescent="0.2">
      <c r="A660" s="352" t="s">
        <v>12</v>
      </c>
      <c r="B660" s="353">
        <v>200</v>
      </c>
      <c r="C660" s="353" t="s">
        <v>1886</v>
      </c>
      <c r="D660" s="355">
        <v>44000</v>
      </c>
      <c r="E660" s="355">
        <v>44000</v>
      </c>
      <c r="F660" s="355">
        <v>0</v>
      </c>
      <c r="G660" s="54" t="str">
        <f t="shared" si="11"/>
        <v>800</v>
      </c>
    </row>
    <row r="661" spans="1:7" s="55" customFormat="1" x14ac:dyDescent="0.2">
      <c r="A661" s="352" t="s">
        <v>13</v>
      </c>
      <c r="B661" s="353">
        <v>200</v>
      </c>
      <c r="C661" s="353" t="s">
        <v>1887</v>
      </c>
      <c r="D661" s="355">
        <v>44000</v>
      </c>
      <c r="E661" s="355">
        <v>44000</v>
      </c>
      <c r="F661" s="355">
        <v>0</v>
      </c>
      <c r="G661" s="54" t="str">
        <f t="shared" si="11"/>
        <v>850</v>
      </c>
    </row>
    <row r="662" spans="1:7" s="55" customFormat="1" x14ac:dyDescent="0.2">
      <c r="A662" s="352" t="s">
        <v>371</v>
      </c>
      <c r="B662" s="353">
        <v>200</v>
      </c>
      <c r="C662" s="353" t="s">
        <v>1888</v>
      </c>
      <c r="D662" s="355">
        <v>44000</v>
      </c>
      <c r="E662" s="355">
        <v>44000</v>
      </c>
      <c r="F662" s="355">
        <v>0</v>
      </c>
      <c r="G662" s="54" t="str">
        <f t="shared" si="11"/>
        <v>853</v>
      </c>
    </row>
    <row r="663" spans="1:7" s="55" customFormat="1" ht="45" x14ac:dyDescent="0.2">
      <c r="A663" s="352" t="s">
        <v>397</v>
      </c>
      <c r="B663" s="353">
        <v>200</v>
      </c>
      <c r="C663" s="353" t="s">
        <v>1889</v>
      </c>
      <c r="D663" s="355">
        <v>7983457.8200000003</v>
      </c>
      <c r="E663" s="355">
        <v>5302959.29</v>
      </c>
      <c r="F663" s="355">
        <v>2680498.5299999998</v>
      </c>
      <c r="G663" s="54" t="str">
        <f t="shared" si="11"/>
        <v>000</v>
      </c>
    </row>
    <row r="664" spans="1:7" s="55" customFormat="1" ht="33.75" x14ac:dyDescent="0.2">
      <c r="A664" s="352" t="s">
        <v>9</v>
      </c>
      <c r="B664" s="353">
        <v>200</v>
      </c>
      <c r="C664" s="353" t="s">
        <v>1890</v>
      </c>
      <c r="D664" s="355">
        <v>7983457.8200000003</v>
      </c>
      <c r="E664" s="355">
        <v>5302959.29</v>
      </c>
      <c r="F664" s="355">
        <v>2680498.5299999998</v>
      </c>
      <c r="G664" s="54" t="str">
        <f t="shared" si="11"/>
        <v>100</v>
      </c>
    </row>
    <row r="665" spans="1:7" s="55" customFormat="1" x14ac:dyDescent="0.2">
      <c r="A665" s="352" t="s">
        <v>10</v>
      </c>
      <c r="B665" s="353">
        <v>200</v>
      </c>
      <c r="C665" s="353" t="s">
        <v>1891</v>
      </c>
      <c r="D665" s="355">
        <v>7983457.8200000003</v>
      </c>
      <c r="E665" s="355">
        <v>5302959.29</v>
      </c>
      <c r="F665" s="355">
        <v>2680498.5299999998</v>
      </c>
      <c r="G665" s="54" t="str">
        <f t="shared" si="11"/>
        <v>120</v>
      </c>
    </row>
    <row r="666" spans="1:7" s="55" customFormat="1" x14ac:dyDescent="0.2">
      <c r="A666" s="352" t="s">
        <v>343</v>
      </c>
      <c r="B666" s="353">
        <v>200</v>
      </c>
      <c r="C666" s="353" t="s">
        <v>1892</v>
      </c>
      <c r="D666" s="355">
        <v>6243649.6100000003</v>
      </c>
      <c r="E666" s="355">
        <v>4116554.57</v>
      </c>
      <c r="F666" s="355">
        <v>2127095.04</v>
      </c>
      <c r="G666" s="54" t="str">
        <f t="shared" si="11"/>
        <v>121</v>
      </c>
    </row>
    <row r="667" spans="1:7" s="55" customFormat="1" ht="33.75" x14ac:dyDescent="0.2">
      <c r="A667" s="352" t="s">
        <v>344</v>
      </c>
      <c r="B667" s="353">
        <v>200</v>
      </c>
      <c r="C667" s="353" t="s">
        <v>1893</v>
      </c>
      <c r="D667" s="355">
        <v>1739808.21</v>
      </c>
      <c r="E667" s="355">
        <v>1186404.72</v>
      </c>
      <c r="F667" s="355">
        <v>553403.49</v>
      </c>
      <c r="G667" s="54" t="str">
        <f t="shared" si="11"/>
        <v>129</v>
      </c>
    </row>
    <row r="668" spans="1:7" s="55" customFormat="1" ht="33.75" x14ac:dyDescent="0.2">
      <c r="A668" s="352" t="s">
        <v>1128</v>
      </c>
      <c r="B668" s="353">
        <v>200</v>
      </c>
      <c r="C668" s="353" t="s">
        <v>1894</v>
      </c>
      <c r="D668" s="355">
        <v>708018</v>
      </c>
      <c r="E668" s="355">
        <v>354009</v>
      </c>
      <c r="F668" s="355">
        <v>354009</v>
      </c>
      <c r="G668" s="54" t="str">
        <f t="shared" si="11"/>
        <v>000</v>
      </c>
    </row>
    <row r="669" spans="1:7" s="55" customFormat="1" ht="33.75" x14ac:dyDescent="0.2">
      <c r="A669" s="352" t="s">
        <v>9</v>
      </c>
      <c r="B669" s="353">
        <v>200</v>
      </c>
      <c r="C669" s="353" t="s">
        <v>1895</v>
      </c>
      <c r="D669" s="355">
        <v>708018</v>
      </c>
      <c r="E669" s="355">
        <v>354009</v>
      </c>
      <c r="F669" s="355">
        <v>354009</v>
      </c>
      <c r="G669" s="54" t="str">
        <f t="shared" si="11"/>
        <v>100</v>
      </c>
    </row>
    <row r="670" spans="1:7" s="55" customFormat="1" x14ac:dyDescent="0.2">
      <c r="A670" s="352" t="s">
        <v>10</v>
      </c>
      <c r="B670" s="353">
        <v>200</v>
      </c>
      <c r="C670" s="353" t="s">
        <v>1896</v>
      </c>
      <c r="D670" s="355">
        <v>708018</v>
      </c>
      <c r="E670" s="355">
        <v>354009</v>
      </c>
      <c r="F670" s="355">
        <v>354009</v>
      </c>
      <c r="G670" s="54" t="str">
        <f t="shared" si="11"/>
        <v>120</v>
      </c>
    </row>
    <row r="671" spans="1:7" s="55" customFormat="1" x14ac:dyDescent="0.2">
      <c r="A671" s="352" t="s">
        <v>343</v>
      </c>
      <c r="B671" s="353">
        <v>200</v>
      </c>
      <c r="C671" s="353" t="s">
        <v>1897</v>
      </c>
      <c r="D671" s="355">
        <v>543792.66</v>
      </c>
      <c r="E671" s="355">
        <v>271896.33</v>
      </c>
      <c r="F671" s="355">
        <v>271896.33</v>
      </c>
      <c r="G671" s="54" t="str">
        <f t="shared" si="11"/>
        <v>121</v>
      </c>
    </row>
    <row r="672" spans="1:7" s="55" customFormat="1" ht="33.75" x14ac:dyDescent="0.2">
      <c r="A672" s="352" t="s">
        <v>344</v>
      </c>
      <c r="B672" s="353">
        <v>200</v>
      </c>
      <c r="C672" s="353" t="s">
        <v>1898</v>
      </c>
      <c r="D672" s="355">
        <v>164225.34</v>
      </c>
      <c r="E672" s="355">
        <v>82112.67</v>
      </c>
      <c r="F672" s="355">
        <v>82112.67</v>
      </c>
      <c r="G672" s="54" t="str">
        <f t="shared" si="11"/>
        <v>129</v>
      </c>
    </row>
    <row r="673" spans="1:7" s="55" customFormat="1" x14ac:dyDescent="0.2">
      <c r="A673" s="352" t="s">
        <v>370</v>
      </c>
      <c r="B673" s="353">
        <v>200</v>
      </c>
      <c r="C673" s="353" t="s">
        <v>1899</v>
      </c>
      <c r="D673" s="355">
        <v>120000</v>
      </c>
      <c r="E673" s="355">
        <v>9310</v>
      </c>
      <c r="F673" s="355">
        <v>110690</v>
      </c>
      <c r="G673" s="54" t="str">
        <f t="shared" si="11"/>
        <v>000</v>
      </c>
    </row>
    <row r="674" spans="1:7" s="53" customFormat="1" x14ac:dyDescent="0.2">
      <c r="A674" s="352" t="s">
        <v>450</v>
      </c>
      <c r="B674" s="353">
        <v>200</v>
      </c>
      <c r="C674" s="353" t="s">
        <v>1900</v>
      </c>
      <c r="D674" s="355">
        <v>120000</v>
      </c>
      <c r="E674" s="355">
        <v>9310</v>
      </c>
      <c r="F674" s="355">
        <v>110690</v>
      </c>
      <c r="G674" s="54" t="str">
        <f t="shared" si="11"/>
        <v>000</v>
      </c>
    </row>
    <row r="675" spans="1:7" x14ac:dyDescent="0.2">
      <c r="A675" s="352" t="s">
        <v>56</v>
      </c>
      <c r="B675" s="353">
        <v>200</v>
      </c>
      <c r="C675" s="353" t="s">
        <v>1901</v>
      </c>
      <c r="D675" s="355">
        <v>120000</v>
      </c>
      <c r="E675" s="355">
        <v>9310</v>
      </c>
      <c r="F675" s="355">
        <v>110690</v>
      </c>
      <c r="G675" s="54" t="str">
        <f t="shared" si="11"/>
        <v>000</v>
      </c>
    </row>
    <row r="676" spans="1:7" x14ac:dyDescent="0.2">
      <c r="A676" s="352" t="s">
        <v>336</v>
      </c>
      <c r="B676" s="353">
        <v>200</v>
      </c>
      <c r="C676" s="353" t="s">
        <v>1902</v>
      </c>
      <c r="D676" s="355">
        <v>120000</v>
      </c>
      <c r="E676" s="355">
        <v>9310</v>
      </c>
      <c r="F676" s="355">
        <v>110690</v>
      </c>
      <c r="G676" s="54" t="str">
        <f t="shared" si="11"/>
        <v>000</v>
      </c>
    </row>
    <row r="677" spans="1:7" ht="22.5" x14ac:dyDescent="0.2">
      <c r="A677" s="352" t="s">
        <v>91</v>
      </c>
      <c r="B677" s="353">
        <v>200</v>
      </c>
      <c r="C677" s="353" t="s">
        <v>1903</v>
      </c>
      <c r="D677" s="355">
        <v>120000</v>
      </c>
      <c r="E677" s="355">
        <v>9310</v>
      </c>
      <c r="F677" s="355">
        <v>110690</v>
      </c>
      <c r="G677" s="54" t="str">
        <f t="shared" si="11"/>
        <v>200</v>
      </c>
    </row>
    <row r="678" spans="1:7" ht="22.5" x14ac:dyDescent="0.2">
      <c r="A678" s="352" t="s">
        <v>11</v>
      </c>
      <c r="B678" s="353">
        <v>200</v>
      </c>
      <c r="C678" s="353" t="s">
        <v>1904</v>
      </c>
      <c r="D678" s="355">
        <v>120000</v>
      </c>
      <c r="E678" s="355">
        <v>9310</v>
      </c>
      <c r="F678" s="355">
        <v>110690</v>
      </c>
      <c r="G678" s="54" t="str">
        <f t="shared" si="11"/>
        <v>240</v>
      </c>
    </row>
    <row r="679" spans="1:7" x14ac:dyDescent="0.2">
      <c r="A679" s="352" t="s">
        <v>406</v>
      </c>
      <c r="B679" s="353">
        <v>200</v>
      </c>
      <c r="C679" s="353" t="s">
        <v>1905</v>
      </c>
      <c r="D679" s="355">
        <v>120000</v>
      </c>
      <c r="E679" s="355">
        <v>9310</v>
      </c>
      <c r="F679" s="355">
        <v>110690</v>
      </c>
      <c r="G679" s="54" t="str">
        <f t="shared" si="11"/>
        <v>244</v>
      </c>
    </row>
    <row r="680" spans="1:7" x14ac:dyDescent="0.2">
      <c r="A680" s="352" t="s">
        <v>153</v>
      </c>
      <c r="B680" s="353">
        <v>200</v>
      </c>
      <c r="C680" s="353" t="s">
        <v>1906</v>
      </c>
      <c r="D680" s="355">
        <v>49225360.649999999</v>
      </c>
      <c r="E680" s="355">
        <v>35024240.07</v>
      </c>
      <c r="F680" s="355">
        <v>14201120.58</v>
      </c>
      <c r="G680" s="54" t="str">
        <f t="shared" si="11"/>
        <v>000</v>
      </c>
    </row>
    <row r="681" spans="1:7" x14ac:dyDescent="0.2">
      <c r="A681" s="352" t="s">
        <v>40</v>
      </c>
      <c r="B681" s="353">
        <v>200</v>
      </c>
      <c r="C681" s="353" t="s">
        <v>1907</v>
      </c>
      <c r="D681" s="355">
        <v>49140360.649999999</v>
      </c>
      <c r="E681" s="355">
        <v>34944040.07</v>
      </c>
      <c r="F681" s="355">
        <v>14196320.58</v>
      </c>
      <c r="G681" s="54" t="str">
        <f t="shared" si="11"/>
        <v>000</v>
      </c>
    </row>
    <row r="682" spans="1:7" ht="33.75" x14ac:dyDescent="0.2">
      <c r="A682" s="352" t="s">
        <v>107</v>
      </c>
      <c r="B682" s="353">
        <v>200</v>
      </c>
      <c r="C682" s="353" t="s">
        <v>1908</v>
      </c>
      <c r="D682" s="355">
        <v>49140360.649999999</v>
      </c>
      <c r="E682" s="355">
        <v>34944040.07</v>
      </c>
      <c r="F682" s="355">
        <v>14196320.58</v>
      </c>
      <c r="G682" s="54" t="str">
        <f t="shared" si="11"/>
        <v>000</v>
      </c>
    </row>
    <row r="683" spans="1:7" x14ac:dyDescent="0.2">
      <c r="A683" s="352" t="s">
        <v>56</v>
      </c>
      <c r="B683" s="353">
        <v>200</v>
      </c>
      <c r="C683" s="353" t="s">
        <v>1909</v>
      </c>
      <c r="D683" s="355">
        <v>49140360.649999999</v>
      </c>
      <c r="E683" s="355">
        <v>34944040.07</v>
      </c>
      <c r="F683" s="355">
        <v>14196320.58</v>
      </c>
      <c r="G683" s="54" t="str">
        <f t="shared" si="11"/>
        <v>000</v>
      </c>
    </row>
    <row r="684" spans="1:7" x14ac:dyDescent="0.2">
      <c r="A684" s="352" t="s">
        <v>4</v>
      </c>
      <c r="B684" s="353">
        <v>200</v>
      </c>
      <c r="C684" s="353" t="s">
        <v>1910</v>
      </c>
      <c r="D684" s="355">
        <v>10580240.210000001</v>
      </c>
      <c r="E684" s="355">
        <v>8572908.8300000001</v>
      </c>
      <c r="F684" s="355">
        <v>2007331.38</v>
      </c>
      <c r="G684" s="54" t="str">
        <f t="shared" si="11"/>
        <v>000</v>
      </c>
    </row>
    <row r="685" spans="1:7" ht="33.75" x14ac:dyDescent="0.2">
      <c r="A685" s="352" t="s">
        <v>9</v>
      </c>
      <c r="B685" s="353">
        <v>200</v>
      </c>
      <c r="C685" s="353" t="s">
        <v>1911</v>
      </c>
      <c r="D685" s="355">
        <v>10580240.210000001</v>
      </c>
      <c r="E685" s="355">
        <v>8572908.8300000001</v>
      </c>
      <c r="F685" s="355">
        <v>2007331.38</v>
      </c>
      <c r="G685" s="54" t="str">
        <f t="shared" si="11"/>
        <v>100</v>
      </c>
    </row>
    <row r="686" spans="1:7" x14ac:dyDescent="0.2">
      <c r="A686" s="352" t="s">
        <v>10</v>
      </c>
      <c r="B686" s="353">
        <v>200</v>
      </c>
      <c r="C686" s="353" t="s">
        <v>1912</v>
      </c>
      <c r="D686" s="355">
        <v>10580240.210000001</v>
      </c>
      <c r="E686" s="355">
        <v>8572908.8300000001</v>
      </c>
      <c r="F686" s="355">
        <v>2007331.38</v>
      </c>
      <c r="G686" s="54" t="str">
        <f t="shared" si="11"/>
        <v>120</v>
      </c>
    </row>
    <row r="687" spans="1:7" x14ac:dyDescent="0.2">
      <c r="A687" s="352" t="s">
        <v>343</v>
      </c>
      <c r="B687" s="353">
        <v>200</v>
      </c>
      <c r="C687" s="353" t="s">
        <v>1913</v>
      </c>
      <c r="D687" s="355">
        <v>7139842.7400000002</v>
      </c>
      <c r="E687" s="355">
        <v>5679183.0700000003</v>
      </c>
      <c r="F687" s="355">
        <v>1460659.67</v>
      </c>
      <c r="G687" s="54" t="str">
        <f t="shared" si="11"/>
        <v>121</v>
      </c>
    </row>
    <row r="688" spans="1:7" ht="22.5" x14ac:dyDescent="0.2">
      <c r="A688" s="352" t="s">
        <v>57</v>
      </c>
      <c r="B688" s="353">
        <v>200</v>
      </c>
      <c r="C688" s="353" t="s">
        <v>1914</v>
      </c>
      <c r="D688" s="355">
        <v>1596768</v>
      </c>
      <c r="E688" s="355">
        <v>1476781.22</v>
      </c>
      <c r="F688" s="355">
        <v>119986.78</v>
      </c>
      <c r="G688" s="54" t="str">
        <f t="shared" si="11"/>
        <v>122</v>
      </c>
    </row>
    <row r="689" spans="1:7" ht="33.75" x14ac:dyDescent="0.2">
      <c r="A689" s="352" t="s">
        <v>344</v>
      </c>
      <c r="B689" s="353">
        <v>200</v>
      </c>
      <c r="C689" s="353" t="s">
        <v>1915</v>
      </c>
      <c r="D689" s="355">
        <v>1843629.47</v>
      </c>
      <c r="E689" s="355">
        <v>1416944.54</v>
      </c>
      <c r="F689" s="355">
        <v>426684.93</v>
      </c>
      <c r="G689" s="54" t="str">
        <f t="shared" si="11"/>
        <v>129</v>
      </c>
    </row>
    <row r="690" spans="1:7" x14ac:dyDescent="0.2">
      <c r="A690" s="352" t="s">
        <v>336</v>
      </c>
      <c r="B690" s="353">
        <v>200</v>
      </c>
      <c r="C690" s="353" t="s">
        <v>1916</v>
      </c>
      <c r="D690" s="355">
        <v>32784848.609999999</v>
      </c>
      <c r="E690" s="355">
        <v>22194247.850000001</v>
      </c>
      <c r="F690" s="355">
        <v>10590600.76</v>
      </c>
      <c r="G690" s="54" t="str">
        <f t="shared" si="11"/>
        <v>000</v>
      </c>
    </row>
    <row r="691" spans="1:7" ht="33.75" x14ac:dyDescent="0.2">
      <c r="A691" s="352" t="s">
        <v>9</v>
      </c>
      <c r="B691" s="353">
        <v>200</v>
      </c>
      <c r="C691" s="353" t="s">
        <v>1917</v>
      </c>
      <c r="D691" s="355">
        <v>29170050.07</v>
      </c>
      <c r="E691" s="355">
        <v>20380207.43</v>
      </c>
      <c r="F691" s="355">
        <v>8789842.6400000006</v>
      </c>
      <c r="G691" s="54" t="str">
        <f t="shared" si="11"/>
        <v>100</v>
      </c>
    </row>
    <row r="692" spans="1:7" x14ac:dyDescent="0.2">
      <c r="A692" s="352" t="s">
        <v>10</v>
      </c>
      <c r="B692" s="353">
        <v>200</v>
      </c>
      <c r="C692" s="353" t="s">
        <v>1918</v>
      </c>
      <c r="D692" s="355">
        <v>29170050.07</v>
      </c>
      <c r="E692" s="355">
        <v>20380207.43</v>
      </c>
      <c r="F692" s="355">
        <v>8789842.6400000006</v>
      </c>
      <c r="G692" s="54" t="str">
        <f t="shared" si="11"/>
        <v>120</v>
      </c>
    </row>
    <row r="693" spans="1:7" x14ac:dyDescent="0.2">
      <c r="A693" s="352" t="s">
        <v>343</v>
      </c>
      <c r="B693" s="353">
        <v>200</v>
      </c>
      <c r="C693" s="353" t="s">
        <v>1919</v>
      </c>
      <c r="D693" s="355">
        <v>20294514.609999999</v>
      </c>
      <c r="E693" s="355">
        <v>14413550.26</v>
      </c>
      <c r="F693" s="355">
        <v>5880964.3499999996</v>
      </c>
      <c r="G693" s="54" t="str">
        <f t="shared" si="11"/>
        <v>121</v>
      </c>
    </row>
    <row r="694" spans="1:7" ht="22.5" x14ac:dyDescent="0.2">
      <c r="A694" s="352" t="s">
        <v>57</v>
      </c>
      <c r="B694" s="353">
        <v>200</v>
      </c>
      <c r="C694" s="353" t="s">
        <v>1920</v>
      </c>
      <c r="D694" s="355">
        <v>1461714</v>
      </c>
      <c r="E694" s="355">
        <v>1052044.6000000001</v>
      </c>
      <c r="F694" s="355">
        <v>409669.4</v>
      </c>
      <c r="G694" s="54" t="str">
        <f t="shared" si="11"/>
        <v>122</v>
      </c>
    </row>
    <row r="695" spans="1:7" ht="22.5" x14ac:dyDescent="0.2">
      <c r="A695" s="352" t="s">
        <v>701</v>
      </c>
      <c r="B695" s="353">
        <v>200</v>
      </c>
      <c r="C695" s="353" t="s">
        <v>1921</v>
      </c>
      <c r="D695" s="355">
        <v>1566261</v>
      </c>
      <c r="E695" s="355">
        <v>764418.8</v>
      </c>
      <c r="F695" s="355">
        <v>801842.2</v>
      </c>
      <c r="G695" s="54" t="str">
        <f t="shared" si="11"/>
        <v>123</v>
      </c>
    </row>
    <row r="696" spans="1:7" ht="33.75" x14ac:dyDescent="0.2">
      <c r="A696" s="352" t="s">
        <v>344</v>
      </c>
      <c r="B696" s="353">
        <v>200</v>
      </c>
      <c r="C696" s="353" t="s">
        <v>1922</v>
      </c>
      <c r="D696" s="355">
        <v>5847560.46</v>
      </c>
      <c r="E696" s="355">
        <v>4150193.77</v>
      </c>
      <c r="F696" s="355">
        <v>1697366.69</v>
      </c>
      <c r="G696" s="54" t="str">
        <f t="shared" si="11"/>
        <v>129</v>
      </c>
    </row>
    <row r="697" spans="1:7" ht="22.5" x14ac:dyDescent="0.2">
      <c r="A697" s="352" t="s">
        <v>91</v>
      </c>
      <c r="B697" s="353">
        <v>200</v>
      </c>
      <c r="C697" s="353" t="s">
        <v>1923</v>
      </c>
      <c r="D697" s="355">
        <v>3612798.54</v>
      </c>
      <c r="E697" s="355">
        <v>1814040.42</v>
      </c>
      <c r="F697" s="355">
        <v>1798758.12</v>
      </c>
      <c r="G697" s="54" t="str">
        <f t="shared" si="11"/>
        <v>200</v>
      </c>
    </row>
    <row r="698" spans="1:7" ht="22.5" x14ac:dyDescent="0.2">
      <c r="A698" s="352" t="s">
        <v>11</v>
      </c>
      <c r="B698" s="353">
        <v>200</v>
      </c>
      <c r="C698" s="353" t="s">
        <v>1924</v>
      </c>
      <c r="D698" s="355">
        <v>3612798.54</v>
      </c>
      <c r="E698" s="355">
        <v>1814040.42</v>
      </c>
      <c r="F698" s="355">
        <v>1798758.12</v>
      </c>
      <c r="G698" s="54" t="str">
        <f t="shared" si="11"/>
        <v>240</v>
      </c>
    </row>
    <row r="699" spans="1:7" x14ac:dyDescent="0.2">
      <c r="A699" s="352" t="s">
        <v>406</v>
      </c>
      <c r="B699" s="353">
        <v>200</v>
      </c>
      <c r="C699" s="353" t="s">
        <v>1925</v>
      </c>
      <c r="D699" s="355">
        <v>3612798.54</v>
      </c>
      <c r="E699" s="355">
        <v>1814040.42</v>
      </c>
      <c r="F699" s="355">
        <v>1798758.12</v>
      </c>
      <c r="G699" s="54" t="str">
        <f t="shared" ref="G699:G757" si="12">RIGHT(C699,3)</f>
        <v>244</v>
      </c>
    </row>
    <row r="700" spans="1:7" x14ac:dyDescent="0.2">
      <c r="A700" s="352" t="s">
        <v>12</v>
      </c>
      <c r="B700" s="353">
        <v>200</v>
      </c>
      <c r="C700" s="353" t="s">
        <v>1926</v>
      </c>
      <c r="D700" s="355">
        <v>2000</v>
      </c>
      <c r="E700" s="355">
        <v>0</v>
      </c>
      <c r="F700" s="355">
        <v>2000</v>
      </c>
      <c r="G700" s="54" t="str">
        <f t="shared" si="12"/>
        <v>800</v>
      </c>
    </row>
    <row r="701" spans="1:7" x14ac:dyDescent="0.2">
      <c r="A701" s="352" t="s">
        <v>13</v>
      </c>
      <c r="B701" s="353">
        <v>200</v>
      </c>
      <c r="C701" s="353" t="s">
        <v>1927</v>
      </c>
      <c r="D701" s="355">
        <v>2000</v>
      </c>
      <c r="E701" s="355">
        <v>0</v>
      </c>
      <c r="F701" s="355">
        <v>2000</v>
      </c>
      <c r="G701" s="54" t="str">
        <f t="shared" si="12"/>
        <v>850</v>
      </c>
    </row>
    <row r="702" spans="1:7" x14ac:dyDescent="0.2">
      <c r="A702" s="352" t="s">
        <v>371</v>
      </c>
      <c r="B702" s="353">
        <v>200</v>
      </c>
      <c r="C702" s="353" t="s">
        <v>1928</v>
      </c>
      <c r="D702" s="355">
        <v>2000</v>
      </c>
      <c r="E702" s="355">
        <v>0</v>
      </c>
      <c r="F702" s="355">
        <v>2000</v>
      </c>
      <c r="G702" s="54" t="str">
        <f t="shared" si="12"/>
        <v>853</v>
      </c>
    </row>
    <row r="703" spans="1:7" ht="45" x14ac:dyDescent="0.2">
      <c r="A703" s="352" t="s">
        <v>397</v>
      </c>
      <c r="B703" s="353">
        <v>200</v>
      </c>
      <c r="C703" s="353" t="s">
        <v>1929</v>
      </c>
      <c r="D703" s="355">
        <v>4668816.83</v>
      </c>
      <c r="E703" s="355">
        <v>3623653.39</v>
      </c>
      <c r="F703" s="355">
        <v>1045163.44</v>
      </c>
      <c r="G703" s="54" t="str">
        <f t="shared" si="12"/>
        <v>000</v>
      </c>
    </row>
    <row r="704" spans="1:7" ht="33.75" x14ac:dyDescent="0.2">
      <c r="A704" s="352" t="s">
        <v>9</v>
      </c>
      <c r="B704" s="353">
        <v>200</v>
      </c>
      <c r="C704" s="353" t="s">
        <v>1930</v>
      </c>
      <c r="D704" s="355">
        <v>4668816.83</v>
      </c>
      <c r="E704" s="355">
        <v>3623653.39</v>
      </c>
      <c r="F704" s="355">
        <v>1045163.44</v>
      </c>
      <c r="G704" s="54" t="str">
        <f t="shared" si="12"/>
        <v>100</v>
      </c>
    </row>
    <row r="705" spans="1:7" x14ac:dyDescent="0.2">
      <c r="A705" s="352" t="s">
        <v>10</v>
      </c>
      <c r="B705" s="353">
        <v>200</v>
      </c>
      <c r="C705" s="353" t="s">
        <v>1931</v>
      </c>
      <c r="D705" s="355">
        <v>4668816.83</v>
      </c>
      <c r="E705" s="355">
        <v>3623653.39</v>
      </c>
      <c r="F705" s="355">
        <v>1045163.44</v>
      </c>
      <c r="G705" s="54" t="str">
        <f t="shared" si="12"/>
        <v>120</v>
      </c>
    </row>
    <row r="706" spans="1:7" x14ac:dyDescent="0.2">
      <c r="A706" s="352" t="s">
        <v>343</v>
      </c>
      <c r="B706" s="353">
        <v>200</v>
      </c>
      <c r="C706" s="353" t="s">
        <v>1932</v>
      </c>
      <c r="D706" s="355">
        <v>3641930.71</v>
      </c>
      <c r="E706" s="355">
        <v>2845924.35</v>
      </c>
      <c r="F706" s="355">
        <v>796006.36</v>
      </c>
      <c r="G706" s="54" t="str">
        <f t="shared" si="12"/>
        <v>121</v>
      </c>
    </row>
    <row r="707" spans="1:7" ht="33.75" x14ac:dyDescent="0.2">
      <c r="A707" s="352" t="s">
        <v>344</v>
      </c>
      <c r="B707" s="353">
        <v>200</v>
      </c>
      <c r="C707" s="353" t="s">
        <v>1933</v>
      </c>
      <c r="D707" s="355">
        <v>1026886.12</v>
      </c>
      <c r="E707" s="355">
        <v>777729.04</v>
      </c>
      <c r="F707" s="355">
        <v>249157.08</v>
      </c>
      <c r="G707" s="54" t="str">
        <f t="shared" si="12"/>
        <v>129</v>
      </c>
    </row>
    <row r="708" spans="1:7" ht="33.75" x14ac:dyDescent="0.2">
      <c r="A708" s="352" t="s">
        <v>1128</v>
      </c>
      <c r="B708" s="353">
        <v>200</v>
      </c>
      <c r="C708" s="353" t="s">
        <v>1934</v>
      </c>
      <c r="D708" s="355">
        <v>1106455</v>
      </c>
      <c r="E708" s="355">
        <v>553230</v>
      </c>
      <c r="F708" s="355">
        <v>553225</v>
      </c>
      <c r="G708" s="54" t="str">
        <f t="shared" si="12"/>
        <v>000</v>
      </c>
    </row>
    <row r="709" spans="1:7" ht="33.75" x14ac:dyDescent="0.2">
      <c r="A709" s="352" t="s">
        <v>9</v>
      </c>
      <c r="B709" s="353">
        <v>200</v>
      </c>
      <c r="C709" s="353" t="s">
        <v>1935</v>
      </c>
      <c r="D709" s="355">
        <v>1106455</v>
      </c>
      <c r="E709" s="355">
        <v>553230</v>
      </c>
      <c r="F709" s="355">
        <v>553225</v>
      </c>
      <c r="G709" s="54" t="str">
        <f t="shared" si="12"/>
        <v>100</v>
      </c>
    </row>
    <row r="710" spans="1:7" x14ac:dyDescent="0.2">
      <c r="A710" s="352" t="s">
        <v>10</v>
      </c>
      <c r="B710" s="353">
        <v>200</v>
      </c>
      <c r="C710" s="353" t="s">
        <v>1936</v>
      </c>
      <c r="D710" s="355">
        <v>1106455</v>
      </c>
      <c r="E710" s="355">
        <v>553230</v>
      </c>
      <c r="F710" s="355">
        <v>553225</v>
      </c>
      <c r="G710" s="54" t="str">
        <f t="shared" si="12"/>
        <v>120</v>
      </c>
    </row>
    <row r="711" spans="1:7" x14ac:dyDescent="0.2">
      <c r="A711" s="352" t="s">
        <v>343</v>
      </c>
      <c r="B711" s="353">
        <v>200</v>
      </c>
      <c r="C711" s="353" t="s">
        <v>1937</v>
      </c>
      <c r="D711" s="355">
        <v>849811.86</v>
      </c>
      <c r="E711" s="355">
        <v>424907.85</v>
      </c>
      <c r="F711" s="355">
        <v>424904.01</v>
      </c>
      <c r="G711" s="54" t="str">
        <f t="shared" si="12"/>
        <v>121</v>
      </c>
    </row>
    <row r="712" spans="1:7" ht="33.75" x14ac:dyDescent="0.2">
      <c r="A712" s="352" t="s">
        <v>344</v>
      </c>
      <c r="B712" s="353">
        <v>200</v>
      </c>
      <c r="C712" s="353" t="s">
        <v>1938</v>
      </c>
      <c r="D712" s="355">
        <v>256643.14</v>
      </c>
      <c r="E712" s="355">
        <v>128322.15</v>
      </c>
      <c r="F712" s="355">
        <v>128320.99</v>
      </c>
      <c r="G712" s="54" t="str">
        <f t="shared" si="12"/>
        <v>129</v>
      </c>
    </row>
    <row r="713" spans="1:7" x14ac:dyDescent="0.2">
      <c r="A713" s="352" t="s">
        <v>370</v>
      </c>
      <c r="B713" s="353">
        <v>200</v>
      </c>
      <c r="C713" s="353" t="s">
        <v>1939</v>
      </c>
      <c r="D713" s="355">
        <v>85000</v>
      </c>
      <c r="E713" s="355">
        <v>80200</v>
      </c>
      <c r="F713" s="355">
        <v>4800</v>
      </c>
      <c r="G713" s="54" t="str">
        <f t="shared" si="12"/>
        <v>000</v>
      </c>
    </row>
    <row r="714" spans="1:7" x14ac:dyDescent="0.2">
      <c r="A714" s="352" t="s">
        <v>450</v>
      </c>
      <c r="B714" s="353">
        <v>200</v>
      </c>
      <c r="C714" s="353" t="s">
        <v>1940</v>
      </c>
      <c r="D714" s="355">
        <v>85000</v>
      </c>
      <c r="E714" s="355">
        <v>80200</v>
      </c>
      <c r="F714" s="355">
        <v>4800</v>
      </c>
      <c r="G714" s="54" t="str">
        <f t="shared" si="12"/>
        <v>000</v>
      </c>
    </row>
    <row r="715" spans="1:7" x14ac:dyDescent="0.2">
      <c r="A715" s="352" t="s">
        <v>56</v>
      </c>
      <c r="B715" s="353">
        <v>200</v>
      </c>
      <c r="C715" s="353" t="s">
        <v>1941</v>
      </c>
      <c r="D715" s="355">
        <v>85000</v>
      </c>
      <c r="E715" s="355">
        <v>80200</v>
      </c>
      <c r="F715" s="355">
        <v>4800</v>
      </c>
      <c r="G715" s="54" t="str">
        <f t="shared" si="12"/>
        <v>000</v>
      </c>
    </row>
    <row r="716" spans="1:7" x14ac:dyDescent="0.2">
      <c r="A716" s="352" t="s">
        <v>336</v>
      </c>
      <c r="B716" s="353">
        <v>200</v>
      </c>
      <c r="C716" s="353" t="s">
        <v>1942</v>
      </c>
      <c r="D716" s="355">
        <v>85000</v>
      </c>
      <c r="E716" s="355">
        <v>80200</v>
      </c>
      <c r="F716" s="355">
        <v>4800</v>
      </c>
      <c r="G716" s="54" t="str">
        <f t="shared" si="12"/>
        <v>000</v>
      </c>
    </row>
    <row r="717" spans="1:7" ht="22.5" x14ac:dyDescent="0.2">
      <c r="A717" s="352" t="s">
        <v>91</v>
      </c>
      <c r="B717" s="353">
        <v>200</v>
      </c>
      <c r="C717" s="353" t="s">
        <v>1943</v>
      </c>
      <c r="D717" s="355">
        <v>85000</v>
      </c>
      <c r="E717" s="355">
        <v>80200</v>
      </c>
      <c r="F717" s="355">
        <v>4800</v>
      </c>
      <c r="G717" s="54" t="str">
        <f t="shared" si="12"/>
        <v>200</v>
      </c>
    </row>
    <row r="718" spans="1:7" ht="22.5" x14ac:dyDescent="0.2">
      <c r="A718" s="352" t="s">
        <v>11</v>
      </c>
      <c r="B718" s="353">
        <v>200</v>
      </c>
      <c r="C718" s="353" t="s">
        <v>1944</v>
      </c>
      <c r="D718" s="355">
        <v>85000</v>
      </c>
      <c r="E718" s="355">
        <v>80200</v>
      </c>
      <c r="F718" s="355">
        <v>4800</v>
      </c>
      <c r="G718" s="54" t="str">
        <f t="shared" si="12"/>
        <v>240</v>
      </c>
    </row>
    <row r="719" spans="1:7" x14ac:dyDescent="0.2">
      <c r="A719" s="352" t="s">
        <v>406</v>
      </c>
      <c r="B719" s="353">
        <v>200</v>
      </c>
      <c r="C719" s="353" t="s">
        <v>1945</v>
      </c>
      <c r="D719" s="355">
        <v>85000</v>
      </c>
      <c r="E719" s="355">
        <v>80200</v>
      </c>
      <c r="F719" s="355">
        <v>4800</v>
      </c>
      <c r="G719" s="54" t="str">
        <f t="shared" si="12"/>
        <v>244</v>
      </c>
    </row>
    <row r="720" spans="1:7" ht="22.5" x14ac:dyDescent="0.2">
      <c r="A720" s="352" t="s">
        <v>154</v>
      </c>
      <c r="B720" s="353">
        <v>200</v>
      </c>
      <c r="C720" s="353" t="s">
        <v>1946</v>
      </c>
      <c r="D720" s="355">
        <v>1573350495.51</v>
      </c>
      <c r="E720" s="355">
        <v>1157877060.6500001</v>
      </c>
      <c r="F720" s="355">
        <v>415473434.86000001</v>
      </c>
      <c r="G720" s="54" t="str">
        <f t="shared" si="12"/>
        <v>000</v>
      </c>
    </row>
    <row r="721" spans="1:7" x14ac:dyDescent="0.2">
      <c r="A721" s="352" t="s">
        <v>40</v>
      </c>
      <c r="B721" s="353">
        <v>200</v>
      </c>
      <c r="C721" s="353" t="s">
        <v>1947</v>
      </c>
      <c r="D721" s="355">
        <v>49376511.960000001</v>
      </c>
      <c r="E721" s="355">
        <v>28446317.530000001</v>
      </c>
      <c r="F721" s="355">
        <v>20930194.43</v>
      </c>
      <c r="G721" s="54" t="str">
        <f t="shared" si="12"/>
        <v>000</v>
      </c>
    </row>
    <row r="722" spans="1:7" x14ac:dyDescent="0.2">
      <c r="A722" s="352" t="s">
        <v>391</v>
      </c>
      <c r="B722" s="353">
        <v>200</v>
      </c>
      <c r="C722" s="353" t="s">
        <v>1948</v>
      </c>
      <c r="D722" s="355">
        <v>49376511.960000001</v>
      </c>
      <c r="E722" s="355">
        <v>28446317.530000001</v>
      </c>
      <c r="F722" s="355">
        <v>20930194.43</v>
      </c>
      <c r="G722" s="54" t="str">
        <f t="shared" si="12"/>
        <v>000</v>
      </c>
    </row>
    <row r="723" spans="1:7" ht="33.75" x14ac:dyDescent="0.2">
      <c r="A723" s="352" t="s">
        <v>456</v>
      </c>
      <c r="B723" s="353">
        <v>200</v>
      </c>
      <c r="C723" s="353" t="s">
        <v>1949</v>
      </c>
      <c r="D723" s="355">
        <v>49376511.960000001</v>
      </c>
      <c r="E723" s="355">
        <v>28446317.530000001</v>
      </c>
      <c r="F723" s="355">
        <v>20930194.43</v>
      </c>
      <c r="G723" s="54" t="str">
        <f t="shared" si="12"/>
        <v>000</v>
      </c>
    </row>
    <row r="724" spans="1:7" x14ac:dyDescent="0.2">
      <c r="A724" s="352" t="s">
        <v>336</v>
      </c>
      <c r="B724" s="353">
        <v>200</v>
      </c>
      <c r="C724" s="353" t="s">
        <v>1950</v>
      </c>
      <c r="D724" s="355">
        <v>44760977</v>
      </c>
      <c r="E724" s="355">
        <v>26604158.82</v>
      </c>
      <c r="F724" s="355">
        <v>18156818.18</v>
      </c>
      <c r="G724" s="54" t="str">
        <f t="shared" si="12"/>
        <v>000</v>
      </c>
    </row>
    <row r="725" spans="1:7" ht="33.75" x14ac:dyDescent="0.2">
      <c r="A725" s="352" t="s">
        <v>9</v>
      </c>
      <c r="B725" s="353">
        <v>200</v>
      </c>
      <c r="C725" s="353" t="s">
        <v>1951</v>
      </c>
      <c r="D725" s="355">
        <v>37891080.969999999</v>
      </c>
      <c r="E725" s="355">
        <v>22770879.420000002</v>
      </c>
      <c r="F725" s="355">
        <v>15120201.550000001</v>
      </c>
      <c r="G725" s="54" t="str">
        <f t="shared" si="12"/>
        <v>100</v>
      </c>
    </row>
    <row r="726" spans="1:7" x14ac:dyDescent="0.2">
      <c r="A726" s="352" t="s">
        <v>10</v>
      </c>
      <c r="B726" s="353">
        <v>200</v>
      </c>
      <c r="C726" s="353" t="s">
        <v>1952</v>
      </c>
      <c r="D726" s="355">
        <v>37891080.969999999</v>
      </c>
      <c r="E726" s="355">
        <v>22770879.420000002</v>
      </c>
      <c r="F726" s="355">
        <v>15120201.550000001</v>
      </c>
      <c r="G726" s="54" t="str">
        <f t="shared" si="12"/>
        <v>120</v>
      </c>
    </row>
    <row r="727" spans="1:7" x14ac:dyDescent="0.2">
      <c r="A727" s="352" t="s">
        <v>343</v>
      </c>
      <c r="B727" s="353">
        <v>200</v>
      </c>
      <c r="C727" s="353" t="s">
        <v>1953</v>
      </c>
      <c r="D727" s="355">
        <v>28306351.109999999</v>
      </c>
      <c r="E727" s="355">
        <v>16930443.16</v>
      </c>
      <c r="F727" s="355">
        <v>11375907.949999999</v>
      </c>
      <c r="G727" s="54" t="str">
        <f t="shared" si="12"/>
        <v>121</v>
      </c>
    </row>
    <row r="728" spans="1:7" ht="22.5" x14ac:dyDescent="0.2">
      <c r="A728" s="352" t="s">
        <v>57</v>
      </c>
      <c r="B728" s="353">
        <v>200</v>
      </c>
      <c r="C728" s="353" t="s">
        <v>1954</v>
      </c>
      <c r="D728" s="355">
        <v>1301300</v>
      </c>
      <c r="E728" s="355">
        <v>764800.56</v>
      </c>
      <c r="F728" s="355">
        <v>536499.43999999994</v>
      </c>
      <c r="G728" s="54" t="str">
        <f t="shared" si="12"/>
        <v>122</v>
      </c>
    </row>
    <row r="729" spans="1:7" ht="33.75" x14ac:dyDescent="0.2">
      <c r="A729" s="352" t="s">
        <v>344</v>
      </c>
      <c r="B729" s="353">
        <v>200</v>
      </c>
      <c r="C729" s="353" t="s">
        <v>1955</v>
      </c>
      <c r="D729" s="355">
        <v>8283429.8600000003</v>
      </c>
      <c r="E729" s="355">
        <v>5075635.7</v>
      </c>
      <c r="F729" s="355">
        <v>3207794.16</v>
      </c>
      <c r="G729" s="54" t="str">
        <f t="shared" si="12"/>
        <v>129</v>
      </c>
    </row>
    <row r="730" spans="1:7" ht="22.5" x14ac:dyDescent="0.2">
      <c r="A730" s="352" t="s">
        <v>91</v>
      </c>
      <c r="B730" s="353">
        <v>200</v>
      </c>
      <c r="C730" s="353" t="s">
        <v>1956</v>
      </c>
      <c r="D730" s="355">
        <v>6409661.5599999996</v>
      </c>
      <c r="E730" s="355">
        <v>3400914.93</v>
      </c>
      <c r="F730" s="355">
        <v>3008746.63</v>
      </c>
      <c r="G730" s="54" t="str">
        <f t="shared" si="12"/>
        <v>200</v>
      </c>
    </row>
    <row r="731" spans="1:7" ht="22.5" x14ac:dyDescent="0.2">
      <c r="A731" s="352" t="s">
        <v>11</v>
      </c>
      <c r="B731" s="353">
        <v>200</v>
      </c>
      <c r="C731" s="353" t="s">
        <v>1957</v>
      </c>
      <c r="D731" s="355">
        <v>6409661.5599999996</v>
      </c>
      <c r="E731" s="355">
        <v>3400914.93</v>
      </c>
      <c r="F731" s="355">
        <v>3008746.63</v>
      </c>
      <c r="G731" s="54" t="str">
        <f t="shared" si="12"/>
        <v>240</v>
      </c>
    </row>
    <row r="732" spans="1:7" ht="14.25" customHeight="1" x14ac:dyDescent="0.2">
      <c r="A732" s="352" t="s">
        <v>1041</v>
      </c>
      <c r="B732" s="353">
        <v>200</v>
      </c>
      <c r="C732" s="353" t="s">
        <v>2886</v>
      </c>
      <c r="D732" s="355">
        <v>349000</v>
      </c>
      <c r="E732" s="355">
        <v>0</v>
      </c>
      <c r="F732" s="355">
        <v>349000</v>
      </c>
      <c r="G732" s="54" t="str">
        <f t="shared" si="12"/>
        <v>243</v>
      </c>
    </row>
    <row r="733" spans="1:7" x14ac:dyDescent="0.2">
      <c r="A733" s="352" t="s">
        <v>406</v>
      </c>
      <c r="B733" s="353">
        <v>200</v>
      </c>
      <c r="C733" s="353" t="s">
        <v>1958</v>
      </c>
      <c r="D733" s="355">
        <v>5137857.8600000003</v>
      </c>
      <c r="E733" s="355">
        <v>2823799.81</v>
      </c>
      <c r="F733" s="355">
        <v>2314058.0499999998</v>
      </c>
      <c r="G733" s="54" t="str">
        <f t="shared" si="12"/>
        <v>244</v>
      </c>
    </row>
    <row r="734" spans="1:7" x14ac:dyDescent="0.2">
      <c r="A734" s="352" t="s">
        <v>650</v>
      </c>
      <c r="B734" s="353">
        <v>200</v>
      </c>
      <c r="C734" s="353" t="s">
        <v>1959</v>
      </c>
      <c r="D734" s="355">
        <v>922803.7</v>
      </c>
      <c r="E734" s="355">
        <v>577115.12</v>
      </c>
      <c r="F734" s="355">
        <v>345688.58</v>
      </c>
      <c r="G734" s="54" t="str">
        <f t="shared" si="12"/>
        <v>247</v>
      </c>
    </row>
    <row r="735" spans="1:7" x14ac:dyDescent="0.2">
      <c r="A735" s="352" t="s">
        <v>12</v>
      </c>
      <c r="B735" s="353">
        <v>200</v>
      </c>
      <c r="C735" s="353" t="s">
        <v>1960</v>
      </c>
      <c r="D735" s="355">
        <v>460234.47</v>
      </c>
      <c r="E735" s="355">
        <v>432364.47</v>
      </c>
      <c r="F735" s="355">
        <v>27870</v>
      </c>
      <c r="G735" s="54" t="str">
        <f t="shared" si="12"/>
        <v>800</v>
      </c>
    </row>
    <row r="736" spans="1:7" x14ac:dyDescent="0.2">
      <c r="A736" s="352" t="s">
        <v>599</v>
      </c>
      <c r="B736" s="353">
        <v>200</v>
      </c>
      <c r="C736" s="353" t="s">
        <v>1961</v>
      </c>
      <c r="D736" s="355">
        <v>355464.47</v>
      </c>
      <c r="E736" s="355">
        <v>355464.47</v>
      </c>
      <c r="F736" s="355">
        <v>0</v>
      </c>
      <c r="G736" s="54" t="str">
        <f t="shared" si="12"/>
        <v>830</v>
      </c>
    </row>
    <row r="737" spans="1:7" ht="22.5" x14ac:dyDescent="0.2">
      <c r="A737" s="352" t="s">
        <v>600</v>
      </c>
      <c r="B737" s="353">
        <v>200</v>
      </c>
      <c r="C737" s="353" t="s">
        <v>1962</v>
      </c>
      <c r="D737" s="355">
        <v>355464.47</v>
      </c>
      <c r="E737" s="355">
        <v>355464.47</v>
      </c>
      <c r="F737" s="355">
        <v>0</v>
      </c>
      <c r="G737" s="54" t="str">
        <f t="shared" si="12"/>
        <v>831</v>
      </c>
    </row>
    <row r="738" spans="1:7" x14ac:dyDescent="0.2">
      <c r="A738" s="352" t="s">
        <v>13</v>
      </c>
      <c r="B738" s="353">
        <v>200</v>
      </c>
      <c r="C738" s="353" t="s">
        <v>1963</v>
      </c>
      <c r="D738" s="355">
        <v>104770</v>
      </c>
      <c r="E738" s="355">
        <v>76900</v>
      </c>
      <c r="F738" s="355">
        <v>27870</v>
      </c>
      <c r="G738" s="54" t="str">
        <f t="shared" si="12"/>
        <v>850</v>
      </c>
    </row>
    <row r="739" spans="1:7" x14ac:dyDescent="0.2">
      <c r="A739" s="352" t="s">
        <v>371</v>
      </c>
      <c r="B739" s="353">
        <v>200</v>
      </c>
      <c r="C739" s="353" t="s">
        <v>1964</v>
      </c>
      <c r="D739" s="355">
        <v>104770</v>
      </c>
      <c r="E739" s="355">
        <v>76900</v>
      </c>
      <c r="F739" s="355">
        <v>27870</v>
      </c>
      <c r="G739" s="54" t="str">
        <f t="shared" si="12"/>
        <v>853</v>
      </c>
    </row>
    <row r="740" spans="1:7" ht="45" x14ac:dyDescent="0.2">
      <c r="A740" s="352" t="s">
        <v>397</v>
      </c>
      <c r="B740" s="353">
        <v>200</v>
      </c>
      <c r="C740" s="353" t="s">
        <v>1965</v>
      </c>
      <c r="D740" s="355">
        <v>3462956.96</v>
      </c>
      <c r="E740" s="355">
        <v>1386496.61</v>
      </c>
      <c r="F740" s="355">
        <v>2076460.35</v>
      </c>
      <c r="G740" s="54" t="str">
        <f t="shared" si="12"/>
        <v>000</v>
      </c>
    </row>
    <row r="741" spans="1:7" ht="33.75" x14ac:dyDescent="0.2">
      <c r="A741" s="352" t="s">
        <v>9</v>
      </c>
      <c r="B741" s="353">
        <v>200</v>
      </c>
      <c r="C741" s="353" t="s">
        <v>1966</v>
      </c>
      <c r="D741" s="355">
        <v>3462956.96</v>
      </c>
      <c r="E741" s="355">
        <v>1386496.61</v>
      </c>
      <c r="F741" s="355">
        <v>2076460.35</v>
      </c>
      <c r="G741" s="54" t="str">
        <f t="shared" si="12"/>
        <v>100</v>
      </c>
    </row>
    <row r="742" spans="1:7" x14ac:dyDescent="0.2">
      <c r="A742" s="352" t="s">
        <v>10</v>
      </c>
      <c r="B742" s="353">
        <v>200</v>
      </c>
      <c r="C742" s="353" t="s">
        <v>1967</v>
      </c>
      <c r="D742" s="355">
        <v>3462956.96</v>
      </c>
      <c r="E742" s="355">
        <v>1386496.61</v>
      </c>
      <c r="F742" s="355">
        <v>2076460.35</v>
      </c>
      <c r="G742" s="54" t="str">
        <f t="shared" si="12"/>
        <v>120</v>
      </c>
    </row>
    <row r="743" spans="1:7" x14ac:dyDescent="0.2">
      <c r="A743" s="352" t="s">
        <v>343</v>
      </c>
      <c r="B743" s="353">
        <v>200</v>
      </c>
      <c r="C743" s="353" t="s">
        <v>1968</v>
      </c>
      <c r="D743" s="355">
        <v>2693351.09</v>
      </c>
      <c r="E743" s="355">
        <v>1076632.73</v>
      </c>
      <c r="F743" s="355">
        <v>1616718.36</v>
      </c>
      <c r="G743" s="54" t="str">
        <f t="shared" si="12"/>
        <v>121</v>
      </c>
    </row>
    <row r="744" spans="1:7" ht="33.75" x14ac:dyDescent="0.2">
      <c r="A744" s="352" t="s">
        <v>344</v>
      </c>
      <c r="B744" s="353">
        <v>200</v>
      </c>
      <c r="C744" s="353" t="s">
        <v>1969</v>
      </c>
      <c r="D744" s="355">
        <v>769605.87</v>
      </c>
      <c r="E744" s="355">
        <v>309863.88</v>
      </c>
      <c r="F744" s="355">
        <v>459741.99</v>
      </c>
      <c r="G744" s="54" t="str">
        <f t="shared" si="12"/>
        <v>129</v>
      </c>
    </row>
    <row r="745" spans="1:7" ht="33.75" x14ac:dyDescent="0.2">
      <c r="A745" s="352" t="s">
        <v>1128</v>
      </c>
      <c r="B745" s="353">
        <v>200</v>
      </c>
      <c r="C745" s="353" t="s">
        <v>1970</v>
      </c>
      <c r="D745" s="355">
        <v>1152578</v>
      </c>
      <c r="E745" s="355">
        <v>455662.1</v>
      </c>
      <c r="F745" s="355">
        <v>696915.9</v>
      </c>
      <c r="G745" s="54" t="str">
        <f t="shared" si="12"/>
        <v>000</v>
      </c>
    </row>
    <row r="746" spans="1:7" ht="33.75" x14ac:dyDescent="0.2">
      <c r="A746" s="352" t="s">
        <v>9</v>
      </c>
      <c r="B746" s="353">
        <v>200</v>
      </c>
      <c r="C746" s="353" t="s">
        <v>1971</v>
      </c>
      <c r="D746" s="355">
        <v>1152578</v>
      </c>
      <c r="E746" s="355">
        <v>455662.1</v>
      </c>
      <c r="F746" s="355">
        <v>696915.9</v>
      </c>
      <c r="G746" s="54" t="str">
        <f t="shared" si="12"/>
        <v>100</v>
      </c>
    </row>
    <row r="747" spans="1:7" x14ac:dyDescent="0.2">
      <c r="A747" s="352" t="s">
        <v>10</v>
      </c>
      <c r="B747" s="353">
        <v>200</v>
      </c>
      <c r="C747" s="353" t="s">
        <v>1972</v>
      </c>
      <c r="D747" s="355">
        <v>1152578</v>
      </c>
      <c r="E747" s="355">
        <v>455662.1</v>
      </c>
      <c r="F747" s="355">
        <v>696915.9</v>
      </c>
      <c r="G747" s="54" t="str">
        <f t="shared" si="12"/>
        <v>120</v>
      </c>
    </row>
    <row r="748" spans="1:7" x14ac:dyDescent="0.2">
      <c r="A748" s="352" t="s">
        <v>343</v>
      </c>
      <c r="B748" s="353">
        <v>200</v>
      </c>
      <c r="C748" s="353" t="s">
        <v>1973</v>
      </c>
      <c r="D748" s="355">
        <v>885237</v>
      </c>
      <c r="E748" s="355">
        <v>349755.98</v>
      </c>
      <c r="F748" s="355">
        <v>535481.02</v>
      </c>
      <c r="G748" s="54" t="str">
        <f t="shared" si="12"/>
        <v>121</v>
      </c>
    </row>
    <row r="749" spans="1:7" ht="33.75" x14ac:dyDescent="0.2">
      <c r="A749" s="352" t="s">
        <v>344</v>
      </c>
      <c r="B749" s="353">
        <v>200</v>
      </c>
      <c r="C749" s="353" t="s">
        <v>1974</v>
      </c>
      <c r="D749" s="355">
        <v>267341</v>
      </c>
      <c r="E749" s="355">
        <v>105906.12</v>
      </c>
      <c r="F749" s="355">
        <v>161434.88</v>
      </c>
      <c r="G749" s="54" t="str">
        <f t="shared" si="12"/>
        <v>129</v>
      </c>
    </row>
    <row r="750" spans="1:7" x14ac:dyDescent="0.2">
      <c r="A750" s="352" t="s">
        <v>81</v>
      </c>
      <c r="B750" s="353">
        <v>200</v>
      </c>
      <c r="C750" s="353" t="s">
        <v>1975</v>
      </c>
      <c r="D750" s="355">
        <v>4019318.35</v>
      </c>
      <c r="E750" s="355">
        <v>65000</v>
      </c>
      <c r="F750" s="355">
        <v>3954318.35</v>
      </c>
      <c r="G750" s="54" t="str">
        <f t="shared" si="12"/>
        <v>000</v>
      </c>
    </row>
    <row r="751" spans="1:7" ht="22.5" x14ac:dyDescent="0.2">
      <c r="A751" s="352" t="s">
        <v>676</v>
      </c>
      <c r="B751" s="353">
        <v>200</v>
      </c>
      <c r="C751" s="353" t="s">
        <v>1976</v>
      </c>
      <c r="D751" s="355">
        <v>4019318.35</v>
      </c>
      <c r="E751" s="355">
        <v>65000</v>
      </c>
      <c r="F751" s="355">
        <v>3954318.35</v>
      </c>
      <c r="G751" s="54" t="str">
        <f t="shared" si="12"/>
        <v>000</v>
      </c>
    </row>
    <row r="752" spans="1:7" ht="33.75" x14ac:dyDescent="0.2">
      <c r="A752" s="352" t="s">
        <v>456</v>
      </c>
      <c r="B752" s="353">
        <v>200</v>
      </c>
      <c r="C752" s="353" t="s">
        <v>1977</v>
      </c>
      <c r="D752" s="355">
        <v>4019318.35</v>
      </c>
      <c r="E752" s="355">
        <v>65000</v>
      </c>
      <c r="F752" s="355">
        <v>3954318.35</v>
      </c>
      <c r="G752" s="54" t="str">
        <f t="shared" si="12"/>
        <v>000</v>
      </c>
    </row>
    <row r="753" spans="1:7" x14ac:dyDescent="0.2">
      <c r="A753" s="352" t="s">
        <v>336</v>
      </c>
      <c r="B753" s="353">
        <v>200</v>
      </c>
      <c r="C753" s="353" t="s">
        <v>1978</v>
      </c>
      <c r="D753" s="355">
        <v>4019318.35</v>
      </c>
      <c r="E753" s="355">
        <v>65000</v>
      </c>
      <c r="F753" s="355">
        <v>3954318.35</v>
      </c>
      <c r="G753" s="54" t="str">
        <f t="shared" si="12"/>
        <v>000</v>
      </c>
    </row>
    <row r="754" spans="1:7" ht="22.5" x14ac:dyDescent="0.2">
      <c r="A754" s="352" t="s">
        <v>91</v>
      </c>
      <c r="B754" s="353">
        <v>200</v>
      </c>
      <c r="C754" s="353" t="s">
        <v>1979</v>
      </c>
      <c r="D754" s="355">
        <v>4019318.35</v>
      </c>
      <c r="E754" s="355">
        <v>65000</v>
      </c>
      <c r="F754" s="355">
        <v>3954318.35</v>
      </c>
      <c r="G754" s="54" t="str">
        <f t="shared" si="12"/>
        <v>200</v>
      </c>
    </row>
    <row r="755" spans="1:7" ht="22.5" x14ac:dyDescent="0.2">
      <c r="A755" s="352" t="s">
        <v>11</v>
      </c>
      <c r="B755" s="353">
        <v>200</v>
      </c>
      <c r="C755" s="353" t="s">
        <v>1980</v>
      </c>
      <c r="D755" s="355">
        <v>4019318.35</v>
      </c>
      <c r="E755" s="355">
        <v>65000</v>
      </c>
      <c r="F755" s="355">
        <v>3954318.35</v>
      </c>
      <c r="G755" s="54" t="str">
        <f t="shared" si="12"/>
        <v>240</v>
      </c>
    </row>
    <row r="756" spans="1:7" x14ac:dyDescent="0.2">
      <c r="A756" s="352" t="s">
        <v>406</v>
      </c>
      <c r="B756" s="353">
        <v>200</v>
      </c>
      <c r="C756" s="353" t="s">
        <v>1981</v>
      </c>
      <c r="D756" s="355">
        <v>4019318.35</v>
      </c>
      <c r="E756" s="355">
        <v>65000</v>
      </c>
      <c r="F756" s="355">
        <v>3954318.35</v>
      </c>
      <c r="G756" s="54" t="str">
        <f t="shared" si="12"/>
        <v>244</v>
      </c>
    </row>
    <row r="757" spans="1:7" x14ac:dyDescent="0.2">
      <c r="A757" s="352" t="s">
        <v>213</v>
      </c>
      <c r="B757" s="353">
        <v>200</v>
      </c>
      <c r="C757" s="353" t="s">
        <v>1982</v>
      </c>
      <c r="D757" s="355">
        <v>681122.2</v>
      </c>
      <c r="E757" s="355">
        <v>0</v>
      </c>
      <c r="F757" s="355">
        <v>681122.2</v>
      </c>
      <c r="G757" s="54" t="str">
        <f t="shared" si="12"/>
        <v>000</v>
      </c>
    </row>
    <row r="758" spans="1:7" x14ac:dyDescent="0.2">
      <c r="A758" s="352" t="s">
        <v>169</v>
      </c>
      <c r="B758" s="353">
        <v>200</v>
      </c>
      <c r="C758" s="353" t="s">
        <v>1983</v>
      </c>
      <c r="D758" s="355">
        <v>681122.2</v>
      </c>
      <c r="E758" s="355">
        <v>0</v>
      </c>
      <c r="F758" s="355">
        <v>681122.2</v>
      </c>
      <c r="G758" s="54" t="str">
        <f t="shared" ref="G758:G818" si="13">RIGHT(C758,3)</f>
        <v>000</v>
      </c>
    </row>
    <row r="759" spans="1:7" x14ac:dyDescent="0.2">
      <c r="A759" s="352" t="s">
        <v>56</v>
      </c>
      <c r="B759" s="353">
        <v>200</v>
      </c>
      <c r="C759" s="353" t="s">
        <v>1984</v>
      </c>
      <c r="D759" s="355">
        <v>681122.2</v>
      </c>
      <c r="E759" s="355">
        <v>0</v>
      </c>
      <c r="F759" s="355">
        <v>681122.2</v>
      </c>
      <c r="G759" s="54" t="str">
        <f t="shared" si="13"/>
        <v>000</v>
      </c>
    </row>
    <row r="760" spans="1:7" ht="67.5" x14ac:dyDescent="0.2">
      <c r="A760" s="352" t="s">
        <v>400</v>
      </c>
      <c r="B760" s="353">
        <v>200</v>
      </c>
      <c r="C760" s="353" t="s">
        <v>1985</v>
      </c>
      <c r="D760" s="355">
        <v>50000</v>
      </c>
      <c r="E760" s="355">
        <v>0</v>
      </c>
      <c r="F760" s="355">
        <v>50000</v>
      </c>
      <c r="G760" s="54" t="str">
        <f t="shared" si="13"/>
        <v>000</v>
      </c>
    </row>
    <row r="761" spans="1:7" x14ac:dyDescent="0.2">
      <c r="A761" s="352" t="s">
        <v>15</v>
      </c>
      <c r="B761" s="353">
        <v>200</v>
      </c>
      <c r="C761" s="353" t="s">
        <v>1986</v>
      </c>
      <c r="D761" s="355">
        <v>50000</v>
      </c>
      <c r="E761" s="355">
        <v>0</v>
      </c>
      <c r="F761" s="355">
        <v>50000</v>
      </c>
      <c r="G761" s="54" t="str">
        <f t="shared" si="13"/>
        <v>500</v>
      </c>
    </row>
    <row r="762" spans="1:7" x14ac:dyDescent="0.2">
      <c r="A762" s="352" t="s">
        <v>144</v>
      </c>
      <c r="B762" s="353">
        <v>200</v>
      </c>
      <c r="C762" s="353" t="s">
        <v>1987</v>
      </c>
      <c r="D762" s="355">
        <v>50000</v>
      </c>
      <c r="E762" s="355">
        <v>0</v>
      </c>
      <c r="F762" s="355">
        <v>50000</v>
      </c>
      <c r="G762" s="54" t="str">
        <f t="shared" si="13"/>
        <v>540</v>
      </c>
    </row>
    <row r="763" spans="1:7" ht="78.75" x14ac:dyDescent="0.2">
      <c r="A763" s="352" t="s">
        <v>597</v>
      </c>
      <c r="B763" s="353">
        <v>200</v>
      </c>
      <c r="C763" s="353" t="s">
        <v>1988</v>
      </c>
      <c r="D763" s="355">
        <v>631122.19999999995</v>
      </c>
      <c r="E763" s="355">
        <v>0</v>
      </c>
      <c r="F763" s="355">
        <v>631122.19999999995</v>
      </c>
      <c r="G763" s="54" t="str">
        <f t="shared" si="13"/>
        <v>000</v>
      </c>
    </row>
    <row r="764" spans="1:7" x14ac:dyDescent="0.2">
      <c r="A764" s="352" t="s">
        <v>15</v>
      </c>
      <c r="B764" s="353">
        <v>200</v>
      </c>
      <c r="C764" s="353" t="s">
        <v>1989</v>
      </c>
      <c r="D764" s="355">
        <v>631122.19999999995</v>
      </c>
      <c r="E764" s="355">
        <v>0</v>
      </c>
      <c r="F764" s="355">
        <v>631122.19999999995</v>
      </c>
      <c r="G764" s="54" t="str">
        <f t="shared" si="13"/>
        <v>500</v>
      </c>
    </row>
    <row r="765" spans="1:7" x14ac:dyDescent="0.2">
      <c r="A765" s="352" t="s">
        <v>144</v>
      </c>
      <c r="B765" s="353">
        <v>200</v>
      </c>
      <c r="C765" s="353" t="s">
        <v>1990</v>
      </c>
      <c r="D765" s="355">
        <v>631122.19999999995</v>
      </c>
      <c r="E765" s="355">
        <v>0</v>
      </c>
      <c r="F765" s="355">
        <v>631122.19999999995</v>
      </c>
      <c r="G765" s="54" t="str">
        <f t="shared" si="13"/>
        <v>540</v>
      </c>
    </row>
    <row r="766" spans="1:7" x14ac:dyDescent="0.2">
      <c r="A766" s="352" t="s">
        <v>82</v>
      </c>
      <c r="B766" s="353">
        <v>200</v>
      </c>
      <c r="C766" s="353" t="s">
        <v>1991</v>
      </c>
      <c r="D766" s="355">
        <v>1354508100</v>
      </c>
      <c r="E766" s="355">
        <v>1053380700</v>
      </c>
      <c r="F766" s="355">
        <v>301127400</v>
      </c>
      <c r="G766" s="54" t="str">
        <f t="shared" si="13"/>
        <v>000</v>
      </c>
    </row>
    <row r="767" spans="1:7" x14ac:dyDescent="0.2">
      <c r="A767" s="352" t="s">
        <v>412</v>
      </c>
      <c r="B767" s="353">
        <v>200</v>
      </c>
      <c r="C767" s="353" t="s">
        <v>1992</v>
      </c>
      <c r="D767" s="355">
        <v>3000</v>
      </c>
      <c r="E767" s="355">
        <v>0</v>
      </c>
      <c r="F767" s="355">
        <v>3000</v>
      </c>
      <c r="G767" s="54" t="str">
        <f t="shared" si="13"/>
        <v>000</v>
      </c>
    </row>
    <row r="768" spans="1:7" x14ac:dyDescent="0.2">
      <c r="A768" s="352" t="s">
        <v>56</v>
      </c>
      <c r="B768" s="353">
        <v>200</v>
      </c>
      <c r="C768" s="353" t="s">
        <v>1993</v>
      </c>
      <c r="D768" s="355">
        <v>3000</v>
      </c>
      <c r="E768" s="355">
        <v>0</v>
      </c>
      <c r="F768" s="355">
        <v>3000</v>
      </c>
      <c r="G768" s="54" t="str">
        <f t="shared" si="13"/>
        <v>000</v>
      </c>
    </row>
    <row r="769" spans="1:7" ht="45" x14ac:dyDescent="0.2">
      <c r="A769" s="352" t="s">
        <v>413</v>
      </c>
      <c r="B769" s="353">
        <v>200</v>
      </c>
      <c r="C769" s="353" t="s">
        <v>1994</v>
      </c>
      <c r="D769" s="355">
        <v>1000</v>
      </c>
      <c r="E769" s="355">
        <v>0</v>
      </c>
      <c r="F769" s="355">
        <v>1000</v>
      </c>
      <c r="G769" s="54" t="str">
        <f t="shared" si="13"/>
        <v>000</v>
      </c>
    </row>
    <row r="770" spans="1:7" ht="22.5" x14ac:dyDescent="0.2">
      <c r="A770" s="352" t="s">
        <v>91</v>
      </c>
      <c r="B770" s="353">
        <v>200</v>
      </c>
      <c r="C770" s="353" t="s">
        <v>1995</v>
      </c>
      <c r="D770" s="355">
        <v>1000</v>
      </c>
      <c r="E770" s="355">
        <v>0</v>
      </c>
      <c r="F770" s="355">
        <v>1000</v>
      </c>
      <c r="G770" s="54" t="str">
        <f t="shared" si="13"/>
        <v>200</v>
      </c>
    </row>
    <row r="771" spans="1:7" ht="22.5" x14ac:dyDescent="0.2">
      <c r="A771" s="352" t="s">
        <v>11</v>
      </c>
      <c r="B771" s="353">
        <v>200</v>
      </c>
      <c r="C771" s="353" t="s">
        <v>1996</v>
      </c>
      <c r="D771" s="355">
        <v>1000</v>
      </c>
      <c r="E771" s="355">
        <v>0</v>
      </c>
      <c r="F771" s="355">
        <v>1000</v>
      </c>
      <c r="G771" s="54" t="str">
        <f t="shared" si="13"/>
        <v>240</v>
      </c>
    </row>
    <row r="772" spans="1:7" x14ac:dyDescent="0.2">
      <c r="A772" s="352" t="s">
        <v>406</v>
      </c>
      <c r="B772" s="353">
        <v>200</v>
      </c>
      <c r="C772" s="353" t="s">
        <v>1997</v>
      </c>
      <c r="D772" s="355">
        <v>1000</v>
      </c>
      <c r="E772" s="355">
        <v>0</v>
      </c>
      <c r="F772" s="355">
        <v>1000</v>
      </c>
      <c r="G772" s="54" t="str">
        <f t="shared" si="13"/>
        <v>244</v>
      </c>
    </row>
    <row r="773" spans="1:7" ht="45" x14ac:dyDescent="0.2">
      <c r="A773" s="352" t="s">
        <v>414</v>
      </c>
      <c r="B773" s="353">
        <v>200</v>
      </c>
      <c r="C773" s="353" t="s">
        <v>1998</v>
      </c>
      <c r="D773" s="355">
        <v>1000</v>
      </c>
      <c r="E773" s="355">
        <v>0</v>
      </c>
      <c r="F773" s="355">
        <v>1000</v>
      </c>
      <c r="G773" s="54" t="str">
        <f t="shared" si="13"/>
        <v>000</v>
      </c>
    </row>
    <row r="774" spans="1:7" ht="22.5" x14ac:dyDescent="0.2">
      <c r="A774" s="352" t="s">
        <v>91</v>
      </c>
      <c r="B774" s="353">
        <v>200</v>
      </c>
      <c r="C774" s="353" t="s">
        <v>1999</v>
      </c>
      <c r="D774" s="355">
        <v>1000</v>
      </c>
      <c r="E774" s="355">
        <v>0</v>
      </c>
      <c r="F774" s="355">
        <v>1000</v>
      </c>
      <c r="G774" s="54" t="str">
        <f t="shared" si="13"/>
        <v>200</v>
      </c>
    </row>
    <row r="775" spans="1:7" ht="22.5" x14ac:dyDescent="0.2">
      <c r="A775" s="352" t="s">
        <v>11</v>
      </c>
      <c r="B775" s="353">
        <v>200</v>
      </c>
      <c r="C775" s="353" t="s">
        <v>2000</v>
      </c>
      <c r="D775" s="355">
        <v>1000</v>
      </c>
      <c r="E775" s="355">
        <v>0</v>
      </c>
      <c r="F775" s="355">
        <v>1000</v>
      </c>
      <c r="G775" s="54" t="str">
        <f t="shared" si="13"/>
        <v>240</v>
      </c>
    </row>
    <row r="776" spans="1:7" x14ac:dyDescent="0.2">
      <c r="A776" s="352" t="s">
        <v>406</v>
      </c>
      <c r="B776" s="353">
        <v>200</v>
      </c>
      <c r="C776" s="353" t="s">
        <v>2001</v>
      </c>
      <c r="D776" s="355">
        <v>1000</v>
      </c>
      <c r="E776" s="355">
        <v>0</v>
      </c>
      <c r="F776" s="355">
        <v>1000</v>
      </c>
      <c r="G776" s="54" t="str">
        <f t="shared" si="13"/>
        <v>244</v>
      </c>
    </row>
    <row r="777" spans="1:7" ht="45" x14ac:dyDescent="0.2">
      <c r="A777" s="352" t="s">
        <v>415</v>
      </c>
      <c r="B777" s="353">
        <v>200</v>
      </c>
      <c r="C777" s="353" t="s">
        <v>2002</v>
      </c>
      <c r="D777" s="355">
        <v>1000</v>
      </c>
      <c r="E777" s="355">
        <v>0</v>
      </c>
      <c r="F777" s="355">
        <v>1000</v>
      </c>
      <c r="G777" s="54" t="str">
        <f t="shared" si="13"/>
        <v>000</v>
      </c>
    </row>
    <row r="778" spans="1:7" ht="22.5" x14ac:dyDescent="0.2">
      <c r="A778" s="352" t="s">
        <v>91</v>
      </c>
      <c r="B778" s="353">
        <v>200</v>
      </c>
      <c r="C778" s="353" t="s">
        <v>2003</v>
      </c>
      <c r="D778" s="355">
        <v>1000</v>
      </c>
      <c r="E778" s="355">
        <v>0</v>
      </c>
      <c r="F778" s="355">
        <v>1000</v>
      </c>
      <c r="G778" s="54" t="str">
        <f t="shared" si="13"/>
        <v>200</v>
      </c>
    </row>
    <row r="779" spans="1:7" ht="22.5" x14ac:dyDescent="0.2">
      <c r="A779" s="352" t="s">
        <v>11</v>
      </c>
      <c r="B779" s="353">
        <v>200</v>
      </c>
      <c r="C779" s="353" t="s">
        <v>2004</v>
      </c>
      <c r="D779" s="355">
        <v>1000</v>
      </c>
      <c r="E779" s="355">
        <v>0</v>
      </c>
      <c r="F779" s="355">
        <v>1000</v>
      </c>
      <c r="G779" s="54" t="str">
        <f t="shared" si="13"/>
        <v>240</v>
      </c>
    </row>
    <row r="780" spans="1:7" x14ac:dyDescent="0.2">
      <c r="A780" s="352" t="s">
        <v>406</v>
      </c>
      <c r="B780" s="353">
        <v>200</v>
      </c>
      <c r="C780" s="353" t="s">
        <v>2005</v>
      </c>
      <c r="D780" s="355">
        <v>1000</v>
      </c>
      <c r="E780" s="355">
        <v>0</v>
      </c>
      <c r="F780" s="355">
        <v>1000</v>
      </c>
      <c r="G780" s="54" t="str">
        <f t="shared" si="13"/>
        <v>244</v>
      </c>
    </row>
    <row r="781" spans="1:7" x14ac:dyDescent="0.2">
      <c r="A781" s="352" t="s">
        <v>168</v>
      </c>
      <c r="B781" s="353">
        <v>200</v>
      </c>
      <c r="C781" s="353" t="s">
        <v>2006</v>
      </c>
      <c r="D781" s="355">
        <v>1354505100</v>
      </c>
      <c r="E781" s="355">
        <v>1053380700</v>
      </c>
      <c r="F781" s="355">
        <v>301124400</v>
      </c>
      <c r="G781" s="54" t="str">
        <f t="shared" si="13"/>
        <v>000</v>
      </c>
    </row>
    <row r="782" spans="1:7" ht="33.75" x14ac:dyDescent="0.2">
      <c r="A782" s="352" t="s">
        <v>456</v>
      </c>
      <c r="B782" s="353">
        <v>200</v>
      </c>
      <c r="C782" s="353" t="s">
        <v>2007</v>
      </c>
      <c r="D782" s="355">
        <v>1302505100</v>
      </c>
      <c r="E782" s="355">
        <v>1053380700</v>
      </c>
      <c r="F782" s="355">
        <v>249124400</v>
      </c>
      <c r="G782" s="54" t="str">
        <f t="shared" si="13"/>
        <v>000</v>
      </c>
    </row>
    <row r="783" spans="1:7" ht="22.5" x14ac:dyDescent="0.2">
      <c r="A783" s="352" t="s">
        <v>369</v>
      </c>
      <c r="B783" s="353">
        <v>200</v>
      </c>
      <c r="C783" s="353" t="s">
        <v>2008</v>
      </c>
      <c r="D783" s="355">
        <v>604505100</v>
      </c>
      <c r="E783" s="355">
        <v>456380700</v>
      </c>
      <c r="F783" s="355">
        <v>148124400</v>
      </c>
      <c r="G783" s="54" t="str">
        <f t="shared" si="13"/>
        <v>000</v>
      </c>
    </row>
    <row r="784" spans="1:7" x14ac:dyDescent="0.2">
      <c r="A784" s="352" t="s">
        <v>12</v>
      </c>
      <c r="B784" s="353">
        <v>200</v>
      </c>
      <c r="C784" s="353" t="s">
        <v>2009</v>
      </c>
      <c r="D784" s="355">
        <v>604505100</v>
      </c>
      <c r="E784" s="355">
        <v>456380700</v>
      </c>
      <c r="F784" s="355">
        <v>148124400</v>
      </c>
      <c r="G784" s="54" t="str">
        <f t="shared" si="13"/>
        <v>800</v>
      </c>
    </row>
    <row r="785" spans="1:7" ht="33.75" x14ac:dyDescent="0.2">
      <c r="A785" s="352" t="s">
        <v>287</v>
      </c>
      <c r="B785" s="353">
        <v>200</v>
      </c>
      <c r="C785" s="353" t="s">
        <v>2010</v>
      </c>
      <c r="D785" s="355">
        <v>604505100</v>
      </c>
      <c r="E785" s="355">
        <v>456380700</v>
      </c>
      <c r="F785" s="355">
        <v>148124400</v>
      </c>
      <c r="G785" s="54" t="str">
        <f t="shared" si="13"/>
        <v>810</v>
      </c>
    </row>
    <row r="786" spans="1:7" ht="33.75" x14ac:dyDescent="0.2">
      <c r="A786" s="352" t="s">
        <v>432</v>
      </c>
      <c r="B786" s="353">
        <v>200</v>
      </c>
      <c r="C786" s="353" t="s">
        <v>2011</v>
      </c>
      <c r="D786" s="355">
        <v>604505100</v>
      </c>
      <c r="E786" s="355">
        <v>456380700</v>
      </c>
      <c r="F786" s="355">
        <v>148124400</v>
      </c>
      <c r="G786" s="54" t="str">
        <f t="shared" si="13"/>
        <v>811</v>
      </c>
    </row>
    <row r="787" spans="1:7" ht="56.25" x14ac:dyDescent="0.2">
      <c r="A787" s="352" t="s">
        <v>401</v>
      </c>
      <c r="B787" s="353">
        <v>200</v>
      </c>
      <c r="C787" s="353" t="s">
        <v>2012</v>
      </c>
      <c r="D787" s="355">
        <v>698000000</v>
      </c>
      <c r="E787" s="355">
        <v>597000000</v>
      </c>
      <c r="F787" s="355">
        <v>101000000</v>
      </c>
      <c r="G787" s="54" t="str">
        <f t="shared" si="13"/>
        <v>000</v>
      </c>
    </row>
    <row r="788" spans="1:7" x14ac:dyDescent="0.2">
      <c r="A788" s="352" t="s">
        <v>12</v>
      </c>
      <c r="B788" s="353">
        <v>200</v>
      </c>
      <c r="C788" s="353" t="s">
        <v>2013</v>
      </c>
      <c r="D788" s="355">
        <v>698000000</v>
      </c>
      <c r="E788" s="355">
        <v>597000000</v>
      </c>
      <c r="F788" s="355">
        <v>101000000</v>
      </c>
      <c r="G788" s="54" t="str">
        <f t="shared" si="13"/>
        <v>800</v>
      </c>
    </row>
    <row r="789" spans="1:7" ht="33.75" x14ac:dyDescent="0.2">
      <c r="A789" s="352" t="s">
        <v>287</v>
      </c>
      <c r="B789" s="353">
        <v>200</v>
      </c>
      <c r="C789" s="353" t="s">
        <v>2014</v>
      </c>
      <c r="D789" s="355">
        <v>698000000</v>
      </c>
      <c r="E789" s="355">
        <v>597000000</v>
      </c>
      <c r="F789" s="355">
        <v>101000000</v>
      </c>
      <c r="G789" s="54" t="str">
        <f t="shared" si="13"/>
        <v>810</v>
      </c>
    </row>
    <row r="790" spans="1:7" ht="33.75" x14ac:dyDescent="0.2">
      <c r="A790" s="352" t="s">
        <v>432</v>
      </c>
      <c r="B790" s="353">
        <v>200</v>
      </c>
      <c r="C790" s="353" t="s">
        <v>2015</v>
      </c>
      <c r="D790" s="355">
        <v>698000000</v>
      </c>
      <c r="E790" s="355">
        <v>597000000</v>
      </c>
      <c r="F790" s="355">
        <v>101000000</v>
      </c>
      <c r="G790" s="54" t="str">
        <f t="shared" si="13"/>
        <v>811</v>
      </c>
    </row>
    <row r="791" spans="1:7" x14ac:dyDescent="0.2">
      <c r="A791" s="352" t="s">
        <v>56</v>
      </c>
      <c r="B791" s="353">
        <v>200</v>
      </c>
      <c r="C791" s="353" t="s">
        <v>2887</v>
      </c>
      <c r="D791" s="355">
        <v>52000000</v>
      </c>
      <c r="E791" s="355">
        <v>0</v>
      </c>
      <c r="F791" s="355">
        <v>52000000</v>
      </c>
      <c r="G791" s="54" t="str">
        <f t="shared" si="13"/>
        <v>000</v>
      </c>
    </row>
    <row r="792" spans="1:7" ht="78.75" x14ac:dyDescent="0.2">
      <c r="A792" s="352" t="s">
        <v>2882</v>
      </c>
      <c r="B792" s="353">
        <v>200</v>
      </c>
      <c r="C792" s="353" t="s">
        <v>2888</v>
      </c>
      <c r="D792" s="355">
        <v>52000000</v>
      </c>
      <c r="E792" s="355">
        <v>0</v>
      </c>
      <c r="F792" s="355">
        <v>52000000</v>
      </c>
      <c r="G792" s="54" t="str">
        <f t="shared" si="13"/>
        <v>000</v>
      </c>
    </row>
    <row r="793" spans="1:7" x14ac:dyDescent="0.2">
      <c r="A793" s="352" t="s">
        <v>12</v>
      </c>
      <c r="B793" s="353">
        <v>200</v>
      </c>
      <c r="C793" s="353" t="s">
        <v>2889</v>
      </c>
      <c r="D793" s="355">
        <v>52000000</v>
      </c>
      <c r="E793" s="355">
        <v>0</v>
      </c>
      <c r="F793" s="355">
        <v>52000000</v>
      </c>
      <c r="G793" s="54" t="str">
        <f t="shared" si="13"/>
        <v>800</v>
      </c>
    </row>
    <row r="794" spans="1:7" ht="33.75" x14ac:dyDescent="0.2">
      <c r="A794" s="352" t="s">
        <v>287</v>
      </c>
      <c r="B794" s="353">
        <v>200</v>
      </c>
      <c r="C794" s="353" t="s">
        <v>2890</v>
      </c>
      <c r="D794" s="355">
        <v>52000000</v>
      </c>
      <c r="E794" s="355">
        <v>0</v>
      </c>
      <c r="F794" s="355">
        <v>52000000</v>
      </c>
      <c r="G794" s="54" t="str">
        <f t="shared" si="13"/>
        <v>810</v>
      </c>
    </row>
    <row r="795" spans="1:7" ht="33.75" x14ac:dyDescent="0.2">
      <c r="A795" s="352" t="s">
        <v>432</v>
      </c>
      <c r="B795" s="353">
        <v>200</v>
      </c>
      <c r="C795" s="353" t="s">
        <v>2891</v>
      </c>
      <c r="D795" s="355">
        <v>52000000</v>
      </c>
      <c r="E795" s="355">
        <v>0</v>
      </c>
      <c r="F795" s="355">
        <v>52000000</v>
      </c>
      <c r="G795" s="54" t="str">
        <f t="shared" si="13"/>
        <v>811</v>
      </c>
    </row>
    <row r="796" spans="1:7" x14ac:dyDescent="0.2">
      <c r="A796" s="352" t="s">
        <v>205</v>
      </c>
      <c r="B796" s="353">
        <v>200</v>
      </c>
      <c r="C796" s="353" t="s">
        <v>2016</v>
      </c>
      <c r="D796" s="355">
        <v>10036230</v>
      </c>
      <c r="E796" s="355">
        <v>3516130</v>
      </c>
      <c r="F796" s="355">
        <v>6520100</v>
      </c>
      <c r="G796" s="54" t="str">
        <f t="shared" si="13"/>
        <v>000</v>
      </c>
    </row>
    <row r="797" spans="1:7" x14ac:dyDescent="0.2">
      <c r="A797" s="352" t="s">
        <v>601</v>
      </c>
      <c r="B797" s="353">
        <v>200</v>
      </c>
      <c r="C797" s="353" t="s">
        <v>2017</v>
      </c>
      <c r="D797" s="355">
        <v>5895530</v>
      </c>
      <c r="E797" s="355">
        <v>3516130</v>
      </c>
      <c r="F797" s="355">
        <v>2379400</v>
      </c>
      <c r="G797" s="54" t="str">
        <f t="shared" si="13"/>
        <v>000</v>
      </c>
    </row>
    <row r="798" spans="1:7" x14ac:dyDescent="0.2">
      <c r="A798" s="352" t="s">
        <v>56</v>
      </c>
      <c r="B798" s="353">
        <v>200</v>
      </c>
      <c r="C798" s="353" t="s">
        <v>2018</v>
      </c>
      <c r="D798" s="355">
        <v>5895530</v>
      </c>
      <c r="E798" s="355">
        <v>3516130</v>
      </c>
      <c r="F798" s="355">
        <v>2379400</v>
      </c>
      <c r="G798" s="54" t="str">
        <f t="shared" si="13"/>
        <v>000</v>
      </c>
    </row>
    <row r="799" spans="1:7" ht="33.75" x14ac:dyDescent="0.2">
      <c r="A799" s="352" t="s">
        <v>602</v>
      </c>
      <c r="B799" s="353">
        <v>200</v>
      </c>
      <c r="C799" s="353" t="s">
        <v>2019</v>
      </c>
      <c r="D799" s="355">
        <v>5895530</v>
      </c>
      <c r="E799" s="355">
        <v>3516130</v>
      </c>
      <c r="F799" s="355">
        <v>2379400</v>
      </c>
      <c r="G799" s="54" t="str">
        <f t="shared" si="13"/>
        <v>000</v>
      </c>
    </row>
    <row r="800" spans="1:7" ht="33.75" x14ac:dyDescent="0.2">
      <c r="A800" s="352" t="s">
        <v>9</v>
      </c>
      <c r="B800" s="353">
        <v>200</v>
      </c>
      <c r="C800" s="353" t="s">
        <v>2020</v>
      </c>
      <c r="D800" s="355">
        <v>214079</v>
      </c>
      <c r="E800" s="355">
        <v>0</v>
      </c>
      <c r="F800" s="355">
        <v>214079</v>
      </c>
      <c r="G800" s="54" t="str">
        <f t="shared" si="13"/>
        <v>100</v>
      </c>
    </row>
    <row r="801" spans="1:7" x14ac:dyDescent="0.2">
      <c r="A801" s="352" t="s">
        <v>10</v>
      </c>
      <c r="B801" s="353">
        <v>200</v>
      </c>
      <c r="C801" s="353" t="s">
        <v>2021</v>
      </c>
      <c r="D801" s="355">
        <v>214079</v>
      </c>
      <c r="E801" s="355">
        <v>0</v>
      </c>
      <c r="F801" s="355">
        <v>214079</v>
      </c>
      <c r="G801" s="54" t="str">
        <f t="shared" si="13"/>
        <v>120</v>
      </c>
    </row>
    <row r="802" spans="1:7" x14ac:dyDescent="0.2">
      <c r="A802" s="352" t="s">
        <v>343</v>
      </c>
      <c r="B802" s="353">
        <v>200</v>
      </c>
      <c r="C802" s="353" t="s">
        <v>2022</v>
      </c>
      <c r="D802" s="355">
        <v>164423</v>
      </c>
      <c r="E802" s="355">
        <v>0</v>
      </c>
      <c r="F802" s="355">
        <v>164423</v>
      </c>
      <c r="G802" s="54" t="str">
        <f t="shared" si="13"/>
        <v>121</v>
      </c>
    </row>
    <row r="803" spans="1:7" ht="33.75" x14ac:dyDescent="0.2">
      <c r="A803" s="352" t="s">
        <v>344</v>
      </c>
      <c r="B803" s="353">
        <v>200</v>
      </c>
      <c r="C803" s="353" t="s">
        <v>2023</v>
      </c>
      <c r="D803" s="355">
        <v>49656</v>
      </c>
      <c r="E803" s="355">
        <v>0</v>
      </c>
      <c r="F803" s="355">
        <v>49656</v>
      </c>
      <c r="G803" s="54" t="str">
        <f t="shared" si="13"/>
        <v>129</v>
      </c>
    </row>
    <row r="804" spans="1:7" ht="22.5" x14ac:dyDescent="0.2">
      <c r="A804" s="352" t="s">
        <v>91</v>
      </c>
      <c r="B804" s="353">
        <v>200</v>
      </c>
      <c r="C804" s="353" t="s">
        <v>2024</v>
      </c>
      <c r="D804" s="355">
        <v>5681451</v>
      </c>
      <c r="E804" s="355">
        <v>3516130</v>
      </c>
      <c r="F804" s="355">
        <v>2165321</v>
      </c>
      <c r="G804" s="54" t="str">
        <f t="shared" si="13"/>
        <v>200</v>
      </c>
    </row>
    <row r="805" spans="1:7" ht="22.5" x14ac:dyDescent="0.2">
      <c r="A805" s="352" t="s">
        <v>11</v>
      </c>
      <c r="B805" s="353">
        <v>200</v>
      </c>
      <c r="C805" s="353" t="s">
        <v>2025</v>
      </c>
      <c r="D805" s="355">
        <v>5681451</v>
      </c>
      <c r="E805" s="355">
        <v>3516130</v>
      </c>
      <c r="F805" s="355">
        <v>2165321</v>
      </c>
      <c r="G805" s="54" t="str">
        <f t="shared" si="13"/>
        <v>240</v>
      </c>
    </row>
    <row r="806" spans="1:7" x14ac:dyDescent="0.2">
      <c r="A806" s="352" t="s">
        <v>406</v>
      </c>
      <c r="B806" s="353">
        <v>200</v>
      </c>
      <c r="C806" s="353" t="s">
        <v>2026</v>
      </c>
      <c r="D806" s="355">
        <v>5681451</v>
      </c>
      <c r="E806" s="355">
        <v>3516130</v>
      </c>
      <c r="F806" s="355">
        <v>2165321</v>
      </c>
      <c r="G806" s="54" t="str">
        <f t="shared" si="13"/>
        <v>244</v>
      </c>
    </row>
    <row r="807" spans="1:7" x14ac:dyDescent="0.2">
      <c r="A807" s="352" t="s">
        <v>67</v>
      </c>
      <c r="B807" s="353">
        <v>200</v>
      </c>
      <c r="C807" s="353" t="s">
        <v>2892</v>
      </c>
      <c r="D807" s="355">
        <v>4140700</v>
      </c>
      <c r="E807" s="355">
        <v>0</v>
      </c>
      <c r="F807" s="355">
        <v>4140700</v>
      </c>
      <c r="G807" s="54" t="str">
        <f t="shared" si="13"/>
        <v>000</v>
      </c>
    </row>
    <row r="808" spans="1:7" x14ac:dyDescent="0.2">
      <c r="A808" s="352" t="s">
        <v>56</v>
      </c>
      <c r="B808" s="353">
        <v>200</v>
      </c>
      <c r="C808" s="353" t="s">
        <v>2893</v>
      </c>
      <c r="D808" s="355">
        <v>4140700</v>
      </c>
      <c r="E808" s="355">
        <v>0</v>
      </c>
      <c r="F808" s="355">
        <v>4140700</v>
      </c>
      <c r="G808" s="54" t="str">
        <f t="shared" si="13"/>
        <v>000</v>
      </c>
    </row>
    <row r="809" spans="1:7" ht="22.5" x14ac:dyDescent="0.2">
      <c r="A809" s="352" t="s">
        <v>2883</v>
      </c>
      <c r="B809" s="353">
        <v>200</v>
      </c>
      <c r="C809" s="353" t="s">
        <v>2894</v>
      </c>
      <c r="D809" s="355">
        <v>4140700</v>
      </c>
      <c r="E809" s="355">
        <v>0</v>
      </c>
      <c r="F809" s="355">
        <v>4140700</v>
      </c>
      <c r="G809" s="54" t="str">
        <f t="shared" si="13"/>
        <v>000</v>
      </c>
    </row>
    <row r="810" spans="1:7" x14ac:dyDescent="0.2">
      <c r="A810" s="352" t="s">
        <v>15</v>
      </c>
      <c r="B810" s="353">
        <v>200</v>
      </c>
      <c r="C810" s="353" t="s">
        <v>2895</v>
      </c>
      <c r="D810" s="355">
        <v>4140700</v>
      </c>
      <c r="E810" s="355">
        <v>0</v>
      </c>
      <c r="F810" s="355">
        <v>4140700</v>
      </c>
      <c r="G810" s="54" t="str">
        <f t="shared" si="13"/>
        <v>500</v>
      </c>
    </row>
    <row r="811" spans="1:7" x14ac:dyDescent="0.2">
      <c r="A811" s="352" t="s">
        <v>144</v>
      </c>
      <c r="B811" s="353">
        <v>200</v>
      </c>
      <c r="C811" s="353" t="s">
        <v>2896</v>
      </c>
      <c r="D811" s="355">
        <v>4140700</v>
      </c>
      <c r="E811" s="355">
        <v>0</v>
      </c>
      <c r="F811" s="355">
        <v>4140700</v>
      </c>
      <c r="G811" s="54" t="str">
        <f t="shared" si="13"/>
        <v>540</v>
      </c>
    </row>
    <row r="812" spans="1:7" x14ac:dyDescent="0.2">
      <c r="A812" s="352" t="s">
        <v>370</v>
      </c>
      <c r="B812" s="353">
        <v>200</v>
      </c>
      <c r="C812" s="353" t="s">
        <v>2027</v>
      </c>
      <c r="D812" s="355">
        <v>142322401.77000001</v>
      </c>
      <c r="E812" s="355">
        <v>70520272.540000007</v>
      </c>
      <c r="F812" s="355">
        <v>71802129.230000004</v>
      </c>
      <c r="G812" s="54" t="str">
        <f t="shared" si="13"/>
        <v>000</v>
      </c>
    </row>
    <row r="813" spans="1:7" x14ac:dyDescent="0.2">
      <c r="A813" s="352" t="s">
        <v>27</v>
      </c>
      <c r="B813" s="353">
        <v>200</v>
      </c>
      <c r="C813" s="353" t="s">
        <v>2028</v>
      </c>
      <c r="D813" s="355">
        <v>24338142.539999999</v>
      </c>
      <c r="E813" s="355">
        <v>0</v>
      </c>
      <c r="F813" s="355">
        <v>24338142.539999999</v>
      </c>
      <c r="G813" s="54" t="str">
        <f t="shared" si="13"/>
        <v>000</v>
      </c>
    </row>
    <row r="814" spans="1:7" ht="33.75" x14ac:dyDescent="0.2">
      <c r="A814" s="352" t="s">
        <v>457</v>
      </c>
      <c r="B814" s="353">
        <v>200</v>
      </c>
      <c r="C814" s="353" t="s">
        <v>2029</v>
      </c>
      <c r="D814" s="355">
        <v>24338142.539999999</v>
      </c>
      <c r="E814" s="355">
        <v>0</v>
      </c>
      <c r="F814" s="355">
        <v>24338142.539999999</v>
      </c>
      <c r="G814" s="54" t="str">
        <f t="shared" si="13"/>
        <v>000</v>
      </c>
    </row>
    <row r="815" spans="1:7" ht="45" x14ac:dyDescent="0.2">
      <c r="A815" s="352" t="s">
        <v>458</v>
      </c>
      <c r="B815" s="353">
        <v>200</v>
      </c>
      <c r="C815" s="353" t="s">
        <v>2030</v>
      </c>
      <c r="D815" s="355">
        <v>24338142.539999999</v>
      </c>
      <c r="E815" s="355">
        <v>0</v>
      </c>
      <c r="F815" s="355">
        <v>24338142.539999999</v>
      </c>
      <c r="G815" s="54" t="str">
        <f t="shared" si="13"/>
        <v>000</v>
      </c>
    </row>
    <row r="816" spans="1:7" ht="22.5" x14ac:dyDescent="0.2">
      <c r="A816" s="352" t="s">
        <v>197</v>
      </c>
      <c r="B816" s="353">
        <v>200</v>
      </c>
      <c r="C816" s="353" t="s">
        <v>2031</v>
      </c>
      <c r="D816" s="355">
        <v>24338142.539999999</v>
      </c>
      <c r="E816" s="355">
        <v>0</v>
      </c>
      <c r="F816" s="355">
        <v>24338142.539999999</v>
      </c>
      <c r="G816" s="54" t="str">
        <f t="shared" si="13"/>
        <v>000</v>
      </c>
    </row>
    <row r="817" spans="1:7" ht="22.5" x14ac:dyDescent="0.2">
      <c r="A817" s="352" t="s">
        <v>91</v>
      </c>
      <c r="B817" s="353">
        <v>200</v>
      </c>
      <c r="C817" s="353" t="s">
        <v>2032</v>
      </c>
      <c r="D817" s="355">
        <v>24338142.539999999</v>
      </c>
      <c r="E817" s="355">
        <v>0</v>
      </c>
      <c r="F817" s="355">
        <v>24338142.539999999</v>
      </c>
      <c r="G817" s="54" t="str">
        <f t="shared" si="13"/>
        <v>200</v>
      </c>
    </row>
    <row r="818" spans="1:7" ht="22.5" x14ac:dyDescent="0.2">
      <c r="A818" s="352" t="s">
        <v>11</v>
      </c>
      <c r="B818" s="353">
        <v>200</v>
      </c>
      <c r="C818" s="353" t="s">
        <v>2033</v>
      </c>
      <c r="D818" s="355">
        <v>24338142.539999999</v>
      </c>
      <c r="E818" s="355">
        <v>0</v>
      </c>
      <c r="F818" s="355">
        <v>24338142.539999999</v>
      </c>
      <c r="G818" s="54" t="str">
        <f t="shared" si="13"/>
        <v>240</v>
      </c>
    </row>
    <row r="819" spans="1:7" ht="22.5" x14ac:dyDescent="0.2">
      <c r="A819" s="352" t="s">
        <v>1041</v>
      </c>
      <c r="B819" s="353">
        <v>200</v>
      </c>
      <c r="C819" s="353" t="s">
        <v>2034</v>
      </c>
      <c r="D819" s="355">
        <v>24338142.539999999</v>
      </c>
      <c r="E819" s="355">
        <v>0</v>
      </c>
      <c r="F819" s="355">
        <v>24338142.539999999</v>
      </c>
      <c r="G819" s="54" t="str">
        <f t="shared" ref="G819:G878" si="14">RIGHT(C819,3)</f>
        <v>243</v>
      </c>
    </row>
    <row r="820" spans="1:7" x14ac:dyDescent="0.2">
      <c r="A820" s="352" t="s">
        <v>28</v>
      </c>
      <c r="B820" s="353">
        <v>200</v>
      </c>
      <c r="C820" s="353" t="s">
        <v>2035</v>
      </c>
      <c r="D820" s="355">
        <v>100043236.04000001</v>
      </c>
      <c r="E820" s="355">
        <v>70449872.540000007</v>
      </c>
      <c r="F820" s="355">
        <v>29593363.5</v>
      </c>
      <c r="G820" s="54" t="str">
        <f t="shared" si="14"/>
        <v>000</v>
      </c>
    </row>
    <row r="821" spans="1:7" ht="33.75" x14ac:dyDescent="0.2">
      <c r="A821" s="352" t="s">
        <v>457</v>
      </c>
      <c r="B821" s="353">
        <v>200</v>
      </c>
      <c r="C821" s="353" t="s">
        <v>2036</v>
      </c>
      <c r="D821" s="355">
        <v>78980873.75</v>
      </c>
      <c r="E821" s="355">
        <v>62282781.259999998</v>
      </c>
      <c r="F821" s="355">
        <v>16698092.49</v>
      </c>
      <c r="G821" s="54" t="str">
        <f t="shared" si="14"/>
        <v>000</v>
      </c>
    </row>
    <row r="822" spans="1:7" ht="45" x14ac:dyDescent="0.2">
      <c r="A822" s="352" t="s">
        <v>458</v>
      </c>
      <c r="B822" s="353">
        <v>200</v>
      </c>
      <c r="C822" s="353" t="s">
        <v>2037</v>
      </c>
      <c r="D822" s="355">
        <v>78980873.75</v>
      </c>
      <c r="E822" s="355">
        <v>62282781.259999998</v>
      </c>
      <c r="F822" s="355">
        <v>16698092.49</v>
      </c>
      <c r="G822" s="54" t="str">
        <f t="shared" si="14"/>
        <v>000</v>
      </c>
    </row>
    <row r="823" spans="1:7" ht="22.5" x14ac:dyDescent="0.2">
      <c r="A823" s="352" t="s">
        <v>198</v>
      </c>
      <c r="B823" s="353">
        <v>200</v>
      </c>
      <c r="C823" s="353" t="s">
        <v>2038</v>
      </c>
      <c r="D823" s="355">
        <v>77034614.349999994</v>
      </c>
      <c r="E823" s="355">
        <v>62282781.259999998</v>
      </c>
      <c r="F823" s="355">
        <v>14751833.09</v>
      </c>
      <c r="G823" s="54" t="str">
        <f t="shared" si="14"/>
        <v>000</v>
      </c>
    </row>
    <row r="824" spans="1:7" ht="22.5" x14ac:dyDescent="0.2">
      <c r="A824" s="352" t="s">
        <v>91</v>
      </c>
      <c r="B824" s="353">
        <v>200</v>
      </c>
      <c r="C824" s="353" t="s">
        <v>2039</v>
      </c>
      <c r="D824" s="355">
        <v>77034614.349999994</v>
      </c>
      <c r="E824" s="355">
        <v>62282781.259999998</v>
      </c>
      <c r="F824" s="355">
        <v>14751833.09</v>
      </c>
      <c r="G824" s="54" t="str">
        <f t="shared" si="14"/>
        <v>200</v>
      </c>
    </row>
    <row r="825" spans="1:7" ht="22.5" x14ac:dyDescent="0.2">
      <c r="A825" s="352" t="s">
        <v>11</v>
      </c>
      <c r="B825" s="353">
        <v>200</v>
      </c>
      <c r="C825" s="353" t="s">
        <v>2040</v>
      </c>
      <c r="D825" s="355">
        <v>77034614.349999994</v>
      </c>
      <c r="E825" s="355">
        <v>62282781.259999998</v>
      </c>
      <c r="F825" s="355">
        <v>14751833.09</v>
      </c>
      <c r="G825" s="54" t="str">
        <f t="shared" si="14"/>
        <v>240</v>
      </c>
    </row>
    <row r="826" spans="1:7" ht="22.5" x14ac:dyDescent="0.2">
      <c r="A826" s="352" t="s">
        <v>1041</v>
      </c>
      <c r="B826" s="353">
        <v>200</v>
      </c>
      <c r="C826" s="353" t="s">
        <v>2041</v>
      </c>
      <c r="D826" s="355">
        <v>77034614.349999994</v>
      </c>
      <c r="E826" s="355">
        <v>62282781.259999998</v>
      </c>
      <c r="F826" s="355">
        <v>14751833.09</v>
      </c>
      <c r="G826" s="54" t="str">
        <f t="shared" si="14"/>
        <v>243</v>
      </c>
    </row>
    <row r="827" spans="1:7" x14ac:dyDescent="0.2">
      <c r="A827" s="352" t="s">
        <v>43</v>
      </c>
      <c r="B827" s="353">
        <v>200</v>
      </c>
      <c r="C827" s="353" t="s">
        <v>2042</v>
      </c>
      <c r="D827" s="355">
        <v>1946259.4</v>
      </c>
      <c r="E827" s="355">
        <v>0</v>
      </c>
      <c r="F827" s="355">
        <v>1946259.4</v>
      </c>
      <c r="G827" s="54" t="str">
        <f t="shared" si="14"/>
        <v>000</v>
      </c>
    </row>
    <row r="828" spans="1:7" ht="22.5" x14ac:dyDescent="0.2">
      <c r="A828" s="352" t="s">
        <v>91</v>
      </c>
      <c r="B828" s="353">
        <v>200</v>
      </c>
      <c r="C828" s="353" t="s">
        <v>2043</v>
      </c>
      <c r="D828" s="355">
        <v>1946259.4</v>
      </c>
      <c r="E828" s="355">
        <v>0</v>
      </c>
      <c r="F828" s="355">
        <v>1946259.4</v>
      </c>
      <c r="G828" s="54" t="str">
        <f t="shared" si="14"/>
        <v>200</v>
      </c>
    </row>
    <row r="829" spans="1:7" ht="22.5" x14ac:dyDescent="0.2">
      <c r="A829" s="352" t="s">
        <v>11</v>
      </c>
      <c r="B829" s="353">
        <v>200</v>
      </c>
      <c r="C829" s="353" t="s">
        <v>2044</v>
      </c>
      <c r="D829" s="355">
        <v>1946259.4</v>
      </c>
      <c r="E829" s="355">
        <v>0</v>
      </c>
      <c r="F829" s="355">
        <v>1946259.4</v>
      </c>
      <c r="G829" s="54" t="str">
        <f t="shared" si="14"/>
        <v>240</v>
      </c>
    </row>
    <row r="830" spans="1:7" ht="22.5" x14ac:dyDescent="0.2">
      <c r="A830" s="352" t="s">
        <v>1041</v>
      </c>
      <c r="B830" s="353">
        <v>200</v>
      </c>
      <c r="C830" s="353" t="s">
        <v>2045</v>
      </c>
      <c r="D830" s="355">
        <v>1946259.4</v>
      </c>
      <c r="E830" s="355">
        <v>0</v>
      </c>
      <c r="F830" s="355">
        <v>1946259.4</v>
      </c>
      <c r="G830" s="54" t="str">
        <f t="shared" si="14"/>
        <v>243</v>
      </c>
    </row>
    <row r="831" spans="1:7" ht="33.75" x14ac:dyDescent="0.2">
      <c r="A831" s="352" t="s">
        <v>456</v>
      </c>
      <c r="B831" s="353">
        <v>200</v>
      </c>
      <c r="C831" s="353" t="s">
        <v>2046</v>
      </c>
      <c r="D831" s="355">
        <v>21062362.289999999</v>
      </c>
      <c r="E831" s="355">
        <v>8167091.2800000003</v>
      </c>
      <c r="F831" s="355">
        <v>12895271.01</v>
      </c>
      <c r="G831" s="54" t="str">
        <f t="shared" si="14"/>
        <v>000</v>
      </c>
    </row>
    <row r="832" spans="1:7" ht="22.5" x14ac:dyDescent="0.2">
      <c r="A832" s="352" t="s">
        <v>198</v>
      </c>
      <c r="B832" s="353">
        <v>200</v>
      </c>
      <c r="C832" s="353" t="s">
        <v>2047</v>
      </c>
      <c r="D832" s="355">
        <v>11100452.01</v>
      </c>
      <c r="E832" s="355">
        <v>7184082.25</v>
      </c>
      <c r="F832" s="355">
        <v>3916369.76</v>
      </c>
      <c r="G832" s="54" t="str">
        <f t="shared" si="14"/>
        <v>000</v>
      </c>
    </row>
    <row r="833" spans="1:7" ht="22.5" x14ac:dyDescent="0.2">
      <c r="A833" s="352" t="s">
        <v>312</v>
      </c>
      <c r="B833" s="353">
        <v>200</v>
      </c>
      <c r="C833" s="353" t="s">
        <v>2048</v>
      </c>
      <c r="D833" s="355">
        <v>11100452.01</v>
      </c>
      <c r="E833" s="355">
        <v>7184082.25</v>
      </c>
      <c r="F833" s="355">
        <v>3916369.76</v>
      </c>
      <c r="G833" s="54" t="str">
        <f t="shared" si="14"/>
        <v>400</v>
      </c>
    </row>
    <row r="834" spans="1:7" x14ac:dyDescent="0.2">
      <c r="A834" s="352" t="s">
        <v>313</v>
      </c>
      <c r="B834" s="353">
        <v>200</v>
      </c>
      <c r="C834" s="353" t="s">
        <v>2049</v>
      </c>
      <c r="D834" s="355">
        <v>11100452.01</v>
      </c>
      <c r="E834" s="355">
        <v>7184082.25</v>
      </c>
      <c r="F834" s="355">
        <v>3916369.76</v>
      </c>
      <c r="G834" s="54" t="str">
        <f t="shared" si="14"/>
        <v>410</v>
      </c>
    </row>
    <row r="835" spans="1:7" ht="22.5" x14ac:dyDescent="0.2">
      <c r="A835" s="352" t="s">
        <v>314</v>
      </c>
      <c r="B835" s="353">
        <v>200</v>
      </c>
      <c r="C835" s="353" t="s">
        <v>2050</v>
      </c>
      <c r="D835" s="355">
        <v>11100452.01</v>
      </c>
      <c r="E835" s="355">
        <v>7184082.25</v>
      </c>
      <c r="F835" s="355">
        <v>3916369.76</v>
      </c>
      <c r="G835" s="54" t="str">
        <f t="shared" si="14"/>
        <v>414</v>
      </c>
    </row>
    <row r="836" spans="1:7" x14ac:dyDescent="0.2">
      <c r="A836" s="352" t="s">
        <v>43</v>
      </c>
      <c r="B836" s="353">
        <v>200</v>
      </c>
      <c r="C836" s="353" t="s">
        <v>2051</v>
      </c>
      <c r="D836" s="355">
        <v>9961910.2799999993</v>
      </c>
      <c r="E836" s="355">
        <v>983009.03</v>
      </c>
      <c r="F836" s="355">
        <v>8978901.25</v>
      </c>
      <c r="G836" s="54" t="str">
        <f t="shared" si="14"/>
        <v>000</v>
      </c>
    </row>
    <row r="837" spans="1:7" ht="22.5" x14ac:dyDescent="0.2">
      <c r="A837" s="352" t="s">
        <v>312</v>
      </c>
      <c r="B837" s="353">
        <v>200</v>
      </c>
      <c r="C837" s="353" t="s">
        <v>2052</v>
      </c>
      <c r="D837" s="355">
        <v>9961910.2799999993</v>
      </c>
      <c r="E837" s="355">
        <v>983009.03</v>
      </c>
      <c r="F837" s="355">
        <v>8978901.25</v>
      </c>
      <c r="G837" s="54" t="str">
        <f t="shared" si="14"/>
        <v>400</v>
      </c>
    </row>
    <row r="838" spans="1:7" x14ac:dyDescent="0.2">
      <c r="A838" s="352" t="s">
        <v>313</v>
      </c>
      <c r="B838" s="353">
        <v>200</v>
      </c>
      <c r="C838" s="353" t="s">
        <v>2053</v>
      </c>
      <c r="D838" s="355">
        <v>9961910.2799999993</v>
      </c>
      <c r="E838" s="355">
        <v>983009.03</v>
      </c>
      <c r="F838" s="355">
        <v>8978901.25</v>
      </c>
      <c r="G838" s="54" t="str">
        <f t="shared" si="14"/>
        <v>410</v>
      </c>
    </row>
    <row r="839" spans="1:7" ht="22.5" x14ac:dyDescent="0.2">
      <c r="A839" s="352" t="s">
        <v>314</v>
      </c>
      <c r="B839" s="353">
        <v>200</v>
      </c>
      <c r="C839" s="353" t="s">
        <v>2054</v>
      </c>
      <c r="D839" s="355">
        <v>9961910.2799999993</v>
      </c>
      <c r="E839" s="355">
        <v>983009.03</v>
      </c>
      <c r="F839" s="355">
        <v>8978901.25</v>
      </c>
      <c r="G839" s="54" t="str">
        <f t="shared" si="14"/>
        <v>414</v>
      </c>
    </row>
    <row r="840" spans="1:7" x14ac:dyDescent="0.2">
      <c r="A840" s="352" t="s">
        <v>131</v>
      </c>
      <c r="B840" s="353">
        <v>200</v>
      </c>
      <c r="C840" s="353" t="s">
        <v>2055</v>
      </c>
      <c r="D840" s="355">
        <v>2224449.58</v>
      </c>
      <c r="E840" s="355">
        <v>0</v>
      </c>
      <c r="F840" s="355">
        <v>2224449.58</v>
      </c>
      <c r="G840" s="54" t="str">
        <f t="shared" si="14"/>
        <v>000</v>
      </c>
    </row>
    <row r="841" spans="1:7" ht="33.75" x14ac:dyDescent="0.2">
      <c r="A841" s="352" t="s">
        <v>456</v>
      </c>
      <c r="B841" s="353">
        <v>200</v>
      </c>
      <c r="C841" s="353" t="s">
        <v>2056</v>
      </c>
      <c r="D841" s="355">
        <v>2224449.58</v>
      </c>
      <c r="E841" s="355">
        <v>0</v>
      </c>
      <c r="F841" s="355">
        <v>2224449.58</v>
      </c>
      <c r="G841" s="54" t="str">
        <f t="shared" si="14"/>
        <v>000</v>
      </c>
    </row>
    <row r="842" spans="1:7" ht="22.5" x14ac:dyDescent="0.2">
      <c r="A842" s="352" t="s">
        <v>1131</v>
      </c>
      <c r="B842" s="353">
        <v>200</v>
      </c>
      <c r="C842" s="353" t="s">
        <v>2057</v>
      </c>
      <c r="D842" s="355">
        <v>2224449.58</v>
      </c>
      <c r="E842" s="355">
        <v>0</v>
      </c>
      <c r="F842" s="355">
        <v>2224449.58</v>
      </c>
      <c r="G842" s="54" t="str">
        <f t="shared" si="14"/>
        <v>000</v>
      </c>
    </row>
    <row r="843" spans="1:7" ht="22.5" x14ac:dyDescent="0.2">
      <c r="A843" s="352" t="s">
        <v>312</v>
      </c>
      <c r="B843" s="353">
        <v>200</v>
      </c>
      <c r="C843" s="353" t="s">
        <v>2058</v>
      </c>
      <c r="D843" s="355">
        <v>2224449.58</v>
      </c>
      <c r="E843" s="355">
        <v>0</v>
      </c>
      <c r="F843" s="355">
        <v>2224449.58</v>
      </c>
      <c r="G843" s="54" t="str">
        <f t="shared" si="14"/>
        <v>400</v>
      </c>
    </row>
    <row r="844" spans="1:7" x14ac:dyDescent="0.2">
      <c r="A844" s="352" t="s">
        <v>313</v>
      </c>
      <c r="B844" s="353">
        <v>200</v>
      </c>
      <c r="C844" s="353" t="s">
        <v>2059</v>
      </c>
      <c r="D844" s="355">
        <v>2224449.58</v>
      </c>
      <c r="E844" s="355">
        <v>0</v>
      </c>
      <c r="F844" s="355">
        <v>2224449.58</v>
      </c>
      <c r="G844" s="54" t="str">
        <f t="shared" si="14"/>
        <v>410</v>
      </c>
    </row>
    <row r="845" spans="1:7" ht="22.5" x14ac:dyDescent="0.2">
      <c r="A845" s="352" t="s">
        <v>314</v>
      </c>
      <c r="B845" s="353">
        <v>200</v>
      </c>
      <c r="C845" s="353" t="s">
        <v>2060</v>
      </c>
      <c r="D845" s="355">
        <v>2224449.58</v>
      </c>
      <c r="E845" s="355">
        <v>0</v>
      </c>
      <c r="F845" s="355">
        <v>2224449.58</v>
      </c>
      <c r="G845" s="54" t="str">
        <f t="shared" si="14"/>
        <v>414</v>
      </c>
    </row>
    <row r="846" spans="1:7" x14ac:dyDescent="0.2">
      <c r="A846" s="352" t="s">
        <v>450</v>
      </c>
      <c r="B846" s="353">
        <v>200</v>
      </c>
      <c r="C846" s="353" t="s">
        <v>2061</v>
      </c>
      <c r="D846" s="355">
        <v>198160</v>
      </c>
      <c r="E846" s="355">
        <v>70400</v>
      </c>
      <c r="F846" s="355">
        <v>127760</v>
      </c>
      <c r="G846" s="54" t="str">
        <f t="shared" si="14"/>
        <v>000</v>
      </c>
    </row>
    <row r="847" spans="1:7" ht="33.75" x14ac:dyDescent="0.2">
      <c r="A847" s="352" t="s">
        <v>456</v>
      </c>
      <c r="B847" s="353">
        <v>200</v>
      </c>
      <c r="C847" s="353" t="s">
        <v>2062</v>
      </c>
      <c r="D847" s="355">
        <v>198160</v>
      </c>
      <c r="E847" s="355">
        <v>70400</v>
      </c>
      <c r="F847" s="355">
        <v>127760</v>
      </c>
      <c r="G847" s="54" t="str">
        <f t="shared" si="14"/>
        <v>000</v>
      </c>
    </row>
    <row r="848" spans="1:7" x14ac:dyDescent="0.2">
      <c r="A848" s="352" t="s">
        <v>336</v>
      </c>
      <c r="B848" s="353">
        <v>200</v>
      </c>
      <c r="C848" s="353" t="s">
        <v>2063</v>
      </c>
      <c r="D848" s="355">
        <v>198160</v>
      </c>
      <c r="E848" s="355">
        <v>70400</v>
      </c>
      <c r="F848" s="355">
        <v>127760</v>
      </c>
      <c r="G848" s="54" t="str">
        <f t="shared" si="14"/>
        <v>000</v>
      </c>
    </row>
    <row r="849" spans="1:7" ht="22.5" x14ac:dyDescent="0.2">
      <c r="A849" s="352" t="s">
        <v>91</v>
      </c>
      <c r="B849" s="353">
        <v>200</v>
      </c>
      <c r="C849" s="353" t="s">
        <v>2064</v>
      </c>
      <c r="D849" s="355">
        <v>198160</v>
      </c>
      <c r="E849" s="355">
        <v>70400</v>
      </c>
      <c r="F849" s="355">
        <v>127760</v>
      </c>
      <c r="G849" s="54" t="str">
        <f t="shared" si="14"/>
        <v>200</v>
      </c>
    </row>
    <row r="850" spans="1:7" ht="22.5" x14ac:dyDescent="0.2">
      <c r="A850" s="352" t="s">
        <v>11</v>
      </c>
      <c r="B850" s="353">
        <v>200</v>
      </c>
      <c r="C850" s="353" t="s">
        <v>2065</v>
      </c>
      <c r="D850" s="355">
        <v>198160</v>
      </c>
      <c r="E850" s="355">
        <v>70400</v>
      </c>
      <c r="F850" s="355">
        <v>127760</v>
      </c>
      <c r="G850" s="54" t="str">
        <f t="shared" si="14"/>
        <v>240</v>
      </c>
    </row>
    <row r="851" spans="1:7" x14ac:dyDescent="0.2">
      <c r="A851" s="352" t="s">
        <v>406</v>
      </c>
      <c r="B851" s="353">
        <v>200</v>
      </c>
      <c r="C851" s="353" t="s">
        <v>2066</v>
      </c>
      <c r="D851" s="355">
        <v>198160</v>
      </c>
      <c r="E851" s="355">
        <v>70400</v>
      </c>
      <c r="F851" s="355">
        <v>127760</v>
      </c>
      <c r="G851" s="54" t="str">
        <f t="shared" si="14"/>
        <v>244</v>
      </c>
    </row>
    <row r="852" spans="1:7" x14ac:dyDescent="0.2">
      <c r="A852" s="352" t="s">
        <v>5</v>
      </c>
      <c r="B852" s="353">
        <v>200</v>
      </c>
      <c r="C852" s="353" t="s">
        <v>2067</v>
      </c>
      <c r="D852" s="355">
        <v>15518413.609999999</v>
      </c>
      <c r="E852" s="355">
        <v>0</v>
      </c>
      <c r="F852" s="355">
        <v>15518413.609999999</v>
      </c>
      <c r="G852" s="54" t="str">
        <f t="shared" si="14"/>
        <v>000</v>
      </c>
    </row>
    <row r="853" spans="1:7" ht="33.75" x14ac:dyDescent="0.2">
      <c r="A853" s="352" t="s">
        <v>456</v>
      </c>
      <c r="B853" s="353">
        <v>200</v>
      </c>
      <c r="C853" s="353" t="s">
        <v>2068</v>
      </c>
      <c r="D853" s="355">
        <v>15518413.609999999</v>
      </c>
      <c r="E853" s="355">
        <v>0</v>
      </c>
      <c r="F853" s="355">
        <v>15518413.609999999</v>
      </c>
      <c r="G853" s="54" t="str">
        <f t="shared" si="14"/>
        <v>000</v>
      </c>
    </row>
    <row r="854" spans="1:7" x14ac:dyDescent="0.2">
      <c r="A854" s="352" t="s">
        <v>336</v>
      </c>
      <c r="B854" s="353">
        <v>200</v>
      </c>
      <c r="C854" s="353" t="s">
        <v>2069</v>
      </c>
      <c r="D854" s="355">
        <v>15518413.609999999</v>
      </c>
      <c r="E854" s="355">
        <v>0</v>
      </c>
      <c r="F854" s="355">
        <v>15518413.609999999</v>
      </c>
      <c r="G854" s="54" t="str">
        <f t="shared" si="14"/>
        <v>000</v>
      </c>
    </row>
    <row r="855" spans="1:7" ht="22.5" x14ac:dyDescent="0.2">
      <c r="A855" s="352" t="s">
        <v>91</v>
      </c>
      <c r="B855" s="353">
        <v>200</v>
      </c>
      <c r="C855" s="353" t="s">
        <v>2070</v>
      </c>
      <c r="D855" s="355">
        <v>15518413.609999999</v>
      </c>
      <c r="E855" s="355">
        <v>0</v>
      </c>
      <c r="F855" s="355">
        <v>15518413.609999999</v>
      </c>
      <c r="G855" s="54" t="str">
        <f t="shared" si="14"/>
        <v>200</v>
      </c>
    </row>
    <row r="856" spans="1:7" ht="22.5" x14ac:dyDescent="0.2">
      <c r="A856" s="352" t="s">
        <v>11</v>
      </c>
      <c r="B856" s="353">
        <v>200</v>
      </c>
      <c r="C856" s="353" t="s">
        <v>2071</v>
      </c>
      <c r="D856" s="355">
        <v>15518413.609999999</v>
      </c>
      <c r="E856" s="355">
        <v>0</v>
      </c>
      <c r="F856" s="355">
        <v>15518413.609999999</v>
      </c>
      <c r="G856" s="54" t="str">
        <f t="shared" si="14"/>
        <v>240</v>
      </c>
    </row>
    <row r="857" spans="1:7" ht="22.5" x14ac:dyDescent="0.2">
      <c r="A857" s="352" t="s">
        <v>1041</v>
      </c>
      <c r="B857" s="353">
        <v>200</v>
      </c>
      <c r="C857" s="353" t="s">
        <v>2072</v>
      </c>
      <c r="D857" s="355">
        <v>15518413.609999999</v>
      </c>
      <c r="E857" s="355">
        <v>0</v>
      </c>
      <c r="F857" s="355">
        <v>15518413.609999999</v>
      </c>
      <c r="G857" s="54" t="str">
        <f t="shared" si="14"/>
        <v>243</v>
      </c>
    </row>
    <row r="858" spans="1:7" x14ac:dyDescent="0.2">
      <c r="A858" s="352" t="s">
        <v>41</v>
      </c>
      <c r="B858" s="353">
        <v>200</v>
      </c>
      <c r="C858" s="353" t="s">
        <v>2073</v>
      </c>
      <c r="D858" s="355">
        <v>12406811.23</v>
      </c>
      <c r="E858" s="355">
        <v>1948640.58</v>
      </c>
      <c r="F858" s="355">
        <v>10458170.65</v>
      </c>
      <c r="G858" s="54" t="str">
        <f t="shared" si="14"/>
        <v>000</v>
      </c>
    </row>
    <row r="859" spans="1:7" x14ac:dyDescent="0.2">
      <c r="A859" s="352" t="s">
        <v>396</v>
      </c>
      <c r="B859" s="353">
        <v>200</v>
      </c>
      <c r="C859" s="353" t="s">
        <v>2074</v>
      </c>
      <c r="D859" s="355">
        <v>12406811.23</v>
      </c>
      <c r="E859" s="355">
        <v>1948640.58</v>
      </c>
      <c r="F859" s="355">
        <v>10458170.65</v>
      </c>
      <c r="G859" s="54" t="str">
        <f t="shared" si="14"/>
        <v>000</v>
      </c>
    </row>
    <row r="860" spans="1:7" ht="33.75" x14ac:dyDescent="0.2">
      <c r="A860" s="352" t="s">
        <v>456</v>
      </c>
      <c r="B860" s="353">
        <v>200</v>
      </c>
      <c r="C860" s="353" t="s">
        <v>2075</v>
      </c>
      <c r="D860" s="355">
        <v>12406811.23</v>
      </c>
      <c r="E860" s="355">
        <v>1948640.58</v>
      </c>
      <c r="F860" s="355">
        <v>10458170.65</v>
      </c>
      <c r="G860" s="54" t="str">
        <f t="shared" si="14"/>
        <v>000</v>
      </c>
    </row>
    <row r="861" spans="1:7" x14ac:dyDescent="0.2">
      <c r="A861" s="352" t="s">
        <v>51</v>
      </c>
      <c r="B861" s="353">
        <v>200</v>
      </c>
      <c r="C861" s="353" t="s">
        <v>2076</v>
      </c>
      <c r="D861" s="355">
        <v>12406811.23</v>
      </c>
      <c r="E861" s="355">
        <v>1948640.58</v>
      </c>
      <c r="F861" s="355">
        <v>10458170.65</v>
      </c>
      <c r="G861" s="54" t="str">
        <f t="shared" si="14"/>
        <v>000</v>
      </c>
    </row>
    <row r="862" spans="1:7" ht="22.5" x14ac:dyDescent="0.2">
      <c r="A862" s="352" t="s">
        <v>91</v>
      </c>
      <c r="B862" s="353">
        <v>200</v>
      </c>
      <c r="C862" s="353" t="s">
        <v>2897</v>
      </c>
      <c r="D862" s="355">
        <v>953934.55</v>
      </c>
      <c r="E862" s="355">
        <v>0</v>
      </c>
      <c r="F862" s="355">
        <v>953934.55</v>
      </c>
      <c r="G862" s="54" t="str">
        <f t="shared" si="14"/>
        <v>200</v>
      </c>
    </row>
    <row r="863" spans="1:7" ht="22.5" x14ac:dyDescent="0.2">
      <c r="A863" s="352" t="s">
        <v>11</v>
      </c>
      <c r="B863" s="353">
        <v>200</v>
      </c>
      <c r="C863" s="353" t="s">
        <v>2898</v>
      </c>
      <c r="D863" s="355">
        <v>953934.55</v>
      </c>
      <c r="E863" s="355">
        <v>0</v>
      </c>
      <c r="F863" s="355">
        <v>953934.55</v>
      </c>
      <c r="G863" s="54" t="str">
        <f t="shared" si="14"/>
        <v>240</v>
      </c>
    </row>
    <row r="864" spans="1:7" x14ac:dyDescent="0.2">
      <c r="A864" s="352" t="s">
        <v>406</v>
      </c>
      <c r="B864" s="353">
        <v>200</v>
      </c>
      <c r="C864" s="353" t="s">
        <v>2899</v>
      </c>
      <c r="D864" s="355">
        <v>953934.55</v>
      </c>
      <c r="E864" s="355">
        <v>0</v>
      </c>
      <c r="F864" s="355">
        <v>953934.55</v>
      </c>
      <c r="G864" s="54" t="str">
        <f t="shared" si="14"/>
        <v>244</v>
      </c>
    </row>
    <row r="865" spans="1:7" ht="22.5" x14ac:dyDescent="0.2">
      <c r="A865" s="352" t="s">
        <v>312</v>
      </c>
      <c r="B865" s="353">
        <v>200</v>
      </c>
      <c r="C865" s="353" t="s">
        <v>2077</v>
      </c>
      <c r="D865" s="355">
        <v>11452876.68</v>
      </c>
      <c r="E865" s="355">
        <v>1948640.58</v>
      </c>
      <c r="F865" s="355">
        <v>9504236.0999999996</v>
      </c>
      <c r="G865" s="54" t="str">
        <f t="shared" si="14"/>
        <v>400</v>
      </c>
    </row>
    <row r="866" spans="1:7" x14ac:dyDescent="0.2">
      <c r="A866" s="352" t="s">
        <v>313</v>
      </c>
      <c r="B866" s="353">
        <v>200</v>
      </c>
      <c r="C866" s="353" t="s">
        <v>2078</v>
      </c>
      <c r="D866" s="355">
        <v>11452876.68</v>
      </c>
      <c r="E866" s="355">
        <v>1948640.58</v>
      </c>
      <c r="F866" s="355">
        <v>9504236.0999999996</v>
      </c>
      <c r="G866" s="54" t="str">
        <f t="shared" si="14"/>
        <v>410</v>
      </c>
    </row>
    <row r="867" spans="1:7" ht="22.5" x14ac:dyDescent="0.2">
      <c r="A867" s="352" t="s">
        <v>314</v>
      </c>
      <c r="B867" s="353">
        <v>200</v>
      </c>
      <c r="C867" s="353" t="s">
        <v>2079</v>
      </c>
      <c r="D867" s="355">
        <v>11452876.68</v>
      </c>
      <c r="E867" s="355">
        <v>1948640.58</v>
      </c>
      <c r="F867" s="355">
        <v>9504236.0999999996</v>
      </c>
      <c r="G867" s="54" t="str">
        <f t="shared" si="14"/>
        <v>414</v>
      </c>
    </row>
    <row r="868" spans="1:7" ht="22.5" x14ac:dyDescent="0.2">
      <c r="A868" s="352" t="s">
        <v>310</v>
      </c>
      <c r="B868" s="353">
        <v>200</v>
      </c>
      <c r="C868" s="353" t="s">
        <v>2080</v>
      </c>
      <c r="D868" s="355">
        <v>1155417956.6199999</v>
      </c>
      <c r="E868" s="355">
        <v>885461686.94000006</v>
      </c>
      <c r="F868" s="355">
        <v>269956269.68000001</v>
      </c>
      <c r="G868" s="54" t="str">
        <f t="shared" si="14"/>
        <v>000</v>
      </c>
    </row>
    <row r="869" spans="1:7" x14ac:dyDescent="0.2">
      <c r="A869" s="352" t="s">
        <v>40</v>
      </c>
      <c r="B869" s="353">
        <v>200</v>
      </c>
      <c r="C869" s="353" t="s">
        <v>2081</v>
      </c>
      <c r="D869" s="355">
        <v>351973894.19</v>
      </c>
      <c r="E869" s="355">
        <v>252552673.09</v>
      </c>
      <c r="F869" s="355">
        <v>99421221.099999994</v>
      </c>
      <c r="G869" s="54" t="str">
        <f t="shared" si="14"/>
        <v>000</v>
      </c>
    </row>
    <row r="870" spans="1:7" x14ac:dyDescent="0.2">
      <c r="A870" s="352" t="s">
        <v>391</v>
      </c>
      <c r="B870" s="353">
        <v>200</v>
      </c>
      <c r="C870" s="353" t="s">
        <v>2082</v>
      </c>
      <c r="D870" s="355">
        <v>351973894.19</v>
      </c>
      <c r="E870" s="355">
        <v>252552673.09</v>
      </c>
      <c r="F870" s="355">
        <v>99421221.099999994</v>
      </c>
      <c r="G870" s="54" t="str">
        <f t="shared" si="14"/>
        <v>000</v>
      </c>
    </row>
    <row r="871" spans="1:7" ht="33.75" x14ac:dyDescent="0.2">
      <c r="A871" s="352" t="s">
        <v>456</v>
      </c>
      <c r="B871" s="353">
        <v>200</v>
      </c>
      <c r="C871" s="353" t="s">
        <v>2083</v>
      </c>
      <c r="D871" s="355">
        <v>324165771.73000002</v>
      </c>
      <c r="E871" s="355">
        <v>233776605.68000001</v>
      </c>
      <c r="F871" s="355">
        <v>90389166.049999997</v>
      </c>
      <c r="G871" s="54" t="str">
        <f t="shared" si="14"/>
        <v>000</v>
      </c>
    </row>
    <row r="872" spans="1:7" ht="33.75" x14ac:dyDescent="0.2">
      <c r="A872" s="352" t="s">
        <v>352</v>
      </c>
      <c r="B872" s="353">
        <v>200</v>
      </c>
      <c r="C872" s="353" t="s">
        <v>2084</v>
      </c>
      <c r="D872" s="355">
        <v>17301118.199999999</v>
      </c>
      <c r="E872" s="355">
        <v>15801007.74</v>
      </c>
      <c r="F872" s="355">
        <v>1500110.46</v>
      </c>
      <c r="G872" s="54" t="str">
        <f t="shared" si="14"/>
        <v>000</v>
      </c>
    </row>
    <row r="873" spans="1:7" ht="22.5" x14ac:dyDescent="0.2">
      <c r="A873" s="352" t="s">
        <v>91</v>
      </c>
      <c r="B873" s="353">
        <v>200</v>
      </c>
      <c r="C873" s="353" t="s">
        <v>2085</v>
      </c>
      <c r="D873" s="355">
        <v>17301118.199999999</v>
      </c>
      <c r="E873" s="355">
        <v>15801007.74</v>
      </c>
      <c r="F873" s="355">
        <v>1500110.46</v>
      </c>
      <c r="G873" s="54" t="str">
        <f t="shared" si="14"/>
        <v>200</v>
      </c>
    </row>
    <row r="874" spans="1:7" ht="22.5" x14ac:dyDescent="0.2">
      <c r="A874" s="352" t="s">
        <v>11</v>
      </c>
      <c r="B874" s="353">
        <v>200</v>
      </c>
      <c r="C874" s="353" t="s">
        <v>2086</v>
      </c>
      <c r="D874" s="355">
        <v>17301118.199999999</v>
      </c>
      <c r="E874" s="355">
        <v>15801007.74</v>
      </c>
      <c r="F874" s="355">
        <v>1500110.46</v>
      </c>
      <c r="G874" s="54" t="str">
        <f t="shared" si="14"/>
        <v>240</v>
      </c>
    </row>
    <row r="875" spans="1:7" x14ac:dyDescent="0.2">
      <c r="A875" s="352" t="s">
        <v>406</v>
      </c>
      <c r="B875" s="353">
        <v>200</v>
      </c>
      <c r="C875" s="353" t="s">
        <v>2087</v>
      </c>
      <c r="D875" s="355">
        <v>17301118.199999999</v>
      </c>
      <c r="E875" s="355">
        <v>15801007.74</v>
      </c>
      <c r="F875" s="355">
        <v>1500110.46</v>
      </c>
      <c r="G875" s="54" t="str">
        <f t="shared" si="14"/>
        <v>244</v>
      </c>
    </row>
    <row r="876" spans="1:7" ht="45" x14ac:dyDescent="0.2">
      <c r="A876" s="352" t="s">
        <v>353</v>
      </c>
      <c r="B876" s="353">
        <v>200</v>
      </c>
      <c r="C876" s="353" t="s">
        <v>2088</v>
      </c>
      <c r="D876" s="355">
        <v>54578518.960000001</v>
      </c>
      <c r="E876" s="355">
        <v>39654284.060000002</v>
      </c>
      <c r="F876" s="355">
        <v>14924234.9</v>
      </c>
      <c r="G876" s="54" t="str">
        <f t="shared" si="14"/>
        <v>000</v>
      </c>
    </row>
    <row r="877" spans="1:7" ht="22.5" x14ac:dyDescent="0.2">
      <c r="A877" s="352" t="s">
        <v>91</v>
      </c>
      <c r="B877" s="353">
        <v>200</v>
      </c>
      <c r="C877" s="353" t="s">
        <v>2089</v>
      </c>
      <c r="D877" s="355">
        <v>54578518.960000001</v>
      </c>
      <c r="E877" s="355">
        <v>39654284.060000002</v>
      </c>
      <c r="F877" s="355">
        <v>14924234.9</v>
      </c>
      <c r="G877" s="54" t="str">
        <f t="shared" si="14"/>
        <v>200</v>
      </c>
    </row>
    <row r="878" spans="1:7" ht="22.5" x14ac:dyDescent="0.2">
      <c r="A878" s="352" t="s">
        <v>11</v>
      </c>
      <c r="B878" s="353">
        <v>200</v>
      </c>
      <c r="C878" s="353" t="s">
        <v>2090</v>
      </c>
      <c r="D878" s="355">
        <v>54578518.960000001</v>
      </c>
      <c r="E878" s="355">
        <v>39654284.060000002</v>
      </c>
      <c r="F878" s="355">
        <v>14924234.9</v>
      </c>
      <c r="G878" s="54" t="str">
        <f t="shared" si="14"/>
        <v>240</v>
      </c>
    </row>
    <row r="879" spans="1:7" x14ac:dyDescent="0.2">
      <c r="A879" s="352" t="s">
        <v>406</v>
      </c>
      <c r="B879" s="353">
        <v>200</v>
      </c>
      <c r="C879" s="353" t="s">
        <v>2091</v>
      </c>
      <c r="D879" s="355">
        <v>54578518.960000001</v>
      </c>
      <c r="E879" s="355">
        <v>39654284.060000002</v>
      </c>
      <c r="F879" s="355">
        <v>14924234.9</v>
      </c>
      <c r="G879" s="54" t="str">
        <f t="shared" ref="G879:G937" si="15">RIGHT(C879,3)</f>
        <v>244</v>
      </c>
    </row>
    <row r="880" spans="1:7" ht="45" x14ac:dyDescent="0.2">
      <c r="A880" s="352" t="s">
        <v>354</v>
      </c>
      <c r="B880" s="353">
        <v>200</v>
      </c>
      <c r="C880" s="353" t="s">
        <v>2092</v>
      </c>
      <c r="D880" s="355">
        <v>8582252.8399999999</v>
      </c>
      <c r="E880" s="355">
        <v>6169542.6500000004</v>
      </c>
      <c r="F880" s="355">
        <v>2412710.19</v>
      </c>
      <c r="G880" s="54" t="str">
        <f t="shared" si="15"/>
        <v>000</v>
      </c>
    </row>
    <row r="881" spans="1:7" ht="22.5" x14ac:dyDescent="0.2">
      <c r="A881" s="352" t="s">
        <v>91</v>
      </c>
      <c r="B881" s="353">
        <v>200</v>
      </c>
      <c r="C881" s="353" t="s">
        <v>2093</v>
      </c>
      <c r="D881" s="355">
        <v>8582252.8399999999</v>
      </c>
      <c r="E881" s="355">
        <v>6169542.6500000004</v>
      </c>
      <c r="F881" s="355">
        <v>2412710.19</v>
      </c>
      <c r="G881" s="54" t="str">
        <f t="shared" si="15"/>
        <v>200</v>
      </c>
    </row>
    <row r="882" spans="1:7" ht="22.5" x14ac:dyDescent="0.2">
      <c r="A882" s="352" t="s">
        <v>11</v>
      </c>
      <c r="B882" s="353">
        <v>200</v>
      </c>
      <c r="C882" s="353" t="s">
        <v>2094</v>
      </c>
      <c r="D882" s="355">
        <v>8582252.8399999999</v>
      </c>
      <c r="E882" s="355">
        <v>6169542.6500000004</v>
      </c>
      <c r="F882" s="355">
        <v>2412710.19</v>
      </c>
      <c r="G882" s="54" t="str">
        <f t="shared" si="15"/>
        <v>240</v>
      </c>
    </row>
    <row r="883" spans="1:7" x14ac:dyDescent="0.2">
      <c r="A883" s="352" t="s">
        <v>406</v>
      </c>
      <c r="B883" s="353">
        <v>200</v>
      </c>
      <c r="C883" s="353" t="s">
        <v>2095</v>
      </c>
      <c r="D883" s="355">
        <v>8582252.8399999999</v>
      </c>
      <c r="E883" s="355">
        <v>6169542.6500000004</v>
      </c>
      <c r="F883" s="355">
        <v>2412710.19</v>
      </c>
      <c r="G883" s="54" t="str">
        <f t="shared" si="15"/>
        <v>244</v>
      </c>
    </row>
    <row r="884" spans="1:7" ht="33.75" x14ac:dyDescent="0.2">
      <c r="A884" s="352" t="s">
        <v>44</v>
      </c>
      <c r="B884" s="353">
        <v>200</v>
      </c>
      <c r="C884" s="353" t="s">
        <v>2096</v>
      </c>
      <c r="D884" s="355">
        <v>243703881.72999999</v>
      </c>
      <c r="E884" s="355">
        <v>172151771.22999999</v>
      </c>
      <c r="F884" s="355">
        <v>71552110.5</v>
      </c>
      <c r="G884" s="54" t="str">
        <f t="shared" si="15"/>
        <v>000</v>
      </c>
    </row>
    <row r="885" spans="1:7" ht="22.5" x14ac:dyDescent="0.2">
      <c r="A885" s="352" t="s">
        <v>91</v>
      </c>
      <c r="B885" s="353">
        <v>200</v>
      </c>
      <c r="C885" s="353" t="s">
        <v>2097</v>
      </c>
      <c r="D885" s="355">
        <v>243703881.72999999</v>
      </c>
      <c r="E885" s="355">
        <v>172151771.22999999</v>
      </c>
      <c r="F885" s="355">
        <v>71552110.5</v>
      </c>
      <c r="G885" s="54" t="str">
        <f t="shared" si="15"/>
        <v>200</v>
      </c>
    </row>
    <row r="886" spans="1:7" ht="22.5" x14ac:dyDescent="0.2">
      <c r="A886" s="352" t="s">
        <v>11</v>
      </c>
      <c r="B886" s="353">
        <v>200</v>
      </c>
      <c r="C886" s="353" t="s">
        <v>2098</v>
      </c>
      <c r="D886" s="355">
        <v>243703881.72999999</v>
      </c>
      <c r="E886" s="355">
        <v>172151771.22999999</v>
      </c>
      <c r="F886" s="355">
        <v>71552110.5</v>
      </c>
      <c r="G886" s="54" t="str">
        <f t="shared" si="15"/>
        <v>240</v>
      </c>
    </row>
    <row r="887" spans="1:7" x14ac:dyDescent="0.2">
      <c r="A887" s="352" t="s">
        <v>406</v>
      </c>
      <c r="B887" s="353">
        <v>200</v>
      </c>
      <c r="C887" s="353" t="s">
        <v>2099</v>
      </c>
      <c r="D887" s="355">
        <v>243703881.72999999</v>
      </c>
      <c r="E887" s="355">
        <v>172151771.22999999</v>
      </c>
      <c r="F887" s="355">
        <v>71552110.5</v>
      </c>
      <c r="G887" s="54" t="str">
        <f t="shared" si="15"/>
        <v>244</v>
      </c>
    </row>
    <row r="888" spans="1:7" x14ac:dyDescent="0.2">
      <c r="A888" s="352" t="s">
        <v>56</v>
      </c>
      <c r="B888" s="353">
        <v>200</v>
      </c>
      <c r="C888" s="353" t="s">
        <v>2100</v>
      </c>
      <c r="D888" s="355">
        <v>27808122.460000001</v>
      </c>
      <c r="E888" s="355">
        <v>18776067.41</v>
      </c>
      <c r="F888" s="355">
        <v>9032055.0500000007</v>
      </c>
      <c r="G888" s="54" t="str">
        <f t="shared" si="15"/>
        <v>000</v>
      </c>
    </row>
    <row r="889" spans="1:7" x14ac:dyDescent="0.2">
      <c r="A889" s="352" t="s">
        <v>336</v>
      </c>
      <c r="B889" s="353">
        <v>200</v>
      </c>
      <c r="C889" s="353" t="s">
        <v>2101</v>
      </c>
      <c r="D889" s="355">
        <v>24842392.300000001</v>
      </c>
      <c r="E889" s="355">
        <v>17677155.300000001</v>
      </c>
      <c r="F889" s="355">
        <v>7165237</v>
      </c>
      <c r="G889" s="54" t="str">
        <f t="shared" si="15"/>
        <v>000</v>
      </c>
    </row>
    <row r="890" spans="1:7" ht="33.75" x14ac:dyDescent="0.2">
      <c r="A890" s="352" t="s">
        <v>9</v>
      </c>
      <c r="B890" s="353">
        <v>200</v>
      </c>
      <c r="C890" s="353" t="s">
        <v>2102</v>
      </c>
      <c r="D890" s="355">
        <v>24085149.32</v>
      </c>
      <c r="E890" s="355">
        <v>17520178.52</v>
      </c>
      <c r="F890" s="355">
        <v>6564970.7999999998</v>
      </c>
      <c r="G890" s="54" t="str">
        <f t="shared" si="15"/>
        <v>100</v>
      </c>
    </row>
    <row r="891" spans="1:7" x14ac:dyDescent="0.2">
      <c r="A891" s="352" t="s">
        <v>10</v>
      </c>
      <c r="B891" s="353">
        <v>200</v>
      </c>
      <c r="C891" s="353" t="s">
        <v>2103</v>
      </c>
      <c r="D891" s="355">
        <v>24085149.32</v>
      </c>
      <c r="E891" s="355">
        <v>17520178.52</v>
      </c>
      <c r="F891" s="355">
        <v>6564970.7999999998</v>
      </c>
      <c r="G891" s="54" t="str">
        <f t="shared" si="15"/>
        <v>120</v>
      </c>
    </row>
    <row r="892" spans="1:7" x14ac:dyDescent="0.2">
      <c r="A892" s="352" t="s">
        <v>343</v>
      </c>
      <c r="B892" s="353">
        <v>200</v>
      </c>
      <c r="C892" s="353" t="s">
        <v>2104</v>
      </c>
      <c r="D892" s="355">
        <v>17786695.98</v>
      </c>
      <c r="E892" s="355">
        <v>13025964.449999999</v>
      </c>
      <c r="F892" s="355">
        <v>4760731.53</v>
      </c>
      <c r="G892" s="54" t="str">
        <f t="shared" si="15"/>
        <v>121</v>
      </c>
    </row>
    <row r="893" spans="1:7" ht="22.5" x14ac:dyDescent="0.2">
      <c r="A893" s="352" t="s">
        <v>57</v>
      </c>
      <c r="B893" s="353">
        <v>200</v>
      </c>
      <c r="C893" s="353" t="s">
        <v>2105</v>
      </c>
      <c r="D893" s="355">
        <v>936600</v>
      </c>
      <c r="E893" s="355">
        <v>785152.86</v>
      </c>
      <c r="F893" s="355">
        <v>151447.14000000001</v>
      </c>
      <c r="G893" s="54" t="str">
        <f t="shared" si="15"/>
        <v>122</v>
      </c>
    </row>
    <row r="894" spans="1:7" ht="33.75" x14ac:dyDescent="0.2">
      <c r="A894" s="352" t="s">
        <v>344</v>
      </c>
      <c r="B894" s="353">
        <v>200</v>
      </c>
      <c r="C894" s="353" t="s">
        <v>2106</v>
      </c>
      <c r="D894" s="355">
        <v>5361853.34</v>
      </c>
      <c r="E894" s="355">
        <v>3709061.21</v>
      </c>
      <c r="F894" s="355">
        <v>1652792.13</v>
      </c>
      <c r="G894" s="54" t="str">
        <f t="shared" si="15"/>
        <v>129</v>
      </c>
    </row>
    <row r="895" spans="1:7" ht="22.5" x14ac:dyDescent="0.2">
      <c r="A895" s="352" t="s">
        <v>91</v>
      </c>
      <c r="B895" s="353">
        <v>200</v>
      </c>
      <c r="C895" s="353" t="s">
        <v>2107</v>
      </c>
      <c r="D895" s="355">
        <v>755242.98</v>
      </c>
      <c r="E895" s="355">
        <v>156976.78</v>
      </c>
      <c r="F895" s="355">
        <v>598266.19999999995</v>
      </c>
      <c r="G895" s="54" t="str">
        <f t="shared" si="15"/>
        <v>200</v>
      </c>
    </row>
    <row r="896" spans="1:7" ht="22.5" x14ac:dyDescent="0.2">
      <c r="A896" s="352" t="s">
        <v>11</v>
      </c>
      <c r="B896" s="353">
        <v>200</v>
      </c>
      <c r="C896" s="353" t="s">
        <v>2108</v>
      </c>
      <c r="D896" s="355">
        <v>755242.98</v>
      </c>
      <c r="E896" s="355">
        <v>156976.78</v>
      </c>
      <c r="F896" s="355">
        <v>598266.19999999995</v>
      </c>
      <c r="G896" s="54" t="str">
        <f t="shared" si="15"/>
        <v>240</v>
      </c>
    </row>
    <row r="897" spans="1:7" x14ac:dyDescent="0.2">
      <c r="A897" s="352" t="s">
        <v>406</v>
      </c>
      <c r="B897" s="353">
        <v>200</v>
      </c>
      <c r="C897" s="353" t="s">
        <v>2109</v>
      </c>
      <c r="D897" s="355">
        <v>755242.98</v>
      </c>
      <c r="E897" s="355">
        <v>156976.78</v>
      </c>
      <c r="F897" s="355">
        <v>598266.19999999995</v>
      </c>
      <c r="G897" s="54" t="str">
        <f t="shared" si="15"/>
        <v>244</v>
      </c>
    </row>
    <row r="898" spans="1:7" x14ac:dyDescent="0.2">
      <c r="A898" s="352" t="s">
        <v>12</v>
      </c>
      <c r="B898" s="353">
        <v>200</v>
      </c>
      <c r="C898" s="353" t="s">
        <v>2110</v>
      </c>
      <c r="D898" s="355">
        <v>2000</v>
      </c>
      <c r="E898" s="355">
        <v>0</v>
      </c>
      <c r="F898" s="355">
        <v>2000</v>
      </c>
      <c r="G898" s="54" t="str">
        <f t="shared" si="15"/>
        <v>800</v>
      </c>
    </row>
    <row r="899" spans="1:7" x14ac:dyDescent="0.2">
      <c r="A899" s="352" t="s">
        <v>13</v>
      </c>
      <c r="B899" s="353">
        <v>200</v>
      </c>
      <c r="C899" s="353" t="s">
        <v>2111</v>
      </c>
      <c r="D899" s="355">
        <v>2000</v>
      </c>
      <c r="E899" s="355">
        <v>0</v>
      </c>
      <c r="F899" s="355">
        <v>2000</v>
      </c>
      <c r="G899" s="54" t="str">
        <f t="shared" si="15"/>
        <v>850</v>
      </c>
    </row>
    <row r="900" spans="1:7" x14ac:dyDescent="0.2">
      <c r="A900" s="352" t="s">
        <v>188</v>
      </c>
      <c r="B900" s="353">
        <v>200</v>
      </c>
      <c r="C900" s="353" t="s">
        <v>2112</v>
      </c>
      <c r="D900" s="355">
        <v>2000</v>
      </c>
      <c r="E900" s="355">
        <v>0</v>
      </c>
      <c r="F900" s="355">
        <v>2000</v>
      </c>
      <c r="G900" s="54" t="str">
        <f t="shared" si="15"/>
        <v>852</v>
      </c>
    </row>
    <row r="901" spans="1:7" ht="45" x14ac:dyDescent="0.2">
      <c r="A901" s="352" t="s">
        <v>397</v>
      </c>
      <c r="B901" s="353">
        <v>200</v>
      </c>
      <c r="C901" s="353" t="s">
        <v>2113</v>
      </c>
      <c r="D901" s="355">
        <v>2236551.16</v>
      </c>
      <c r="E901" s="355">
        <v>899150.29</v>
      </c>
      <c r="F901" s="355">
        <v>1337400.8700000001</v>
      </c>
      <c r="G901" s="54" t="str">
        <f t="shared" si="15"/>
        <v>000</v>
      </c>
    </row>
    <row r="902" spans="1:7" ht="33.75" x14ac:dyDescent="0.2">
      <c r="A902" s="352" t="s">
        <v>9</v>
      </c>
      <c r="B902" s="353">
        <v>200</v>
      </c>
      <c r="C902" s="353" t="s">
        <v>2114</v>
      </c>
      <c r="D902" s="355">
        <v>2236551.16</v>
      </c>
      <c r="E902" s="355">
        <v>899150.29</v>
      </c>
      <c r="F902" s="355">
        <v>1337400.8700000001</v>
      </c>
      <c r="G902" s="54" t="str">
        <f t="shared" si="15"/>
        <v>100</v>
      </c>
    </row>
    <row r="903" spans="1:7" x14ac:dyDescent="0.2">
      <c r="A903" s="352" t="s">
        <v>10</v>
      </c>
      <c r="B903" s="353">
        <v>200</v>
      </c>
      <c r="C903" s="353" t="s">
        <v>2115</v>
      </c>
      <c r="D903" s="355">
        <v>2236551.16</v>
      </c>
      <c r="E903" s="355">
        <v>899150.29</v>
      </c>
      <c r="F903" s="355">
        <v>1337400.8700000001</v>
      </c>
      <c r="G903" s="54" t="str">
        <f t="shared" si="15"/>
        <v>120</v>
      </c>
    </row>
    <row r="904" spans="1:7" x14ac:dyDescent="0.2">
      <c r="A904" s="352" t="s">
        <v>343</v>
      </c>
      <c r="B904" s="353">
        <v>200</v>
      </c>
      <c r="C904" s="353" t="s">
        <v>2116</v>
      </c>
      <c r="D904" s="355">
        <v>1761677.06</v>
      </c>
      <c r="E904" s="355">
        <v>691389.39</v>
      </c>
      <c r="F904" s="355">
        <v>1070287.67</v>
      </c>
      <c r="G904" s="54" t="str">
        <f t="shared" si="15"/>
        <v>121</v>
      </c>
    </row>
    <row r="905" spans="1:7" ht="33.75" x14ac:dyDescent="0.2">
      <c r="A905" s="352" t="s">
        <v>344</v>
      </c>
      <c r="B905" s="353">
        <v>200</v>
      </c>
      <c r="C905" s="353" t="s">
        <v>2117</v>
      </c>
      <c r="D905" s="355">
        <v>474874.1</v>
      </c>
      <c r="E905" s="355">
        <v>207760.9</v>
      </c>
      <c r="F905" s="355">
        <v>267113.2</v>
      </c>
      <c r="G905" s="54" t="str">
        <f t="shared" si="15"/>
        <v>129</v>
      </c>
    </row>
    <row r="906" spans="1:7" ht="33.75" x14ac:dyDescent="0.2">
      <c r="A906" s="352" t="s">
        <v>1128</v>
      </c>
      <c r="B906" s="353">
        <v>200</v>
      </c>
      <c r="C906" s="353" t="s">
        <v>2118</v>
      </c>
      <c r="D906" s="355">
        <v>729179</v>
      </c>
      <c r="E906" s="355">
        <v>199761.82</v>
      </c>
      <c r="F906" s="355">
        <v>529417.18000000005</v>
      </c>
      <c r="G906" s="54" t="str">
        <f t="shared" si="15"/>
        <v>000</v>
      </c>
    </row>
    <row r="907" spans="1:7" ht="33.75" x14ac:dyDescent="0.2">
      <c r="A907" s="352" t="s">
        <v>9</v>
      </c>
      <c r="B907" s="353">
        <v>200</v>
      </c>
      <c r="C907" s="353" t="s">
        <v>2119</v>
      </c>
      <c r="D907" s="355">
        <v>729179</v>
      </c>
      <c r="E907" s="355">
        <v>199761.82</v>
      </c>
      <c r="F907" s="355">
        <v>529417.18000000005</v>
      </c>
      <c r="G907" s="54" t="str">
        <f t="shared" si="15"/>
        <v>100</v>
      </c>
    </row>
    <row r="908" spans="1:7" x14ac:dyDescent="0.2">
      <c r="A908" s="352" t="s">
        <v>10</v>
      </c>
      <c r="B908" s="353">
        <v>200</v>
      </c>
      <c r="C908" s="353" t="s">
        <v>2120</v>
      </c>
      <c r="D908" s="355">
        <v>729179</v>
      </c>
      <c r="E908" s="355">
        <v>199761.82</v>
      </c>
      <c r="F908" s="355">
        <v>529417.18000000005</v>
      </c>
      <c r="G908" s="54" t="str">
        <f t="shared" si="15"/>
        <v>120</v>
      </c>
    </row>
    <row r="909" spans="1:7" x14ac:dyDescent="0.2">
      <c r="A909" s="352" t="s">
        <v>343</v>
      </c>
      <c r="B909" s="353">
        <v>200</v>
      </c>
      <c r="C909" s="353" t="s">
        <v>2121</v>
      </c>
      <c r="D909" s="355">
        <v>560045.30000000005</v>
      </c>
      <c r="E909" s="355">
        <v>153426.89000000001</v>
      </c>
      <c r="F909" s="355">
        <v>406618.41</v>
      </c>
      <c r="G909" s="54" t="str">
        <f t="shared" si="15"/>
        <v>121</v>
      </c>
    </row>
    <row r="910" spans="1:7" ht="33.75" x14ac:dyDescent="0.2">
      <c r="A910" s="352" t="s">
        <v>344</v>
      </c>
      <c r="B910" s="353">
        <v>200</v>
      </c>
      <c r="C910" s="353" t="s">
        <v>2122</v>
      </c>
      <c r="D910" s="355">
        <v>169133.7</v>
      </c>
      <c r="E910" s="355">
        <v>46334.93</v>
      </c>
      <c r="F910" s="355">
        <v>122798.77</v>
      </c>
      <c r="G910" s="54" t="str">
        <f t="shared" si="15"/>
        <v>129</v>
      </c>
    </row>
    <row r="911" spans="1:7" x14ac:dyDescent="0.2">
      <c r="A911" s="352" t="s">
        <v>213</v>
      </c>
      <c r="B911" s="353">
        <v>200</v>
      </c>
      <c r="C911" s="353" t="s">
        <v>2123</v>
      </c>
      <c r="D911" s="355">
        <v>100569762.43000001</v>
      </c>
      <c r="E911" s="355">
        <v>33649830.960000001</v>
      </c>
      <c r="F911" s="355">
        <v>66919931.469999999</v>
      </c>
      <c r="G911" s="54" t="str">
        <f t="shared" si="15"/>
        <v>000</v>
      </c>
    </row>
    <row r="912" spans="1:7" x14ac:dyDescent="0.2">
      <c r="A912" s="352" t="s">
        <v>169</v>
      </c>
      <c r="B912" s="353">
        <v>200</v>
      </c>
      <c r="C912" s="353" t="s">
        <v>2124</v>
      </c>
      <c r="D912" s="355">
        <v>100569762.43000001</v>
      </c>
      <c r="E912" s="355">
        <v>33649830.960000001</v>
      </c>
      <c r="F912" s="355">
        <v>66919931.469999999</v>
      </c>
      <c r="G912" s="54" t="str">
        <f t="shared" si="15"/>
        <v>000</v>
      </c>
    </row>
    <row r="913" spans="1:7" ht="33.75" x14ac:dyDescent="0.2">
      <c r="A913" s="352" t="s">
        <v>459</v>
      </c>
      <c r="B913" s="353">
        <v>200</v>
      </c>
      <c r="C913" s="353" t="s">
        <v>2125</v>
      </c>
      <c r="D913" s="355">
        <v>27854200</v>
      </c>
      <c r="E913" s="355">
        <v>2500000</v>
      </c>
      <c r="F913" s="355">
        <v>25354200</v>
      </c>
      <c r="G913" s="54" t="str">
        <f t="shared" si="15"/>
        <v>000</v>
      </c>
    </row>
    <row r="914" spans="1:7" ht="45" x14ac:dyDescent="0.2">
      <c r="A914" s="352" t="s">
        <v>1004</v>
      </c>
      <c r="B914" s="353">
        <v>200</v>
      </c>
      <c r="C914" s="353" t="s">
        <v>2126</v>
      </c>
      <c r="D914" s="355">
        <v>572400</v>
      </c>
      <c r="E914" s="355">
        <v>0</v>
      </c>
      <c r="F914" s="355">
        <v>572400</v>
      </c>
      <c r="G914" s="54" t="str">
        <f t="shared" si="15"/>
        <v>000</v>
      </c>
    </row>
    <row r="915" spans="1:7" x14ac:dyDescent="0.2">
      <c r="A915" s="352" t="s">
        <v>12</v>
      </c>
      <c r="B915" s="353">
        <v>200</v>
      </c>
      <c r="C915" s="353" t="s">
        <v>2127</v>
      </c>
      <c r="D915" s="355">
        <v>572400</v>
      </c>
      <c r="E915" s="355">
        <v>0</v>
      </c>
      <c r="F915" s="355">
        <v>572400</v>
      </c>
      <c r="G915" s="54" t="str">
        <f t="shared" si="15"/>
        <v>800</v>
      </c>
    </row>
    <row r="916" spans="1:7" ht="33.75" x14ac:dyDescent="0.2">
      <c r="A916" s="352" t="s">
        <v>287</v>
      </c>
      <c r="B916" s="353">
        <v>200</v>
      </c>
      <c r="C916" s="353" t="s">
        <v>2128</v>
      </c>
      <c r="D916" s="355">
        <v>572400</v>
      </c>
      <c r="E916" s="355">
        <v>0</v>
      </c>
      <c r="F916" s="355">
        <v>572400</v>
      </c>
      <c r="G916" s="54" t="str">
        <f t="shared" si="15"/>
        <v>810</v>
      </c>
    </row>
    <row r="917" spans="1:7" ht="33.75" x14ac:dyDescent="0.2">
      <c r="A917" s="352" t="s">
        <v>432</v>
      </c>
      <c r="B917" s="353">
        <v>200</v>
      </c>
      <c r="C917" s="353" t="s">
        <v>2129</v>
      </c>
      <c r="D917" s="355">
        <v>572400</v>
      </c>
      <c r="E917" s="355">
        <v>0</v>
      </c>
      <c r="F917" s="355">
        <v>572400</v>
      </c>
      <c r="G917" s="54" t="str">
        <f t="shared" si="15"/>
        <v>811</v>
      </c>
    </row>
    <row r="918" spans="1:7" ht="33.75" x14ac:dyDescent="0.2">
      <c r="A918" s="352" t="s">
        <v>1047</v>
      </c>
      <c r="B918" s="353">
        <v>200</v>
      </c>
      <c r="C918" s="353" t="s">
        <v>2130</v>
      </c>
      <c r="D918" s="355">
        <v>24666000</v>
      </c>
      <c r="E918" s="355">
        <v>0</v>
      </c>
      <c r="F918" s="355">
        <v>24666000</v>
      </c>
      <c r="G918" s="54" t="str">
        <f t="shared" si="15"/>
        <v>000</v>
      </c>
    </row>
    <row r="919" spans="1:7" ht="22.5" x14ac:dyDescent="0.2">
      <c r="A919" s="352" t="s">
        <v>91</v>
      </c>
      <c r="B919" s="353">
        <v>200</v>
      </c>
      <c r="C919" s="353" t="s">
        <v>2131</v>
      </c>
      <c r="D919" s="355">
        <v>24666000</v>
      </c>
      <c r="E919" s="355">
        <v>0</v>
      </c>
      <c r="F919" s="355">
        <v>24666000</v>
      </c>
      <c r="G919" s="54" t="str">
        <f t="shared" si="15"/>
        <v>200</v>
      </c>
    </row>
    <row r="920" spans="1:7" ht="22.5" x14ac:dyDescent="0.2">
      <c r="A920" s="352" t="s">
        <v>11</v>
      </c>
      <c r="B920" s="353">
        <v>200</v>
      </c>
      <c r="C920" s="353" t="s">
        <v>2132</v>
      </c>
      <c r="D920" s="355">
        <v>24666000</v>
      </c>
      <c r="E920" s="355">
        <v>0</v>
      </c>
      <c r="F920" s="355">
        <v>24666000</v>
      </c>
      <c r="G920" s="54" t="str">
        <f t="shared" si="15"/>
        <v>240</v>
      </c>
    </row>
    <row r="921" spans="1:7" x14ac:dyDescent="0.2">
      <c r="A921" s="352" t="s">
        <v>406</v>
      </c>
      <c r="B921" s="353">
        <v>200</v>
      </c>
      <c r="C921" s="353" t="s">
        <v>2133</v>
      </c>
      <c r="D921" s="355">
        <v>24666000</v>
      </c>
      <c r="E921" s="355">
        <v>0</v>
      </c>
      <c r="F921" s="355">
        <v>24666000</v>
      </c>
      <c r="G921" s="54" t="str">
        <f t="shared" si="15"/>
        <v>244</v>
      </c>
    </row>
    <row r="922" spans="1:7" ht="22.5" x14ac:dyDescent="0.2">
      <c r="A922" s="352" t="s">
        <v>1048</v>
      </c>
      <c r="B922" s="353">
        <v>200</v>
      </c>
      <c r="C922" s="353" t="s">
        <v>2134</v>
      </c>
      <c r="D922" s="355">
        <v>1115800</v>
      </c>
      <c r="E922" s="355">
        <v>1000000</v>
      </c>
      <c r="F922" s="355">
        <v>115800</v>
      </c>
      <c r="G922" s="54" t="str">
        <f t="shared" si="15"/>
        <v>000</v>
      </c>
    </row>
    <row r="923" spans="1:7" x14ac:dyDescent="0.2">
      <c r="A923" s="352" t="s">
        <v>12</v>
      </c>
      <c r="B923" s="353">
        <v>200</v>
      </c>
      <c r="C923" s="353" t="s">
        <v>2135</v>
      </c>
      <c r="D923" s="355">
        <v>1115800</v>
      </c>
      <c r="E923" s="355">
        <v>1000000</v>
      </c>
      <c r="F923" s="355">
        <v>115800</v>
      </c>
      <c r="G923" s="54" t="str">
        <f t="shared" si="15"/>
        <v>800</v>
      </c>
    </row>
    <row r="924" spans="1:7" ht="33.75" x14ac:dyDescent="0.2">
      <c r="A924" s="352" t="s">
        <v>287</v>
      </c>
      <c r="B924" s="353">
        <v>200</v>
      </c>
      <c r="C924" s="353" t="s">
        <v>2136</v>
      </c>
      <c r="D924" s="355">
        <v>1115800</v>
      </c>
      <c r="E924" s="355">
        <v>1000000</v>
      </c>
      <c r="F924" s="355">
        <v>115800</v>
      </c>
      <c r="G924" s="54" t="str">
        <f t="shared" si="15"/>
        <v>810</v>
      </c>
    </row>
    <row r="925" spans="1:7" ht="33.75" x14ac:dyDescent="0.2">
      <c r="A925" s="352" t="s">
        <v>432</v>
      </c>
      <c r="B925" s="353">
        <v>200</v>
      </c>
      <c r="C925" s="353" t="s">
        <v>2137</v>
      </c>
      <c r="D925" s="355">
        <v>1115800</v>
      </c>
      <c r="E925" s="355">
        <v>1000000</v>
      </c>
      <c r="F925" s="355">
        <v>115800</v>
      </c>
      <c r="G925" s="54" t="str">
        <f t="shared" si="15"/>
        <v>811</v>
      </c>
    </row>
    <row r="926" spans="1:7" ht="33.75" x14ac:dyDescent="0.2">
      <c r="A926" s="352" t="s">
        <v>1202</v>
      </c>
      <c r="B926" s="353">
        <v>200</v>
      </c>
      <c r="C926" s="353" t="s">
        <v>2138</v>
      </c>
      <c r="D926" s="355">
        <v>1500000</v>
      </c>
      <c r="E926" s="355">
        <v>1500000</v>
      </c>
      <c r="F926" s="355">
        <v>0</v>
      </c>
      <c r="G926" s="54" t="str">
        <f t="shared" si="15"/>
        <v>000</v>
      </c>
    </row>
    <row r="927" spans="1:7" x14ac:dyDescent="0.2">
      <c r="A927" s="352" t="s">
        <v>12</v>
      </c>
      <c r="B927" s="353">
        <v>200</v>
      </c>
      <c r="C927" s="353" t="s">
        <v>2139</v>
      </c>
      <c r="D927" s="355">
        <v>1500000</v>
      </c>
      <c r="E927" s="355">
        <v>1500000</v>
      </c>
      <c r="F927" s="355">
        <v>0</v>
      </c>
      <c r="G927" s="54" t="str">
        <f t="shared" si="15"/>
        <v>800</v>
      </c>
    </row>
    <row r="928" spans="1:7" ht="33.75" x14ac:dyDescent="0.2">
      <c r="A928" s="352" t="s">
        <v>287</v>
      </c>
      <c r="B928" s="353">
        <v>200</v>
      </c>
      <c r="C928" s="353" t="s">
        <v>2140</v>
      </c>
      <c r="D928" s="355">
        <v>1500000</v>
      </c>
      <c r="E928" s="355">
        <v>1500000</v>
      </c>
      <c r="F928" s="355">
        <v>0</v>
      </c>
      <c r="G928" s="54" t="str">
        <f t="shared" si="15"/>
        <v>810</v>
      </c>
    </row>
    <row r="929" spans="1:7" ht="33.75" x14ac:dyDescent="0.2">
      <c r="A929" s="352" t="s">
        <v>1203</v>
      </c>
      <c r="B929" s="353">
        <v>200</v>
      </c>
      <c r="C929" s="353" t="s">
        <v>2141</v>
      </c>
      <c r="D929" s="355">
        <v>1500000</v>
      </c>
      <c r="E929" s="355">
        <v>1500000</v>
      </c>
      <c r="F929" s="355">
        <v>0</v>
      </c>
      <c r="G929" s="54" t="str">
        <f t="shared" si="15"/>
        <v>813</v>
      </c>
    </row>
    <row r="930" spans="1:7" x14ac:dyDescent="0.2">
      <c r="A930" s="352" t="s">
        <v>56</v>
      </c>
      <c r="B930" s="353">
        <v>200</v>
      </c>
      <c r="C930" s="353" t="s">
        <v>2142</v>
      </c>
      <c r="D930" s="355">
        <v>72715562.430000007</v>
      </c>
      <c r="E930" s="355">
        <v>31149830.960000001</v>
      </c>
      <c r="F930" s="355">
        <v>41565731.469999999</v>
      </c>
      <c r="G930" s="54" t="str">
        <f t="shared" si="15"/>
        <v>000</v>
      </c>
    </row>
    <row r="931" spans="1:7" ht="78.75" x14ac:dyDescent="0.2">
      <c r="A931" s="352" t="s">
        <v>1005</v>
      </c>
      <c r="B931" s="353">
        <v>200</v>
      </c>
      <c r="C931" s="353" t="s">
        <v>2143</v>
      </c>
      <c r="D931" s="355">
        <v>56885331.979999997</v>
      </c>
      <c r="E931" s="355">
        <v>31149830.960000001</v>
      </c>
      <c r="F931" s="355">
        <v>25735501.02</v>
      </c>
      <c r="G931" s="54" t="str">
        <f t="shared" si="15"/>
        <v>000</v>
      </c>
    </row>
    <row r="932" spans="1:7" x14ac:dyDescent="0.2">
      <c r="A932" s="352" t="s">
        <v>12</v>
      </c>
      <c r="B932" s="353">
        <v>200</v>
      </c>
      <c r="C932" s="353" t="s">
        <v>2144</v>
      </c>
      <c r="D932" s="355">
        <v>56885331.979999997</v>
      </c>
      <c r="E932" s="355">
        <v>31149830.960000001</v>
      </c>
      <c r="F932" s="355">
        <v>25735501.02</v>
      </c>
      <c r="G932" s="54" t="str">
        <f t="shared" si="15"/>
        <v>800</v>
      </c>
    </row>
    <row r="933" spans="1:7" ht="33.75" x14ac:dyDescent="0.2">
      <c r="A933" s="352" t="s">
        <v>287</v>
      </c>
      <c r="B933" s="353">
        <v>200</v>
      </c>
      <c r="C933" s="353" t="s">
        <v>2145</v>
      </c>
      <c r="D933" s="355">
        <v>56885331.979999997</v>
      </c>
      <c r="E933" s="355">
        <v>31149830.960000001</v>
      </c>
      <c r="F933" s="355">
        <v>25735501.02</v>
      </c>
      <c r="G933" s="54" t="str">
        <f t="shared" si="15"/>
        <v>810</v>
      </c>
    </row>
    <row r="934" spans="1:7" ht="33.75" x14ac:dyDescent="0.2">
      <c r="A934" s="352" t="s">
        <v>432</v>
      </c>
      <c r="B934" s="353">
        <v>200</v>
      </c>
      <c r="C934" s="353" t="s">
        <v>2146</v>
      </c>
      <c r="D934" s="355">
        <v>56885331.979999997</v>
      </c>
      <c r="E934" s="355">
        <v>31149830.960000001</v>
      </c>
      <c r="F934" s="355">
        <v>25735501.02</v>
      </c>
      <c r="G934" s="54" t="str">
        <f t="shared" si="15"/>
        <v>811</v>
      </c>
    </row>
    <row r="935" spans="1:7" x14ac:dyDescent="0.2">
      <c r="A935" s="352" t="s">
        <v>559</v>
      </c>
      <c r="B935" s="353">
        <v>200</v>
      </c>
      <c r="C935" s="353" t="s">
        <v>2147</v>
      </c>
      <c r="D935" s="355">
        <v>15830230.449999999</v>
      </c>
      <c r="E935" s="355">
        <v>0</v>
      </c>
      <c r="F935" s="355">
        <v>15830230.449999999</v>
      </c>
      <c r="G935" s="54" t="str">
        <f t="shared" si="15"/>
        <v>000</v>
      </c>
    </row>
    <row r="936" spans="1:7" ht="22.5" x14ac:dyDescent="0.2">
      <c r="A936" s="352" t="s">
        <v>91</v>
      </c>
      <c r="B936" s="353">
        <v>200</v>
      </c>
      <c r="C936" s="353" t="s">
        <v>2900</v>
      </c>
      <c r="D936" s="355">
        <v>15830230.449999999</v>
      </c>
      <c r="E936" s="355">
        <v>0</v>
      </c>
      <c r="F936" s="355">
        <v>15830230.449999999</v>
      </c>
      <c r="G936" s="54" t="str">
        <f t="shared" si="15"/>
        <v>200</v>
      </c>
    </row>
    <row r="937" spans="1:7" ht="22.5" x14ac:dyDescent="0.2">
      <c r="A937" s="352" t="s">
        <v>11</v>
      </c>
      <c r="B937" s="353">
        <v>200</v>
      </c>
      <c r="C937" s="353" t="s">
        <v>2901</v>
      </c>
      <c r="D937" s="355">
        <v>15830230.449999999</v>
      </c>
      <c r="E937" s="355">
        <v>0</v>
      </c>
      <c r="F937" s="355">
        <v>15830230.449999999</v>
      </c>
      <c r="G937" s="54" t="str">
        <f t="shared" si="15"/>
        <v>240</v>
      </c>
    </row>
    <row r="938" spans="1:7" x14ac:dyDescent="0.2">
      <c r="A938" s="352" t="s">
        <v>406</v>
      </c>
      <c r="B938" s="353">
        <v>200</v>
      </c>
      <c r="C938" s="353" t="s">
        <v>2902</v>
      </c>
      <c r="D938" s="355">
        <v>15830230.449999999</v>
      </c>
      <c r="E938" s="355">
        <v>0</v>
      </c>
      <c r="F938" s="355">
        <v>15830230.449999999</v>
      </c>
      <c r="G938" s="54" t="str">
        <f t="shared" ref="G938:G994" si="16">RIGHT(C938,3)</f>
        <v>244</v>
      </c>
    </row>
    <row r="939" spans="1:7" x14ac:dyDescent="0.2">
      <c r="A939" s="352" t="s">
        <v>370</v>
      </c>
      <c r="B939" s="353">
        <v>200</v>
      </c>
      <c r="C939" s="353" t="s">
        <v>2148</v>
      </c>
      <c r="D939" s="355">
        <v>36000</v>
      </c>
      <c r="E939" s="355">
        <v>0</v>
      </c>
      <c r="F939" s="355">
        <v>36000</v>
      </c>
      <c r="G939" s="54" t="str">
        <f t="shared" si="16"/>
        <v>000</v>
      </c>
    </row>
    <row r="940" spans="1:7" x14ac:dyDescent="0.2">
      <c r="A940" s="352" t="s">
        <v>450</v>
      </c>
      <c r="B940" s="353">
        <v>200</v>
      </c>
      <c r="C940" s="353" t="s">
        <v>2149</v>
      </c>
      <c r="D940" s="355">
        <v>36000</v>
      </c>
      <c r="E940" s="355">
        <v>0</v>
      </c>
      <c r="F940" s="355">
        <v>36000</v>
      </c>
      <c r="G940" s="54" t="str">
        <f t="shared" si="16"/>
        <v>000</v>
      </c>
    </row>
    <row r="941" spans="1:7" x14ac:dyDescent="0.2">
      <c r="A941" s="352" t="s">
        <v>56</v>
      </c>
      <c r="B941" s="353">
        <v>200</v>
      </c>
      <c r="C941" s="353" t="s">
        <v>2150</v>
      </c>
      <c r="D941" s="355">
        <v>36000</v>
      </c>
      <c r="E941" s="355">
        <v>0</v>
      </c>
      <c r="F941" s="355">
        <v>36000</v>
      </c>
      <c r="G941" s="54" t="str">
        <f t="shared" si="16"/>
        <v>000</v>
      </c>
    </row>
    <row r="942" spans="1:7" x14ac:dyDescent="0.2">
      <c r="A942" s="352" t="s">
        <v>336</v>
      </c>
      <c r="B942" s="353">
        <v>200</v>
      </c>
      <c r="C942" s="353" t="s">
        <v>2151</v>
      </c>
      <c r="D942" s="355">
        <v>36000</v>
      </c>
      <c r="E942" s="355">
        <v>0</v>
      </c>
      <c r="F942" s="355">
        <v>36000</v>
      </c>
      <c r="G942" s="54" t="str">
        <f t="shared" si="16"/>
        <v>000</v>
      </c>
    </row>
    <row r="943" spans="1:7" ht="22.5" x14ac:dyDescent="0.2">
      <c r="A943" s="352" t="s">
        <v>91</v>
      </c>
      <c r="B943" s="353">
        <v>200</v>
      </c>
      <c r="C943" s="353" t="s">
        <v>2152</v>
      </c>
      <c r="D943" s="355">
        <v>36000</v>
      </c>
      <c r="E943" s="355">
        <v>0</v>
      </c>
      <c r="F943" s="355">
        <v>36000</v>
      </c>
      <c r="G943" s="54" t="str">
        <f t="shared" si="16"/>
        <v>200</v>
      </c>
    </row>
    <row r="944" spans="1:7" ht="22.5" x14ac:dyDescent="0.2">
      <c r="A944" s="352" t="s">
        <v>11</v>
      </c>
      <c r="B944" s="353">
        <v>200</v>
      </c>
      <c r="C944" s="353" t="s">
        <v>2153</v>
      </c>
      <c r="D944" s="355">
        <v>36000</v>
      </c>
      <c r="E944" s="355">
        <v>0</v>
      </c>
      <c r="F944" s="355">
        <v>36000</v>
      </c>
      <c r="G944" s="54" t="str">
        <f t="shared" si="16"/>
        <v>240</v>
      </c>
    </row>
    <row r="945" spans="1:7" x14ac:dyDescent="0.2">
      <c r="A945" s="352" t="s">
        <v>406</v>
      </c>
      <c r="B945" s="353">
        <v>200</v>
      </c>
      <c r="C945" s="353" t="s">
        <v>2154</v>
      </c>
      <c r="D945" s="355">
        <v>36000</v>
      </c>
      <c r="E945" s="355">
        <v>0</v>
      </c>
      <c r="F945" s="355">
        <v>36000</v>
      </c>
      <c r="G945" s="54" t="str">
        <f t="shared" si="16"/>
        <v>244</v>
      </c>
    </row>
    <row r="946" spans="1:7" x14ac:dyDescent="0.2">
      <c r="A946" s="352" t="s">
        <v>359</v>
      </c>
      <c r="B946" s="353">
        <v>200</v>
      </c>
      <c r="C946" s="353" t="s">
        <v>2155</v>
      </c>
      <c r="D946" s="355">
        <v>702838300</v>
      </c>
      <c r="E946" s="355">
        <v>599259182.88999999</v>
      </c>
      <c r="F946" s="355">
        <v>103579117.11</v>
      </c>
      <c r="G946" s="54" t="str">
        <f t="shared" si="16"/>
        <v>000</v>
      </c>
    </row>
    <row r="947" spans="1:7" x14ac:dyDescent="0.2">
      <c r="A947" s="352" t="s">
        <v>167</v>
      </c>
      <c r="B947" s="353">
        <v>200</v>
      </c>
      <c r="C947" s="353" t="s">
        <v>2156</v>
      </c>
      <c r="D947" s="355">
        <v>702838300</v>
      </c>
      <c r="E947" s="355">
        <v>599259182.88999999</v>
      </c>
      <c r="F947" s="355">
        <v>103579117.11</v>
      </c>
      <c r="G947" s="54" t="str">
        <f t="shared" si="16"/>
        <v>000</v>
      </c>
    </row>
    <row r="948" spans="1:7" ht="33.75" x14ac:dyDescent="0.2">
      <c r="A948" s="352" t="s">
        <v>456</v>
      </c>
      <c r="B948" s="353">
        <v>200</v>
      </c>
      <c r="C948" s="353" t="s">
        <v>2157</v>
      </c>
      <c r="D948" s="355">
        <v>672078100</v>
      </c>
      <c r="E948" s="355">
        <v>589208806.15999997</v>
      </c>
      <c r="F948" s="355">
        <v>82869293.840000004</v>
      </c>
      <c r="G948" s="54" t="str">
        <f t="shared" si="16"/>
        <v>000</v>
      </c>
    </row>
    <row r="949" spans="1:7" ht="78.75" x14ac:dyDescent="0.2">
      <c r="A949" s="352" t="s">
        <v>460</v>
      </c>
      <c r="B949" s="353">
        <v>200</v>
      </c>
      <c r="C949" s="353" t="s">
        <v>2158</v>
      </c>
      <c r="D949" s="355">
        <v>672078100</v>
      </c>
      <c r="E949" s="355">
        <v>589208806.15999997</v>
      </c>
      <c r="F949" s="355">
        <v>82869293.840000004</v>
      </c>
      <c r="G949" s="54" t="str">
        <f t="shared" si="16"/>
        <v>000</v>
      </c>
    </row>
    <row r="950" spans="1:7" x14ac:dyDescent="0.2">
      <c r="A950" s="352" t="s">
        <v>16</v>
      </c>
      <c r="B950" s="353">
        <v>200</v>
      </c>
      <c r="C950" s="353" t="s">
        <v>2159</v>
      </c>
      <c r="D950" s="355">
        <v>672078100</v>
      </c>
      <c r="E950" s="355">
        <v>589208806.15999997</v>
      </c>
      <c r="F950" s="355">
        <v>82869293.840000004</v>
      </c>
      <c r="G950" s="54" t="str">
        <f t="shared" si="16"/>
        <v>300</v>
      </c>
    </row>
    <row r="951" spans="1:7" ht="22.5" x14ac:dyDescent="0.2">
      <c r="A951" s="352" t="s">
        <v>17</v>
      </c>
      <c r="B951" s="353">
        <v>200</v>
      </c>
      <c r="C951" s="353" t="s">
        <v>2160</v>
      </c>
      <c r="D951" s="355">
        <v>672078100</v>
      </c>
      <c r="E951" s="355">
        <v>589208806.15999997</v>
      </c>
      <c r="F951" s="355">
        <v>82869293.840000004</v>
      </c>
      <c r="G951" s="54" t="str">
        <f t="shared" si="16"/>
        <v>320</v>
      </c>
    </row>
    <row r="952" spans="1:7" ht="22.5" x14ac:dyDescent="0.2">
      <c r="A952" s="352" t="s">
        <v>1042</v>
      </c>
      <c r="B952" s="353">
        <v>200</v>
      </c>
      <c r="C952" s="353" t="s">
        <v>2161</v>
      </c>
      <c r="D952" s="355">
        <v>672078100</v>
      </c>
      <c r="E952" s="355">
        <v>589208806.15999997</v>
      </c>
      <c r="F952" s="355">
        <v>82869293.840000004</v>
      </c>
      <c r="G952" s="54" t="str">
        <f t="shared" si="16"/>
        <v>323</v>
      </c>
    </row>
    <row r="953" spans="1:7" x14ac:dyDescent="0.2">
      <c r="A953" s="352" t="s">
        <v>56</v>
      </c>
      <c r="B953" s="353">
        <v>200</v>
      </c>
      <c r="C953" s="353" t="s">
        <v>2162</v>
      </c>
      <c r="D953" s="355">
        <v>30760200</v>
      </c>
      <c r="E953" s="355">
        <v>10050376.73</v>
      </c>
      <c r="F953" s="355">
        <v>20709823.27</v>
      </c>
      <c r="G953" s="54" t="str">
        <f t="shared" si="16"/>
        <v>000</v>
      </c>
    </row>
    <row r="954" spans="1:7" ht="67.5" x14ac:dyDescent="0.2">
      <c r="A954" s="352" t="s">
        <v>571</v>
      </c>
      <c r="B954" s="353">
        <v>200</v>
      </c>
      <c r="C954" s="353" t="s">
        <v>2163</v>
      </c>
      <c r="D954" s="355">
        <v>16938100</v>
      </c>
      <c r="E954" s="355">
        <v>4733905.37</v>
      </c>
      <c r="F954" s="355">
        <v>12204194.630000001</v>
      </c>
      <c r="G954" s="54" t="str">
        <f t="shared" si="16"/>
        <v>000</v>
      </c>
    </row>
    <row r="955" spans="1:7" x14ac:dyDescent="0.2">
      <c r="A955" s="352" t="s">
        <v>16</v>
      </c>
      <c r="B955" s="353">
        <v>200</v>
      </c>
      <c r="C955" s="353" t="s">
        <v>2164</v>
      </c>
      <c r="D955" s="355">
        <v>16938100</v>
      </c>
      <c r="E955" s="355">
        <v>4733905.37</v>
      </c>
      <c r="F955" s="355">
        <v>12204194.630000001</v>
      </c>
      <c r="G955" s="54" t="str">
        <f t="shared" si="16"/>
        <v>300</v>
      </c>
    </row>
    <row r="956" spans="1:7" ht="22.5" x14ac:dyDescent="0.2">
      <c r="A956" s="352" t="s">
        <v>17</v>
      </c>
      <c r="B956" s="353">
        <v>200</v>
      </c>
      <c r="C956" s="353" t="s">
        <v>2165</v>
      </c>
      <c r="D956" s="355">
        <v>16938100</v>
      </c>
      <c r="E956" s="355">
        <v>4733905.37</v>
      </c>
      <c r="F956" s="355">
        <v>12204194.630000001</v>
      </c>
      <c r="G956" s="54" t="str">
        <f t="shared" si="16"/>
        <v>320</v>
      </c>
    </row>
    <row r="957" spans="1:7" ht="22.5" x14ac:dyDescent="0.2">
      <c r="A957" s="352" t="s">
        <v>1042</v>
      </c>
      <c r="B957" s="353">
        <v>200</v>
      </c>
      <c r="C957" s="353" t="s">
        <v>2166</v>
      </c>
      <c r="D957" s="355">
        <v>16938100</v>
      </c>
      <c r="E957" s="355">
        <v>4733905.37</v>
      </c>
      <c r="F957" s="355">
        <v>12204194.630000001</v>
      </c>
      <c r="G957" s="54" t="str">
        <f t="shared" si="16"/>
        <v>323</v>
      </c>
    </row>
    <row r="958" spans="1:7" ht="12" customHeight="1" x14ac:dyDescent="0.2">
      <c r="A958" s="352" t="s">
        <v>572</v>
      </c>
      <c r="B958" s="353">
        <v>200</v>
      </c>
      <c r="C958" s="353" t="s">
        <v>2167</v>
      </c>
      <c r="D958" s="355">
        <v>13822100</v>
      </c>
      <c r="E958" s="355">
        <v>5316471.3600000003</v>
      </c>
      <c r="F958" s="355">
        <v>8505628.6400000006</v>
      </c>
      <c r="G958" s="54" t="str">
        <f t="shared" si="16"/>
        <v>000</v>
      </c>
    </row>
    <row r="959" spans="1:7" x14ac:dyDescent="0.2">
      <c r="A959" s="352" t="s">
        <v>16</v>
      </c>
      <c r="B959" s="353">
        <v>200</v>
      </c>
      <c r="C959" s="353" t="s">
        <v>2168</v>
      </c>
      <c r="D959" s="355">
        <v>13822100</v>
      </c>
      <c r="E959" s="355">
        <v>5316471.3600000003</v>
      </c>
      <c r="F959" s="355">
        <v>8505628.6400000006</v>
      </c>
      <c r="G959" s="54" t="str">
        <f t="shared" si="16"/>
        <v>300</v>
      </c>
    </row>
    <row r="960" spans="1:7" ht="22.5" x14ac:dyDescent="0.2">
      <c r="A960" s="352" t="s">
        <v>17</v>
      </c>
      <c r="B960" s="353">
        <v>200</v>
      </c>
      <c r="C960" s="353" t="s">
        <v>2169</v>
      </c>
      <c r="D960" s="355">
        <v>13822100</v>
      </c>
      <c r="E960" s="355">
        <v>5316471.3600000003</v>
      </c>
      <c r="F960" s="355">
        <v>8505628.6400000006</v>
      </c>
      <c r="G960" s="54" t="str">
        <f t="shared" si="16"/>
        <v>320</v>
      </c>
    </row>
    <row r="961" spans="1:7" ht="22.5" x14ac:dyDescent="0.2">
      <c r="A961" s="352" t="s">
        <v>1042</v>
      </c>
      <c r="B961" s="353">
        <v>200</v>
      </c>
      <c r="C961" s="353" t="s">
        <v>2170</v>
      </c>
      <c r="D961" s="355">
        <v>13822100</v>
      </c>
      <c r="E961" s="355">
        <v>5316471.3600000003</v>
      </c>
      <c r="F961" s="355">
        <v>8505628.6400000006</v>
      </c>
      <c r="G961" s="54" t="str">
        <f t="shared" si="16"/>
        <v>323</v>
      </c>
    </row>
    <row r="962" spans="1:7" ht="22.5" x14ac:dyDescent="0.2">
      <c r="A962" s="352" t="s">
        <v>87</v>
      </c>
      <c r="B962" s="353">
        <v>200</v>
      </c>
      <c r="C962" s="353" t="s">
        <v>2171</v>
      </c>
      <c r="D962" s="355">
        <v>55006753.25</v>
      </c>
      <c r="E962" s="355">
        <v>33448573.059999999</v>
      </c>
      <c r="F962" s="355">
        <v>21558180.190000001</v>
      </c>
      <c r="G962" s="54" t="str">
        <f t="shared" si="16"/>
        <v>000</v>
      </c>
    </row>
    <row r="963" spans="1:7" x14ac:dyDescent="0.2">
      <c r="A963" s="352" t="s">
        <v>40</v>
      </c>
      <c r="B963" s="353">
        <v>200</v>
      </c>
      <c r="C963" s="353" t="s">
        <v>2172</v>
      </c>
      <c r="D963" s="355">
        <v>54875953.25</v>
      </c>
      <c r="E963" s="355">
        <v>33337673.059999999</v>
      </c>
      <c r="F963" s="355">
        <v>21538280.190000001</v>
      </c>
      <c r="G963" s="54" t="str">
        <f t="shared" si="16"/>
        <v>000</v>
      </c>
    </row>
    <row r="964" spans="1:7" x14ac:dyDescent="0.2">
      <c r="A964" s="352" t="s">
        <v>391</v>
      </c>
      <c r="B964" s="353">
        <v>200</v>
      </c>
      <c r="C964" s="353" t="s">
        <v>2173</v>
      </c>
      <c r="D964" s="355">
        <v>54875953.25</v>
      </c>
      <c r="E964" s="355">
        <v>33337673.059999999</v>
      </c>
      <c r="F964" s="355">
        <v>21538280.190000001</v>
      </c>
      <c r="G964" s="54" t="str">
        <f t="shared" si="16"/>
        <v>000</v>
      </c>
    </row>
    <row r="965" spans="1:7" x14ac:dyDescent="0.2">
      <c r="A965" s="352" t="s">
        <v>56</v>
      </c>
      <c r="B965" s="353">
        <v>200</v>
      </c>
      <c r="C965" s="353" t="s">
        <v>2174</v>
      </c>
      <c r="D965" s="355">
        <v>54875953.25</v>
      </c>
      <c r="E965" s="355">
        <v>33337673.059999999</v>
      </c>
      <c r="F965" s="355">
        <v>21538280.190000001</v>
      </c>
      <c r="G965" s="54" t="str">
        <f t="shared" si="16"/>
        <v>000</v>
      </c>
    </row>
    <row r="966" spans="1:7" x14ac:dyDescent="0.2">
      <c r="A966" s="352" t="s">
        <v>336</v>
      </c>
      <c r="B966" s="353">
        <v>200</v>
      </c>
      <c r="C966" s="353" t="s">
        <v>2175</v>
      </c>
      <c r="D966" s="355">
        <v>37875199.759999998</v>
      </c>
      <c r="E966" s="355">
        <v>25316939.940000001</v>
      </c>
      <c r="F966" s="355">
        <v>12558259.82</v>
      </c>
      <c r="G966" s="54" t="str">
        <f t="shared" si="16"/>
        <v>000</v>
      </c>
    </row>
    <row r="967" spans="1:7" ht="33.75" x14ac:dyDescent="0.2">
      <c r="A967" s="352" t="s">
        <v>9</v>
      </c>
      <c r="B967" s="353">
        <v>200</v>
      </c>
      <c r="C967" s="353" t="s">
        <v>2176</v>
      </c>
      <c r="D967" s="355">
        <v>34837396.759999998</v>
      </c>
      <c r="E967" s="355">
        <v>23535908.649999999</v>
      </c>
      <c r="F967" s="355">
        <v>11301488.109999999</v>
      </c>
      <c r="G967" s="54" t="str">
        <f t="shared" si="16"/>
        <v>100</v>
      </c>
    </row>
    <row r="968" spans="1:7" x14ac:dyDescent="0.2">
      <c r="A968" s="352" t="s">
        <v>10</v>
      </c>
      <c r="B968" s="353">
        <v>200</v>
      </c>
      <c r="C968" s="353" t="s">
        <v>2177</v>
      </c>
      <c r="D968" s="355">
        <v>34837396.759999998</v>
      </c>
      <c r="E968" s="355">
        <v>23535908.649999999</v>
      </c>
      <c r="F968" s="355">
        <v>11301488.109999999</v>
      </c>
      <c r="G968" s="54" t="str">
        <f t="shared" si="16"/>
        <v>120</v>
      </c>
    </row>
    <row r="969" spans="1:7" x14ac:dyDescent="0.2">
      <c r="A969" s="352" t="s">
        <v>343</v>
      </c>
      <c r="B969" s="353">
        <v>200</v>
      </c>
      <c r="C969" s="353" t="s">
        <v>2178</v>
      </c>
      <c r="D969" s="355">
        <v>25948120.640000001</v>
      </c>
      <c r="E969" s="355">
        <v>17589533</v>
      </c>
      <c r="F969" s="355">
        <v>8358587.6399999997</v>
      </c>
      <c r="G969" s="54" t="str">
        <f t="shared" si="16"/>
        <v>121</v>
      </c>
    </row>
    <row r="970" spans="1:7" ht="22.5" x14ac:dyDescent="0.2">
      <c r="A970" s="352" t="s">
        <v>57</v>
      </c>
      <c r="B970" s="353">
        <v>200</v>
      </c>
      <c r="C970" s="353" t="s">
        <v>2179</v>
      </c>
      <c r="D970" s="355">
        <v>1200504.28</v>
      </c>
      <c r="E970" s="355">
        <v>930474.08</v>
      </c>
      <c r="F970" s="355">
        <v>270030.2</v>
      </c>
      <c r="G970" s="54" t="str">
        <f t="shared" si="16"/>
        <v>122</v>
      </c>
    </row>
    <row r="971" spans="1:7" ht="33.75" x14ac:dyDescent="0.2">
      <c r="A971" s="352" t="s">
        <v>344</v>
      </c>
      <c r="B971" s="353">
        <v>200</v>
      </c>
      <c r="C971" s="353" t="s">
        <v>2180</v>
      </c>
      <c r="D971" s="355">
        <v>7688771.8399999999</v>
      </c>
      <c r="E971" s="355">
        <v>5015901.57</v>
      </c>
      <c r="F971" s="355">
        <v>2672870.27</v>
      </c>
      <c r="G971" s="54" t="str">
        <f t="shared" si="16"/>
        <v>129</v>
      </c>
    </row>
    <row r="972" spans="1:7" ht="22.5" x14ac:dyDescent="0.2">
      <c r="A972" s="352" t="s">
        <v>91</v>
      </c>
      <c r="B972" s="353">
        <v>200</v>
      </c>
      <c r="C972" s="353" t="s">
        <v>2181</v>
      </c>
      <c r="D972" s="355">
        <v>3036803</v>
      </c>
      <c r="E972" s="355">
        <v>1781031.29</v>
      </c>
      <c r="F972" s="355">
        <v>1255771.71</v>
      </c>
      <c r="G972" s="54" t="str">
        <f t="shared" si="16"/>
        <v>200</v>
      </c>
    </row>
    <row r="973" spans="1:7" ht="22.5" x14ac:dyDescent="0.2">
      <c r="A973" s="352" t="s">
        <v>11</v>
      </c>
      <c r="B973" s="353">
        <v>200</v>
      </c>
      <c r="C973" s="353" t="s">
        <v>2182</v>
      </c>
      <c r="D973" s="355">
        <v>3036803</v>
      </c>
      <c r="E973" s="355">
        <v>1781031.29</v>
      </c>
      <c r="F973" s="355">
        <v>1255771.71</v>
      </c>
      <c r="G973" s="54" t="str">
        <f t="shared" si="16"/>
        <v>240</v>
      </c>
    </row>
    <row r="974" spans="1:7" x14ac:dyDescent="0.2">
      <c r="A974" s="352" t="s">
        <v>406</v>
      </c>
      <c r="B974" s="353">
        <v>200</v>
      </c>
      <c r="C974" s="353" t="s">
        <v>2183</v>
      </c>
      <c r="D974" s="355">
        <v>3036803</v>
      </c>
      <c r="E974" s="355">
        <v>1781031.29</v>
      </c>
      <c r="F974" s="355">
        <v>1255771.71</v>
      </c>
      <c r="G974" s="54" t="str">
        <f t="shared" si="16"/>
        <v>244</v>
      </c>
    </row>
    <row r="975" spans="1:7" x14ac:dyDescent="0.2">
      <c r="A975" s="352" t="s">
        <v>12</v>
      </c>
      <c r="B975" s="353">
        <v>200</v>
      </c>
      <c r="C975" s="353" t="s">
        <v>2184</v>
      </c>
      <c r="D975" s="355">
        <v>1000</v>
      </c>
      <c r="E975" s="355">
        <v>0</v>
      </c>
      <c r="F975" s="355">
        <v>1000</v>
      </c>
      <c r="G975" s="54" t="str">
        <f t="shared" si="16"/>
        <v>800</v>
      </c>
    </row>
    <row r="976" spans="1:7" x14ac:dyDescent="0.2">
      <c r="A976" s="352" t="s">
        <v>13</v>
      </c>
      <c r="B976" s="353">
        <v>200</v>
      </c>
      <c r="C976" s="353" t="s">
        <v>2185</v>
      </c>
      <c r="D976" s="355">
        <v>1000</v>
      </c>
      <c r="E976" s="355">
        <v>0</v>
      </c>
      <c r="F976" s="355">
        <v>1000</v>
      </c>
      <c r="G976" s="54" t="str">
        <f t="shared" si="16"/>
        <v>850</v>
      </c>
    </row>
    <row r="977" spans="1:7" x14ac:dyDescent="0.2">
      <c r="A977" s="352" t="s">
        <v>188</v>
      </c>
      <c r="B977" s="353">
        <v>200</v>
      </c>
      <c r="C977" s="353" t="s">
        <v>2186</v>
      </c>
      <c r="D977" s="355">
        <v>1000</v>
      </c>
      <c r="E977" s="355">
        <v>0</v>
      </c>
      <c r="F977" s="355">
        <v>1000</v>
      </c>
      <c r="G977" s="54" t="str">
        <f t="shared" si="16"/>
        <v>852</v>
      </c>
    </row>
    <row r="978" spans="1:7" ht="45" x14ac:dyDescent="0.2">
      <c r="A978" s="352" t="s">
        <v>397</v>
      </c>
      <c r="B978" s="353">
        <v>200</v>
      </c>
      <c r="C978" s="353" t="s">
        <v>2187</v>
      </c>
      <c r="D978" s="355">
        <v>3440510.3</v>
      </c>
      <c r="E978" s="355">
        <v>1763596.1</v>
      </c>
      <c r="F978" s="355">
        <v>1676914.2</v>
      </c>
      <c r="G978" s="54" t="str">
        <f t="shared" si="16"/>
        <v>000</v>
      </c>
    </row>
    <row r="979" spans="1:7" ht="33.75" x14ac:dyDescent="0.2">
      <c r="A979" s="352" t="s">
        <v>9</v>
      </c>
      <c r="B979" s="353">
        <v>200</v>
      </c>
      <c r="C979" s="353" t="s">
        <v>2188</v>
      </c>
      <c r="D979" s="355">
        <v>3440510.3</v>
      </c>
      <c r="E979" s="355">
        <v>1763596.1</v>
      </c>
      <c r="F979" s="355">
        <v>1676914.2</v>
      </c>
      <c r="G979" s="54" t="str">
        <f t="shared" si="16"/>
        <v>100</v>
      </c>
    </row>
    <row r="980" spans="1:7" x14ac:dyDescent="0.2">
      <c r="A980" s="352" t="s">
        <v>10</v>
      </c>
      <c r="B980" s="353">
        <v>200</v>
      </c>
      <c r="C980" s="353" t="s">
        <v>2189</v>
      </c>
      <c r="D980" s="355">
        <v>3440510.3</v>
      </c>
      <c r="E980" s="355">
        <v>1763596.1</v>
      </c>
      <c r="F980" s="355">
        <v>1676914.2</v>
      </c>
      <c r="G980" s="54" t="str">
        <f t="shared" si="16"/>
        <v>120</v>
      </c>
    </row>
    <row r="981" spans="1:7" x14ac:dyDescent="0.2">
      <c r="A981" s="352" t="s">
        <v>343</v>
      </c>
      <c r="B981" s="353">
        <v>200</v>
      </c>
      <c r="C981" s="353" t="s">
        <v>2190</v>
      </c>
      <c r="D981" s="355">
        <v>2671639.56</v>
      </c>
      <c r="E981" s="355">
        <v>1377837.67</v>
      </c>
      <c r="F981" s="355">
        <v>1293801.8899999999</v>
      </c>
      <c r="G981" s="54" t="str">
        <f t="shared" si="16"/>
        <v>121</v>
      </c>
    </row>
    <row r="982" spans="1:7" ht="33.75" x14ac:dyDescent="0.2">
      <c r="A982" s="352" t="s">
        <v>344</v>
      </c>
      <c r="B982" s="353">
        <v>200</v>
      </c>
      <c r="C982" s="353" t="s">
        <v>2191</v>
      </c>
      <c r="D982" s="355">
        <v>768870.74</v>
      </c>
      <c r="E982" s="355">
        <v>385758.43</v>
      </c>
      <c r="F982" s="355">
        <v>383112.31</v>
      </c>
      <c r="G982" s="54" t="str">
        <f t="shared" si="16"/>
        <v>129</v>
      </c>
    </row>
    <row r="983" spans="1:7" ht="22.5" x14ac:dyDescent="0.2">
      <c r="A983" s="352" t="s">
        <v>200</v>
      </c>
      <c r="B983" s="353">
        <v>200</v>
      </c>
      <c r="C983" s="353" t="s">
        <v>2192</v>
      </c>
      <c r="D983" s="355">
        <v>12500681.189999999</v>
      </c>
      <c r="E983" s="355">
        <v>5903949.0199999996</v>
      </c>
      <c r="F983" s="355">
        <v>6596732.1699999999</v>
      </c>
      <c r="G983" s="54" t="str">
        <f t="shared" si="16"/>
        <v>000</v>
      </c>
    </row>
    <row r="984" spans="1:7" ht="22.5" x14ac:dyDescent="0.2">
      <c r="A984" s="352" t="s">
        <v>91</v>
      </c>
      <c r="B984" s="353">
        <v>200</v>
      </c>
      <c r="C984" s="353" t="s">
        <v>2193</v>
      </c>
      <c r="D984" s="355">
        <v>12500681.189999999</v>
      </c>
      <c r="E984" s="355">
        <v>5903949.0199999996</v>
      </c>
      <c r="F984" s="355">
        <v>6596732.1699999999</v>
      </c>
      <c r="G984" s="54" t="str">
        <f t="shared" si="16"/>
        <v>200</v>
      </c>
    </row>
    <row r="985" spans="1:7" ht="22.5" x14ac:dyDescent="0.2">
      <c r="A985" s="352" t="s">
        <v>11</v>
      </c>
      <c r="B985" s="353">
        <v>200</v>
      </c>
      <c r="C985" s="353" t="s">
        <v>2194</v>
      </c>
      <c r="D985" s="355">
        <v>12500681.189999999</v>
      </c>
      <c r="E985" s="355">
        <v>5903949.0199999996</v>
      </c>
      <c r="F985" s="355">
        <v>6596732.1699999999</v>
      </c>
      <c r="G985" s="54" t="str">
        <f t="shared" si="16"/>
        <v>240</v>
      </c>
    </row>
    <row r="986" spans="1:7" x14ac:dyDescent="0.2">
      <c r="A986" s="352" t="s">
        <v>406</v>
      </c>
      <c r="B986" s="353">
        <v>200</v>
      </c>
      <c r="C986" s="353" t="s">
        <v>2195</v>
      </c>
      <c r="D986" s="355">
        <v>11912141.83</v>
      </c>
      <c r="E986" s="355">
        <v>5731453.2699999996</v>
      </c>
      <c r="F986" s="355">
        <v>6180688.5599999996</v>
      </c>
      <c r="G986" s="54" t="str">
        <f t="shared" si="16"/>
        <v>244</v>
      </c>
    </row>
    <row r="987" spans="1:7" x14ac:dyDescent="0.2">
      <c r="A987" s="352" t="s">
        <v>650</v>
      </c>
      <c r="B987" s="353">
        <v>200</v>
      </c>
      <c r="C987" s="353" t="s">
        <v>2196</v>
      </c>
      <c r="D987" s="355">
        <v>588539.36</v>
      </c>
      <c r="E987" s="355">
        <v>172495.75</v>
      </c>
      <c r="F987" s="355">
        <v>416043.61</v>
      </c>
      <c r="G987" s="54" t="str">
        <f t="shared" si="16"/>
        <v>247</v>
      </c>
    </row>
    <row r="988" spans="1:7" ht="33.75" x14ac:dyDescent="0.2">
      <c r="A988" s="352" t="s">
        <v>1128</v>
      </c>
      <c r="B988" s="353">
        <v>200</v>
      </c>
      <c r="C988" s="353" t="s">
        <v>2197</v>
      </c>
      <c r="D988" s="355">
        <v>1059562</v>
      </c>
      <c r="E988" s="355">
        <v>353188</v>
      </c>
      <c r="F988" s="355">
        <v>706374</v>
      </c>
      <c r="G988" s="54" t="str">
        <f t="shared" si="16"/>
        <v>000</v>
      </c>
    </row>
    <row r="989" spans="1:7" ht="33.75" x14ac:dyDescent="0.2">
      <c r="A989" s="352" t="s">
        <v>9</v>
      </c>
      <c r="B989" s="353">
        <v>200</v>
      </c>
      <c r="C989" s="353" t="s">
        <v>2198</v>
      </c>
      <c r="D989" s="355">
        <v>1059562</v>
      </c>
      <c r="E989" s="355">
        <v>353188</v>
      </c>
      <c r="F989" s="355">
        <v>706374</v>
      </c>
      <c r="G989" s="54" t="str">
        <f t="shared" si="16"/>
        <v>100</v>
      </c>
    </row>
    <row r="990" spans="1:7" x14ac:dyDescent="0.2">
      <c r="A990" s="352" t="s">
        <v>10</v>
      </c>
      <c r="B990" s="353">
        <v>200</v>
      </c>
      <c r="C990" s="353" t="s">
        <v>2199</v>
      </c>
      <c r="D990" s="355">
        <v>1059562</v>
      </c>
      <c r="E990" s="355">
        <v>353188</v>
      </c>
      <c r="F990" s="355">
        <v>706374</v>
      </c>
      <c r="G990" s="54" t="str">
        <f t="shared" si="16"/>
        <v>120</v>
      </c>
    </row>
    <row r="991" spans="1:7" x14ac:dyDescent="0.2">
      <c r="A991" s="352" t="s">
        <v>343</v>
      </c>
      <c r="B991" s="353">
        <v>200</v>
      </c>
      <c r="C991" s="353" t="s">
        <v>2200</v>
      </c>
      <c r="D991" s="355">
        <v>817368</v>
      </c>
      <c r="E991" s="355">
        <v>272456</v>
      </c>
      <c r="F991" s="355">
        <v>544912</v>
      </c>
      <c r="G991" s="54" t="str">
        <f t="shared" si="16"/>
        <v>121</v>
      </c>
    </row>
    <row r="992" spans="1:7" ht="33.75" x14ac:dyDescent="0.2">
      <c r="A992" s="352" t="s">
        <v>344</v>
      </c>
      <c r="B992" s="353">
        <v>200</v>
      </c>
      <c r="C992" s="353" t="s">
        <v>2201</v>
      </c>
      <c r="D992" s="355">
        <v>242194</v>
      </c>
      <c r="E992" s="355">
        <v>80732</v>
      </c>
      <c r="F992" s="355">
        <v>161462</v>
      </c>
      <c r="G992" s="54" t="str">
        <f t="shared" si="16"/>
        <v>129</v>
      </c>
    </row>
    <row r="993" spans="1:7" x14ac:dyDescent="0.2">
      <c r="A993" s="352" t="s">
        <v>370</v>
      </c>
      <c r="B993" s="353">
        <v>200</v>
      </c>
      <c r="C993" s="353" t="s">
        <v>2202</v>
      </c>
      <c r="D993" s="355">
        <v>130800</v>
      </c>
      <c r="E993" s="355">
        <v>110900</v>
      </c>
      <c r="F993" s="355">
        <v>19900</v>
      </c>
      <c r="G993" s="54" t="str">
        <f t="shared" si="16"/>
        <v>000</v>
      </c>
    </row>
    <row r="994" spans="1:7" x14ac:dyDescent="0.2">
      <c r="A994" s="352" t="s">
        <v>450</v>
      </c>
      <c r="B994" s="353">
        <v>200</v>
      </c>
      <c r="C994" s="353" t="s">
        <v>2203</v>
      </c>
      <c r="D994" s="355">
        <v>130800</v>
      </c>
      <c r="E994" s="355">
        <v>110900</v>
      </c>
      <c r="F994" s="355">
        <v>19900</v>
      </c>
      <c r="G994" s="54" t="str">
        <f t="shared" si="16"/>
        <v>000</v>
      </c>
    </row>
    <row r="995" spans="1:7" x14ac:dyDescent="0.2">
      <c r="A995" s="352" t="s">
        <v>56</v>
      </c>
      <c r="B995" s="353">
        <v>200</v>
      </c>
      <c r="C995" s="353" t="s">
        <v>2204</v>
      </c>
      <c r="D995" s="355">
        <v>130800</v>
      </c>
      <c r="E995" s="355">
        <v>110900</v>
      </c>
      <c r="F995" s="355">
        <v>19900</v>
      </c>
      <c r="G995" s="54" t="str">
        <f t="shared" ref="G995:G1050" si="17">RIGHT(C995,3)</f>
        <v>000</v>
      </c>
    </row>
    <row r="996" spans="1:7" x14ac:dyDescent="0.2">
      <c r="A996" s="352" t="s">
        <v>336</v>
      </c>
      <c r="B996" s="353">
        <v>200</v>
      </c>
      <c r="C996" s="353" t="s">
        <v>2205</v>
      </c>
      <c r="D996" s="355">
        <v>130800</v>
      </c>
      <c r="E996" s="355">
        <v>110900</v>
      </c>
      <c r="F996" s="355">
        <v>19900</v>
      </c>
      <c r="G996" s="54" t="str">
        <f t="shared" si="17"/>
        <v>000</v>
      </c>
    </row>
    <row r="997" spans="1:7" ht="22.5" x14ac:dyDescent="0.2">
      <c r="A997" s="352" t="s">
        <v>91</v>
      </c>
      <c r="B997" s="353">
        <v>200</v>
      </c>
      <c r="C997" s="353" t="s">
        <v>2206</v>
      </c>
      <c r="D997" s="355">
        <v>130800</v>
      </c>
      <c r="E997" s="355">
        <v>110900</v>
      </c>
      <c r="F997" s="355">
        <v>19900</v>
      </c>
      <c r="G997" s="54" t="str">
        <f t="shared" si="17"/>
        <v>200</v>
      </c>
    </row>
    <row r="998" spans="1:7" ht="22.5" x14ac:dyDescent="0.2">
      <c r="A998" s="352" t="s">
        <v>11</v>
      </c>
      <c r="B998" s="353">
        <v>200</v>
      </c>
      <c r="C998" s="353" t="s">
        <v>2207</v>
      </c>
      <c r="D998" s="355">
        <v>130800</v>
      </c>
      <c r="E998" s="355">
        <v>110900</v>
      </c>
      <c r="F998" s="355">
        <v>19900</v>
      </c>
      <c r="G998" s="54" t="str">
        <f t="shared" si="17"/>
        <v>240</v>
      </c>
    </row>
    <row r="999" spans="1:7" x14ac:dyDescent="0.2">
      <c r="A999" s="352" t="s">
        <v>406</v>
      </c>
      <c r="B999" s="353">
        <v>200</v>
      </c>
      <c r="C999" s="353" t="s">
        <v>2208</v>
      </c>
      <c r="D999" s="355">
        <v>130800</v>
      </c>
      <c r="E999" s="355">
        <v>110900</v>
      </c>
      <c r="F999" s="355">
        <v>19900</v>
      </c>
      <c r="G999" s="54" t="str">
        <f t="shared" si="17"/>
        <v>244</v>
      </c>
    </row>
    <row r="1000" spans="1:7" ht="22.5" x14ac:dyDescent="0.2">
      <c r="A1000" s="352" t="s">
        <v>69</v>
      </c>
      <c r="B1000" s="353">
        <v>200</v>
      </c>
      <c r="C1000" s="353" t="s">
        <v>2209</v>
      </c>
      <c r="D1000" s="355">
        <v>4525304206.8299999</v>
      </c>
      <c r="E1000" s="355">
        <v>2956713735.6199999</v>
      </c>
      <c r="F1000" s="355">
        <v>1568590471.21</v>
      </c>
      <c r="G1000" s="54" t="str">
        <f t="shared" si="17"/>
        <v>000</v>
      </c>
    </row>
    <row r="1001" spans="1:7" x14ac:dyDescent="0.2">
      <c r="A1001" s="352" t="s">
        <v>370</v>
      </c>
      <c r="B1001" s="353">
        <v>200</v>
      </c>
      <c r="C1001" s="353" t="s">
        <v>2210</v>
      </c>
      <c r="D1001" s="355">
        <v>4316149620.8500004</v>
      </c>
      <c r="E1001" s="355">
        <v>2859364751.4099998</v>
      </c>
      <c r="F1001" s="355">
        <v>1456784869.4400001</v>
      </c>
      <c r="G1001" s="54" t="str">
        <f t="shared" si="17"/>
        <v>000</v>
      </c>
    </row>
    <row r="1002" spans="1:7" x14ac:dyDescent="0.2">
      <c r="A1002" s="352" t="s">
        <v>27</v>
      </c>
      <c r="B1002" s="353">
        <v>200</v>
      </c>
      <c r="C1002" s="353" t="s">
        <v>2211</v>
      </c>
      <c r="D1002" s="355">
        <v>740512453.57000005</v>
      </c>
      <c r="E1002" s="355">
        <v>514801083.86000001</v>
      </c>
      <c r="F1002" s="355">
        <v>225711369.71000001</v>
      </c>
      <c r="G1002" s="54" t="str">
        <f t="shared" si="17"/>
        <v>000</v>
      </c>
    </row>
    <row r="1003" spans="1:7" ht="33.75" x14ac:dyDescent="0.2">
      <c r="A1003" s="352" t="s">
        <v>457</v>
      </c>
      <c r="B1003" s="353">
        <v>200</v>
      </c>
      <c r="C1003" s="353" t="s">
        <v>2212</v>
      </c>
      <c r="D1003" s="355">
        <v>719110947.79999995</v>
      </c>
      <c r="E1003" s="355">
        <v>509129695.08999997</v>
      </c>
      <c r="F1003" s="355">
        <v>209981252.71000001</v>
      </c>
      <c r="G1003" s="54" t="str">
        <f t="shared" si="17"/>
        <v>000</v>
      </c>
    </row>
    <row r="1004" spans="1:7" ht="45" x14ac:dyDescent="0.2">
      <c r="A1004" s="352" t="s">
        <v>458</v>
      </c>
      <c r="B1004" s="353">
        <v>200</v>
      </c>
      <c r="C1004" s="353" t="s">
        <v>2213</v>
      </c>
      <c r="D1004" s="355">
        <v>719110947.79999995</v>
      </c>
      <c r="E1004" s="355">
        <v>509129695.08999997</v>
      </c>
      <c r="F1004" s="355">
        <v>209981252.71000001</v>
      </c>
      <c r="G1004" s="54" t="str">
        <f t="shared" si="17"/>
        <v>000</v>
      </c>
    </row>
    <row r="1005" spans="1:7" ht="22.5" x14ac:dyDescent="0.2">
      <c r="A1005" s="352" t="s">
        <v>197</v>
      </c>
      <c r="B1005" s="353">
        <v>200</v>
      </c>
      <c r="C1005" s="353" t="s">
        <v>2214</v>
      </c>
      <c r="D1005" s="355">
        <v>70531935.799999997</v>
      </c>
      <c r="E1005" s="355">
        <v>41987229.479999997</v>
      </c>
      <c r="F1005" s="355">
        <v>28544706.32</v>
      </c>
      <c r="G1005" s="54" t="str">
        <f t="shared" si="17"/>
        <v>000</v>
      </c>
    </row>
    <row r="1006" spans="1:7" ht="33.75" x14ac:dyDescent="0.2">
      <c r="A1006" s="352" t="s">
        <v>9</v>
      </c>
      <c r="B1006" s="353">
        <v>200</v>
      </c>
      <c r="C1006" s="353" t="s">
        <v>2215</v>
      </c>
      <c r="D1006" s="355">
        <v>28527825.16</v>
      </c>
      <c r="E1006" s="355">
        <v>20446496.739999998</v>
      </c>
      <c r="F1006" s="355">
        <v>8081328.4199999999</v>
      </c>
      <c r="G1006" s="54" t="str">
        <f t="shared" si="17"/>
        <v>100</v>
      </c>
    </row>
    <row r="1007" spans="1:7" x14ac:dyDescent="0.2">
      <c r="A1007" s="352" t="s">
        <v>14</v>
      </c>
      <c r="B1007" s="353">
        <v>200</v>
      </c>
      <c r="C1007" s="353" t="s">
        <v>2216</v>
      </c>
      <c r="D1007" s="355">
        <v>28527825.16</v>
      </c>
      <c r="E1007" s="355">
        <v>20446496.739999998</v>
      </c>
      <c r="F1007" s="355">
        <v>8081328.4199999999</v>
      </c>
      <c r="G1007" s="54" t="str">
        <f t="shared" si="17"/>
        <v>110</v>
      </c>
    </row>
    <row r="1008" spans="1:7" x14ac:dyDescent="0.2">
      <c r="A1008" s="352" t="s">
        <v>92</v>
      </c>
      <c r="B1008" s="353">
        <v>200</v>
      </c>
      <c r="C1008" s="353" t="s">
        <v>2217</v>
      </c>
      <c r="D1008" s="355">
        <v>19801551.489999998</v>
      </c>
      <c r="E1008" s="355">
        <v>14594101.279999999</v>
      </c>
      <c r="F1008" s="355">
        <v>5207450.21</v>
      </c>
      <c r="G1008" s="54" t="str">
        <f t="shared" si="17"/>
        <v>111</v>
      </c>
    </row>
    <row r="1009" spans="1:7" x14ac:dyDescent="0.2">
      <c r="A1009" s="352" t="s">
        <v>93</v>
      </c>
      <c r="B1009" s="353">
        <v>200</v>
      </c>
      <c r="C1009" s="353" t="s">
        <v>2218</v>
      </c>
      <c r="D1009" s="355">
        <v>2742735</v>
      </c>
      <c r="E1009" s="355">
        <v>1682145</v>
      </c>
      <c r="F1009" s="355">
        <v>1060590</v>
      </c>
      <c r="G1009" s="54" t="str">
        <f t="shared" si="17"/>
        <v>112</v>
      </c>
    </row>
    <row r="1010" spans="1:7" ht="22.5" x14ac:dyDescent="0.2">
      <c r="A1010" s="352" t="s">
        <v>94</v>
      </c>
      <c r="B1010" s="353">
        <v>200</v>
      </c>
      <c r="C1010" s="353" t="s">
        <v>2219</v>
      </c>
      <c r="D1010" s="355">
        <v>5983538.6699999999</v>
      </c>
      <c r="E1010" s="355">
        <v>4170250.46</v>
      </c>
      <c r="F1010" s="355">
        <v>1813288.21</v>
      </c>
      <c r="G1010" s="54" t="str">
        <f t="shared" si="17"/>
        <v>119</v>
      </c>
    </row>
    <row r="1011" spans="1:7" ht="22.5" x14ac:dyDescent="0.2">
      <c r="A1011" s="352" t="s">
        <v>91</v>
      </c>
      <c r="B1011" s="353">
        <v>200</v>
      </c>
      <c r="C1011" s="353" t="s">
        <v>2220</v>
      </c>
      <c r="D1011" s="355">
        <v>41530196.399999999</v>
      </c>
      <c r="E1011" s="355">
        <v>21111797.899999999</v>
      </c>
      <c r="F1011" s="355">
        <v>20418398.5</v>
      </c>
      <c r="G1011" s="54" t="str">
        <f t="shared" si="17"/>
        <v>200</v>
      </c>
    </row>
    <row r="1012" spans="1:7" ht="22.5" x14ac:dyDescent="0.2">
      <c r="A1012" s="352" t="s">
        <v>11</v>
      </c>
      <c r="B1012" s="353">
        <v>200</v>
      </c>
      <c r="C1012" s="353" t="s">
        <v>2221</v>
      </c>
      <c r="D1012" s="355">
        <v>41530196.399999999</v>
      </c>
      <c r="E1012" s="355">
        <v>21111797.899999999</v>
      </c>
      <c r="F1012" s="355">
        <v>20418398.5</v>
      </c>
      <c r="G1012" s="54" t="str">
        <f t="shared" si="17"/>
        <v>240</v>
      </c>
    </row>
    <row r="1013" spans="1:7" ht="22.5" x14ac:dyDescent="0.2">
      <c r="A1013" s="352" t="s">
        <v>1041</v>
      </c>
      <c r="B1013" s="353">
        <v>200</v>
      </c>
      <c r="C1013" s="353" t="s">
        <v>2222</v>
      </c>
      <c r="D1013" s="355">
        <v>180000</v>
      </c>
      <c r="E1013" s="355">
        <v>0</v>
      </c>
      <c r="F1013" s="355">
        <v>180000</v>
      </c>
      <c r="G1013" s="54" t="str">
        <f t="shared" si="17"/>
        <v>243</v>
      </c>
    </row>
    <row r="1014" spans="1:7" x14ac:dyDescent="0.2">
      <c r="A1014" s="352" t="s">
        <v>406</v>
      </c>
      <c r="B1014" s="353">
        <v>200</v>
      </c>
      <c r="C1014" s="353" t="s">
        <v>2223</v>
      </c>
      <c r="D1014" s="355">
        <v>26701311.539999999</v>
      </c>
      <c r="E1014" s="355">
        <v>12162855.800000001</v>
      </c>
      <c r="F1014" s="355">
        <v>14538455.74</v>
      </c>
      <c r="G1014" s="54" t="str">
        <f t="shared" si="17"/>
        <v>244</v>
      </c>
    </row>
    <row r="1015" spans="1:7" x14ac:dyDescent="0.2">
      <c r="A1015" s="352" t="s">
        <v>650</v>
      </c>
      <c r="B1015" s="353">
        <v>200</v>
      </c>
      <c r="C1015" s="353" t="s">
        <v>2224</v>
      </c>
      <c r="D1015" s="355">
        <v>14648884.859999999</v>
      </c>
      <c r="E1015" s="355">
        <v>8948942.0999999996</v>
      </c>
      <c r="F1015" s="355">
        <v>5699942.7599999998</v>
      </c>
      <c r="G1015" s="54" t="str">
        <f t="shared" si="17"/>
        <v>247</v>
      </c>
    </row>
    <row r="1016" spans="1:7" x14ac:dyDescent="0.2">
      <c r="A1016" s="352" t="s">
        <v>12</v>
      </c>
      <c r="B1016" s="353">
        <v>200</v>
      </c>
      <c r="C1016" s="353" t="s">
        <v>2225</v>
      </c>
      <c r="D1016" s="355">
        <v>473914.24</v>
      </c>
      <c r="E1016" s="355">
        <v>428934.84</v>
      </c>
      <c r="F1016" s="355">
        <v>44979.4</v>
      </c>
      <c r="G1016" s="54" t="str">
        <f t="shared" si="17"/>
        <v>800</v>
      </c>
    </row>
    <row r="1017" spans="1:7" x14ac:dyDescent="0.2">
      <c r="A1017" s="352" t="s">
        <v>599</v>
      </c>
      <c r="B1017" s="353">
        <v>200</v>
      </c>
      <c r="C1017" s="353" t="s">
        <v>2226</v>
      </c>
      <c r="D1017" s="355">
        <v>150914.23999999999</v>
      </c>
      <c r="E1017" s="355">
        <v>150914.23999999999</v>
      </c>
      <c r="F1017" s="355">
        <v>0</v>
      </c>
      <c r="G1017" s="54" t="str">
        <f t="shared" si="17"/>
        <v>830</v>
      </c>
    </row>
    <row r="1018" spans="1:7" ht="22.5" x14ac:dyDescent="0.2">
      <c r="A1018" s="352" t="s">
        <v>600</v>
      </c>
      <c r="B1018" s="353">
        <v>200</v>
      </c>
      <c r="C1018" s="353" t="s">
        <v>2227</v>
      </c>
      <c r="D1018" s="355">
        <v>150914.23999999999</v>
      </c>
      <c r="E1018" s="355">
        <v>150914.23999999999</v>
      </c>
      <c r="F1018" s="355">
        <v>0</v>
      </c>
      <c r="G1018" s="54" t="str">
        <f t="shared" si="17"/>
        <v>831</v>
      </c>
    </row>
    <row r="1019" spans="1:7" x14ac:dyDescent="0.2">
      <c r="A1019" s="352" t="s">
        <v>13</v>
      </c>
      <c r="B1019" s="353">
        <v>200</v>
      </c>
      <c r="C1019" s="353" t="s">
        <v>2228</v>
      </c>
      <c r="D1019" s="355">
        <v>323000</v>
      </c>
      <c r="E1019" s="355">
        <v>278020.59999999998</v>
      </c>
      <c r="F1019" s="355">
        <v>44979.4</v>
      </c>
      <c r="G1019" s="54" t="str">
        <f t="shared" si="17"/>
        <v>850</v>
      </c>
    </row>
    <row r="1020" spans="1:7" x14ac:dyDescent="0.2">
      <c r="A1020" s="352" t="s">
        <v>188</v>
      </c>
      <c r="B1020" s="353">
        <v>200</v>
      </c>
      <c r="C1020" s="353" t="s">
        <v>2229</v>
      </c>
      <c r="D1020" s="355">
        <v>2000</v>
      </c>
      <c r="E1020" s="355">
        <v>0</v>
      </c>
      <c r="F1020" s="355">
        <v>2000</v>
      </c>
      <c r="G1020" s="54" t="str">
        <f t="shared" si="17"/>
        <v>852</v>
      </c>
    </row>
    <row r="1021" spans="1:7" x14ac:dyDescent="0.2">
      <c r="A1021" s="352" t="s">
        <v>371</v>
      </c>
      <c r="B1021" s="353">
        <v>200</v>
      </c>
      <c r="C1021" s="353" t="s">
        <v>2230</v>
      </c>
      <c r="D1021" s="355">
        <v>321000</v>
      </c>
      <c r="E1021" s="355">
        <v>278020.59999999998</v>
      </c>
      <c r="F1021" s="355">
        <v>42979.4</v>
      </c>
      <c r="G1021" s="54" t="str">
        <f t="shared" si="17"/>
        <v>853</v>
      </c>
    </row>
    <row r="1022" spans="1:7" ht="22.5" x14ac:dyDescent="0.2">
      <c r="A1022" s="352" t="s">
        <v>201</v>
      </c>
      <c r="B1022" s="353">
        <v>200</v>
      </c>
      <c r="C1022" s="353" t="s">
        <v>2231</v>
      </c>
      <c r="D1022" s="355">
        <v>244688540.78</v>
      </c>
      <c r="E1022" s="355">
        <v>163870503.5</v>
      </c>
      <c r="F1022" s="355">
        <v>80818037.280000001</v>
      </c>
      <c r="G1022" s="54" t="str">
        <f t="shared" si="17"/>
        <v>000</v>
      </c>
    </row>
    <row r="1023" spans="1:7" ht="22.5" x14ac:dyDescent="0.2">
      <c r="A1023" s="352" t="s">
        <v>19</v>
      </c>
      <c r="B1023" s="353">
        <v>200</v>
      </c>
      <c r="C1023" s="353" t="s">
        <v>2232</v>
      </c>
      <c r="D1023" s="355">
        <v>244688540.78</v>
      </c>
      <c r="E1023" s="355">
        <v>163870503.5</v>
      </c>
      <c r="F1023" s="355">
        <v>80818037.280000001</v>
      </c>
      <c r="G1023" s="54" t="str">
        <f t="shared" si="17"/>
        <v>600</v>
      </c>
    </row>
    <row r="1024" spans="1:7" x14ac:dyDescent="0.2">
      <c r="A1024" s="352" t="s">
        <v>21</v>
      </c>
      <c r="B1024" s="353">
        <v>200</v>
      </c>
      <c r="C1024" s="353" t="s">
        <v>2233</v>
      </c>
      <c r="D1024" s="355">
        <v>244688540.78</v>
      </c>
      <c r="E1024" s="355">
        <v>163870503.5</v>
      </c>
      <c r="F1024" s="355">
        <v>80818037.280000001</v>
      </c>
      <c r="G1024" s="54" t="str">
        <f t="shared" si="17"/>
        <v>610</v>
      </c>
    </row>
    <row r="1025" spans="1:7" ht="33.75" x14ac:dyDescent="0.2">
      <c r="A1025" s="352" t="s">
        <v>202</v>
      </c>
      <c r="B1025" s="353">
        <v>200</v>
      </c>
      <c r="C1025" s="353" t="s">
        <v>2234</v>
      </c>
      <c r="D1025" s="355">
        <v>213358990.03999999</v>
      </c>
      <c r="E1025" s="355">
        <v>157776038.13999999</v>
      </c>
      <c r="F1025" s="355">
        <v>55582951.899999999</v>
      </c>
      <c r="G1025" s="54" t="str">
        <f t="shared" si="17"/>
        <v>611</v>
      </c>
    </row>
    <row r="1026" spans="1:7" ht="14.25" customHeight="1" x14ac:dyDescent="0.2">
      <c r="A1026" s="352" t="s">
        <v>203</v>
      </c>
      <c r="B1026" s="353">
        <v>200</v>
      </c>
      <c r="C1026" s="353" t="s">
        <v>2235</v>
      </c>
      <c r="D1026" s="355">
        <v>31329550.739999998</v>
      </c>
      <c r="E1026" s="355">
        <v>6094465.3600000003</v>
      </c>
      <c r="F1026" s="355">
        <v>25235085.379999999</v>
      </c>
      <c r="G1026" s="54" t="str">
        <f t="shared" si="17"/>
        <v>612</v>
      </c>
    </row>
    <row r="1027" spans="1:7" ht="112.5" x14ac:dyDescent="0.2">
      <c r="A1027" s="352" t="s">
        <v>462</v>
      </c>
      <c r="B1027" s="353">
        <v>200</v>
      </c>
      <c r="C1027" s="353" t="s">
        <v>2236</v>
      </c>
      <c r="D1027" s="355">
        <v>127706166.54000001</v>
      </c>
      <c r="E1027" s="355">
        <v>98913856.180000007</v>
      </c>
      <c r="F1027" s="355">
        <v>28792310.359999999</v>
      </c>
      <c r="G1027" s="54" t="str">
        <f t="shared" si="17"/>
        <v>000</v>
      </c>
    </row>
    <row r="1028" spans="1:7" ht="33.75" x14ac:dyDescent="0.2">
      <c r="A1028" s="352" t="s">
        <v>9</v>
      </c>
      <c r="B1028" s="353">
        <v>200</v>
      </c>
      <c r="C1028" s="353" t="s">
        <v>2237</v>
      </c>
      <c r="D1028" s="355">
        <v>24269783.719999999</v>
      </c>
      <c r="E1028" s="355">
        <v>14529753.48</v>
      </c>
      <c r="F1028" s="355">
        <v>9740030.2400000002</v>
      </c>
      <c r="G1028" s="54" t="str">
        <f t="shared" si="17"/>
        <v>100</v>
      </c>
    </row>
    <row r="1029" spans="1:7" x14ac:dyDescent="0.2">
      <c r="A1029" s="352" t="s">
        <v>14</v>
      </c>
      <c r="B1029" s="353">
        <v>200</v>
      </c>
      <c r="C1029" s="353" t="s">
        <v>2238</v>
      </c>
      <c r="D1029" s="355">
        <v>24269783.719999999</v>
      </c>
      <c r="E1029" s="355">
        <v>14529753.48</v>
      </c>
      <c r="F1029" s="355">
        <v>9740030.2400000002</v>
      </c>
      <c r="G1029" s="54" t="str">
        <f t="shared" si="17"/>
        <v>110</v>
      </c>
    </row>
    <row r="1030" spans="1:7" x14ac:dyDescent="0.2">
      <c r="A1030" s="352" t="s">
        <v>92</v>
      </c>
      <c r="B1030" s="353">
        <v>200</v>
      </c>
      <c r="C1030" s="353" t="s">
        <v>2239</v>
      </c>
      <c r="D1030" s="355">
        <v>15333483.4</v>
      </c>
      <c r="E1030" s="355">
        <v>8699238.1600000001</v>
      </c>
      <c r="F1030" s="355">
        <v>6634245.2400000002</v>
      </c>
      <c r="G1030" s="54" t="str">
        <f t="shared" si="17"/>
        <v>111</v>
      </c>
    </row>
    <row r="1031" spans="1:7" x14ac:dyDescent="0.2">
      <c r="A1031" s="352" t="s">
        <v>93</v>
      </c>
      <c r="B1031" s="353">
        <v>200</v>
      </c>
      <c r="C1031" s="353" t="s">
        <v>2240</v>
      </c>
      <c r="D1031" s="355">
        <v>4305588.33</v>
      </c>
      <c r="E1031" s="355">
        <v>3211583.78</v>
      </c>
      <c r="F1031" s="355">
        <v>1094004.55</v>
      </c>
      <c r="G1031" s="54" t="str">
        <f t="shared" si="17"/>
        <v>112</v>
      </c>
    </row>
    <row r="1032" spans="1:7" ht="22.5" x14ac:dyDescent="0.2">
      <c r="A1032" s="352" t="s">
        <v>94</v>
      </c>
      <c r="B1032" s="353">
        <v>200</v>
      </c>
      <c r="C1032" s="353" t="s">
        <v>2241</v>
      </c>
      <c r="D1032" s="355">
        <v>4630711.99</v>
      </c>
      <c r="E1032" s="355">
        <v>2618931.54</v>
      </c>
      <c r="F1032" s="355">
        <v>2011780.45</v>
      </c>
      <c r="G1032" s="54" t="str">
        <f t="shared" si="17"/>
        <v>119</v>
      </c>
    </row>
    <row r="1033" spans="1:7" ht="22.5" x14ac:dyDescent="0.2">
      <c r="A1033" s="352" t="s">
        <v>91</v>
      </c>
      <c r="B1033" s="353">
        <v>200</v>
      </c>
      <c r="C1033" s="353" t="s">
        <v>2242</v>
      </c>
      <c r="D1033" s="355">
        <v>114192</v>
      </c>
      <c r="E1033" s="355">
        <v>32548.85</v>
      </c>
      <c r="F1033" s="355">
        <v>81643.149999999994</v>
      </c>
      <c r="G1033" s="54" t="str">
        <f t="shared" si="17"/>
        <v>200</v>
      </c>
    </row>
    <row r="1034" spans="1:7" ht="22.5" x14ac:dyDescent="0.2">
      <c r="A1034" s="352" t="s">
        <v>11</v>
      </c>
      <c r="B1034" s="353">
        <v>200</v>
      </c>
      <c r="C1034" s="353" t="s">
        <v>2243</v>
      </c>
      <c r="D1034" s="355">
        <v>114192</v>
      </c>
      <c r="E1034" s="355">
        <v>32548.85</v>
      </c>
      <c r="F1034" s="355">
        <v>81643.149999999994</v>
      </c>
      <c r="G1034" s="54" t="str">
        <f t="shared" si="17"/>
        <v>240</v>
      </c>
    </row>
    <row r="1035" spans="1:7" x14ac:dyDescent="0.2">
      <c r="A1035" s="352" t="s">
        <v>406</v>
      </c>
      <c r="B1035" s="353">
        <v>200</v>
      </c>
      <c r="C1035" s="353" t="s">
        <v>2244</v>
      </c>
      <c r="D1035" s="355">
        <v>114192</v>
      </c>
      <c r="E1035" s="355">
        <v>32548.85</v>
      </c>
      <c r="F1035" s="355">
        <v>81643.149999999994</v>
      </c>
      <c r="G1035" s="54" t="str">
        <f t="shared" si="17"/>
        <v>244</v>
      </c>
    </row>
    <row r="1036" spans="1:7" ht="22.5" x14ac:dyDescent="0.2">
      <c r="A1036" s="352" t="s">
        <v>19</v>
      </c>
      <c r="B1036" s="353">
        <v>200</v>
      </c>
      <c r="C1036" s="353" t="s">
        <v>2245</v>
      </c>
      <c r="D1036" s="355">
        <v>103322190.81999999</v>
      </c>
      <c r="E1036" s="355">
        <v>84351553.849999994</v>
      </c>
      <c r="F1036" s="355">
        <v>18970636.969999999</v>
      </c>
      <c r="G1036" s="54" t="str">
        <f t="shared" si="17"/>
        <v>600</v>
      </c>
    </row>
    <row r="1037" spans="1:7" x14ac:dyDescent="0.2">
      <c r="A1037" s="352" t="s">
        <v>21</v>
      </c>
      <c r="B1037" s="353">
        <v>200</v>
      </c>
      <c r="C1037" s="353" t="s">
        <v>2246</v>
      </c>
      <c r="D1037" s="355">
        <v>103322190.81999999</v>
      </c>
      <c r="E1037" s="355">
        <v>84351553.849999994</v>
      </c>
      <c r="F1037" s="355">
        <v>18970636.969999999</v>
      </c>
      <c r="G1037" s="54" t="str">
        <f t="shared" si="17"/>
        <v>610</v>
      </c>
    </row>
    <row r="1038" spans="1:7" ht="33.75" x14ac:dyDescent="0.2">
      <c r="A1038" s="352" t="s">
        <v>202</v>
      </c>
      <c r="B1038" s="353">
        <v>200</v>
      </c>
      <c r="C1038" s="353" t="s">
        <v>2247</v>
      </c>
      <c r="D1038" s="355">
        <v>103322190.81999999</v>
      </c>
      <c r="E1038" s="355">
        <v>84351553.849999994</v>
      </c>
      <c r="F1038" s="355">
        <v>18970636.969999999</v>
      </c>
      <c r="G1038" s="54" t="str">
        <f t="shared" si="17"/>
        <v>611</v>
      </c>
    </row>
    <row r="1039" spans="1:7" ht="112.5" x14ac:dyDescent="0.2">
      <c r="A1039" s="352" t="s">
        <v>463</v>
      </c>
      <c r="B1039" s="353">
        <v>200</v>
      </c>
      <c r="C1039" s="353" t="s">
        <v>2248</v>
      </c>
      <c r="D1039" s="355">
        <v>276184304.68000001</v>
      </c>
      <c r="E1039" s="355">
        <v>204358105.93000001</v>
      </c>
      <c r="F1039" s="355">
        <v>71826198.75</v>
      </c>
      <c r="G1039" s="54" t="str">
        <f t="shared" si="17"/>
        <v>000</v>
      </c>
    </row>
    <row r="1040" spans="1:7" ht="17.25" customHeight="1" x14ac:dyDescent="0.2">
      <c r="A1040" s="352" t="s">
        <v>9</v>
      </c>
      <c r="B1040" s="353">
        <v>200</v>
      </c>
      <c r="C1040" s="353" t="s">
        <v>2249</v>
      </c>
      <c r="D1040" s="355">
        <v>39176107.109999999</v>
      </c>
      <c r="E1040" s="355">
        <v>21050120.620000001</v>
      </c>
      <c r="F1040" s="355">
        <v>18125986.489999998</v>
      </c>
      <c r="G1040" s="54" t="str">
        <f t="shared" si="17"/>
        <v>100</v>
      </c>
    </row>
    <row r="1041" spans="1:7" x14ac:dyDescent="0.2">
      <c r="A1041" s="352" t="s">
        <v>14</v>
      </c>
      <c r="B1041" s="353">
        <v>200</v>
      </c>
      <c r="C1041" s="353" t="s">
        <v>2250</v>
      </c>
      <c r="D1041" s="355">
        <v>39176107.109999999</v>
      </c>
      <c r="E1041" s="355">
        <v>21050120.620000001</v>
      </c>
      <c r="F1041" s="355">
        <v>18125986.489999998</v>
      </c>
      <c r="G1041" s="54" t="str">
        <f t="shared" si="17"/>
        <v>110</v>
      </c>
    </row>
    <row r="1042" spans="1:7" x14ac:dyDescent="0.2">
      <c r="A1042" s="352" t="s">
        <v>92</v>
      </c>
      <c r="B1042" s="353">
        <v>200</v>
      </c>
      <c r="C1042" s="353" t="s">
        <v>2251</v>
      </c>
      <c r="D1042" s="355">
        <v>30057734.469999999</v>
      </c>
      <c r="E1042" s="355">
        <v>16106538.66</v>
      </c>
      <c r="F1042" s="355">
        <v>13951195.810000001</v>
      </c>
      <c r="G1042" s="54" t="str">
        <f t="shared" si="17"/>
        <v>111</v>
      </c>
    </row>
    <row r="1043" spans="1:7" x14ac:dyDescent="0.2">
      <c r="A1043" s="352" t="s">
        <v>93</v>
      </c>
      <c r="B1043" s="353">
        <v>200</v>
      </c>
      <c r="C1043" s="353" t="s">
        <v>2252</v>
      </c>
      <c r="D1043" s="355">
        <v>100413.5</v>
      </c>
      <c r="E1043" s="355">
        <v>0</v>
      </c>
      <c r="F1043" s="355">
        <v>100413.5</v>
      </c>
      <c r="G1043" s="54" t="str">
        <f t="shared" si="17"/>
        <v>112</v>
      </c>
    </row>
    <row r="1044" spans="1:7" ht="22.5" x14ac:dyDescent="0.2">
      <c r="A1044" s="352" t="s">
        <v>94</v>
      </c>
      <c r="B1044" s="353">
        <v>200</v>
      </c>
      <c r="C1044" s="353" t="s">
        <v>2253</v>
      </c>
      <c r="D1044" s="355">
        <v>9017959.1400000006</v>
      </c>
      <c r="E1044" s="355">
        <v>4943581.96</v>
      </c>
      <c r="F1044" s="355">
        <v>4074377.18</v>
      </c>
      <c r="G1044" s="54" t="str">
        <f t="shared" si="17"/>
        <v>119</v>
      </c>
    </row>
    <row r="1045" spans="1:7" ht="22.5" x14ac:dyDescent="0.2">
      <c r="A1045" s="352" t="s">
        <v>91</v>
      </c>
      <c r="B1045" s="353">
        <v>200</v>
      </c>
      <c r="C1045" s="353" t="s">
        <v>2254</v>
      </c>
      <c r="D1045" s="355">
        <v>433153.6</v>
      </c>
      <c r="E1045" s="355">
        <v>265800</v>
      </c>
      <c r="F1045" s="355">
        <v>167353.60000000001</v>
      </c>
      <c r="G1045" s="54" t="str">
        <f t="shared" si="17"/>
        <v>200</v>
      </c>
    </row>
    <row r="1046" spans="1:7" ht="22.5" x14ac:dyDescent="0.2">
      <c r="A1046" s="352" t="s">
        <v>11</v>
      </c>
      <c r="B1046" s="353">
        <v>200</v>
      </c>
      <c r="C1046" s="353" t="s">
        <v>2255</v>
      </c>
      <c r="D1046" s="355">
        <v>433153.6</v>
      </c>
      <c r="E1046" s="355">
        <v>265800</v>
      </c>
      <c r="F1046" s="355">
        <v>167353.60000000001</v>
      </c>
      <c r="G1046" s="54" t="str">
        <f t="shared" si="17"/>
        <v>240</v>
      </c>
    </row>
    <row r="1047" spans="1:7" x14ac:dyDescent="0.2">
      <c r="A1047" s="352" t="s">
        <v>406</v>
      </c>
      <c r="B1047" s="353">
        <v>200</v>
      </c>
      <c r="C1047" s="353" t="s">
        <v>2256</v>
      </c>
      <c r="D1047" s="355">
        <v>433153.6</v>
      </c>
      <c r="E1047" s="355">
        <v>265800</v>
      </c>
      <c r="F1047" s="355">
        <v>167353.60000000001</v>
      </c>
      <c r="G1047" s="54" t="str">
        <f t="shared" si="17"/>
        <v>244</v>
      </c>
    </row>
    <row r="1048" spans="1:7" ht="22.5" x14ac:dyDescent="0.2">
      <c r="A1048" s="352" t="s">
        <v>19</v>
      </c>
      <c r="B1048" s="353">
        <v>200</v>
      </c>
      <c r="C1048" s="353" t="s">
        <v>2257</v>
      </c>
      <c r="D1048" s="355">
        <v>236575043.97</v>
      </c>
      <c r="E1048" s="355">
        <v>183042185.31</v>
      </c>
      <c r="F1048" s="355">
        <v>53532858.659999996</v>
      </c>
      <c r="G1048" s="54" t="str">
        <f t="shared" si="17"/>
        <v>600</v>
      </c>
    </row>
    <row r="1049" spans="1:7" x14ac:dyDescent="0.2">
      <c r="A1049" s="352" t="s">
        <v>21</v>
      </c>
      <c r="B1049" s="353">
        <v>200</v>
      </c>
      <c r="C1049" s="353" t="s">
        <v>2258</v>
      </c>
      <c r="D1049" s="355">
        <v>236575043.97</v>
      </c>
      <c r="E1049" s="355">
        <v>183042185.31</v>
      </c>
      <c r="F1049" s="355">
        <v>53532858.659999996</v>
      </c>
      <c r="G1049" s="54" t="str">
        <f t="shared" si="17"/>
        <v>610</v>
      </c>
    </row>
    <row r="1050" spans="1:7" ht="33.75" x14ac:dyDescent="0.2">
      <c r="A1050" s="352" t="s">
        <v>202</v>
      </c>
      <c r="B1050" s="353">
        <v>200</v>
      </c>
      <c r="C1050" s="353" t="s">
        <v>2259</v>
      </c>
      <c r="D1050" s="355">
        <v>236575043.97</v>
      </c>
      <c r="E1050" s="355">
        <v>183042185.31</v>
      </c>
      <c r="F1050" s="355">
        <v>53532858.659999996</v>
      </c>
      <c r="G1050" s="54" t="str">
        <f t="shared" si="17"/>
        <v>611</v>
      </c>
    </row>
    <row r="1051" spans="1:7" x14ac:dyDescent="0.2">
      <c r="A1051" s="352" t="s">
        <v>56</v>
      </c>
      <c r="B1051" s="353">
        <v>200</v>
      </c>
      <c r="C1051" s="353" t="s">
        <v>2260</v>
      </c>
      <c r="D1051" s="355">
        <v>21401505.77</v>
      </c>
      <c r="E1051" s="355">
        <v>5671388.7699999996</v>
      </c>
      <c r="F1051" s="355">
        <v>15730117</v>
      </c>
      <c r="G1051" s="54" t="str">
        <f t="shared" ref="G1051:G1112" si="18">RIGHT(C1051,3)</f>
        <v>000</v>
      </c>
    </row>
    <row r="1052" spans="1:7" ht="45" x14ac:dyDescent="0.2">
      <c r="A1052" s="352" t="s">
        <v>1171</v>
      </c>
      <c r="B1052" s="353">
        <v>200</v>
      </c>
      <c r="C1052" s="353" t="s">
        <v>2261</v>
      </c>
      <c r="D1052" s="355">
        <v>289500</v>
      </c>
      <c r="E1052" s="355">
        <v>149500</v>
      </c>
      <c r="F1052" s="355">
        <v>140000</v>
      </c>
      <c r="G1052" s="54" t="str">
        <f t="shared" si="18"/>
        <v>000</v>
      </c>
    </row>
    <row r="1053" spans="1:7" ht="22.5" x14ac:dyDescent="0.2">
      <c r="A1053" s="352" t="s">
        <v>19</v>
      </c>
      <c r="B1053" s="353">
        <v>200</v>
      </c>
      <c r="C1053" s="353" t="s">
        <v>2262</v>
      </c>
      <c r="D1053" s="355">
        <v>289500</v>
      </c>
      <c r="E1053" s="355">
        <v>149500</v>
      </c>
      <c r="F1053" s="355">
        <v>140000</v>
      </c>
      <c r="G1053" s="54" t="str">
        <f t="shared" si="18"/>
        <v>600</v>
      </c>
    </row>
    <row r="1054" spans="1:7" x14ac:dyDescent="0.2">
      <c r="A1054" s="352" t="s">
        <v>21</v>
      </c>
      <c r="B1054" s="353">
        <v>200</v>
      </c>
      <c r="C1054" s="353" t="s">
        <v>2263</v>
      </c>
      <c r="D1054" s="355">
        <v>289500</v>
      </c>
      <c r="E1054" s="355">
        <v>149500</v>
      </c>
      <c r="F1054" s="355">
        <v>140000</v>
      </c>
      <c r="G1054" s="54" t="str">
        <f t="shared" si="18"/>
        <v>610</v>
      </c>
    </row>
    <row r="1055" spans="1:7" x14ac:dyDescent="0.2">
      <c r="A1055" s="352" t="s">
        <v>203</v>
      </c>
      <c r="B1055" s="353">
        <v>200</v>
      </c>
      <c r="C1055" s="353" t="s">
        <v>2264</v>
      </c>
      <c r="D1055" s="355">
        <v>289500</v>
      </c>
      <c r="E1055" s="355">
        <v>149500</v>
      </c>
      <c r="F1055" s="355">
        <v>140000</v>
      </c>
      <c r="G1055" s="54" t="str">
        <f t="shared" si="18"/>
        <v>612</v>
      </c>
    </row>
    <row r="1056" spans="1:7" ht="33.75" x14ac:dyDescent="0.2">
      <c r="A1056" s="352" t="s">
        <v>1128</v>
      </c>
      <c r="B1056" s="353">
        <v>200</v>
      </c>
      <c r="C1056" s="353" t="s">
        <v>2265</v>
      </c>
      <c r="D1056" s="355">
        <v>6112005.7699999996</v>
      </c>
      <c r="E1056" s="355">
        <v>5521888.7699999996</v>
      </c>
      <c r="F1056" s="355">
        <v>590117</v>
      </c>
      <c r="G1056" s="54" t="str">
        <f t="shared" si="18"/>
        <v>000</v>
      </c>
    </row>
    <row r="1057" spans="1:7" ht="33.75" x14ac:dyDescent="0.2">
      <c r="A1057" s="352" t="s">
        <v>9</v>
      </c>
      <c r="B1057" s="353">
        <v>200</v>
      </c>
      <c r="C1057" s="353" t="s">
        <v>2266</v>
      </c>
      <c r="D1057" s="355">
        <v>1200463.3</v>
      </c>
      <c r="E1057" s="355">
        <v>1104175.3</v>
      </c>
      <c r="F1057" s="355">
        <v>96288</v>
      </c>
      <c r="G1057" s="54" t="str">
        <f t="shared" si="18"/>
        <v>100</v>
      </c>
    </row>
    <row r="1058" spans="1:7" x14ac:dyDescent="0.2">
      <c r="A1058" s="352" t="s">
        <v>14</v>
      </c>
      <c r="B1058" s="353">
        <v>200</v>
      </c>
      <c r="C1058" s="353" t="s">
        <v>2267</v>
      </c>
      <c r="D1058" s="355">
        <v>1200463.3</v>
      </c>
      <c r="E1058" s="355">
        <v>1104175.3</v>
      </c>
      <c r="F1058" s="355">
        <v>96288</v>
      </c>
      <c r="G1058" s="54" t="str">
        <f t="shared" si="18"/>
        <v>110</v>
      </c>
    </row>
    <row r="1059" spans="1:7" x14ac:dyDescent="0.2">
      <c r="A1059" s="352" t="s">
        <v>92</v>
      </c>
      <c r="B1059" s="353">
        <v>200</v>
      </c>
      <c r="C1059" s="353" t="s">
        <v>2268</v>
      </c>
      <c r="D1059" s="355">
        <v>922014.6</v>
      </c>
      <c r="E1059" s="355">
        <v>848061.6</v>
      </c>
      <c r="F1059" s="355">
        <v>73953</v>
      </c>
      <c r="G1059" s="54" t="str">
        <f t="shared" si="18"/>
        <v>111</v>
      </c>
    </row>
    <row r="1060" spans="1:7" ht="22.5" x14ac:dyDescent="0.2">
      <c r="A1060" s="352" t="s">
        <v>94</v>
      </c>
      <c r="B1060" s="353">
        <v>200</v>
      </c>
      <c r="C1060" s="353" t="s">
        <v>2269</v>
      </c>
      <c r="D1060" s="355">
        <v>278448.7</v>
      </c>
      <c r="E1060" s="355">
        <v>256113.7</v>
      </c>
      <c r="F1060" s="355">
        <v>22335</v>
      </c>
      <c r="G1060" s="54" t="str">
        <f t="shared" si="18"/>
        <v>119</v>
      </c>
    </row>
    <row r="1061" spans="1:7" ht="22.5" x14ac:dyDescent="0.2">
      <c r="A1061" s="352" t="s">
        <v>19</v>
      </c>
      <c r="B1061" s="353">
        <v>200</v>
      </c>
      <c r="C1061" s="353" t="s">
        <v>2270</v>
      </c>
      <c r="D1061" s="355">
        <v>4911542.47</v>
      </c>
      <c r="E1061" s="355">
        <v>4417713.47</v>
      </c>
      <c r="F1061" s="355">
        <v>493829</v>
      </c>
      <c r="G1061" s="54" t="str">
        <f t="shared" si="18"/>
        <v>600</v>
      </c>
    </row>
    <row r="1062" spans="1:7" x14ac:dyDescent="0.2">
      <c r="A1062" s="352" t="s">
        <v>21</v>
      </c>
      <c r="B1062" s="353">
        <v>200</v>
      </c>
      <c r="C1062" s="353" t="s">
        <v>2271</v>
      </c>
      <c r="D1062" s="355">
        <v>4911542.47</v>
      </c>
      <c r="E1062" s="355">
        <v>4417713.47</v>
      </c>
      <c r="F1062" s="355">
        <v>493829</v>
      </c>
      <c r="G1062" s="54" t="str">
        <f t="shared" si="18"/>
        <v>610</v>
      </c>
    </row>
    <row r="1063" spans="1:7" ht="33.75" x14ac:dyDescent="0.2">
      <c r="A1063" s="352" t="s">
        <v>202</v>
      </c>
      <c r="B1063" s="353">
        <v>200</v>
      </c>
      <c r="C1063" s="353" t="s">
        <v>2272</v>
      </c>
      <c r="D1063" s="355">
        <v>4911542.47</v>
      </c>
      <c r="E1063" s="355">
        <v>4417713.47</v>
      </c>
      <c r="F1063" s="355">
        <v>493829</v>
      </c>
      <c r="G1063" s="54" t="str">
        <f t="shared" si="18"/>
        <v>611</v>
      </c>
    </row>
    <row r="1064" spans="1:7" ht="33.75" x14ac:dyDescent="0.2">
      <c r="A1064" s="352" t="s">
        <v>1214</v>
      </c>
      <c r="B1064" s="353">
        <v>200</v>
      </c>
      <c r="C1064" s="353" t="s">
        <v>2273</v>
      </c>
      <c r="D1064" s="355">
        <v>15000000</v>
      </c>
      <c r="E1064" s="355">
        <v>0</v>
      </c>
      <c r="F1064" s="355">
        <v>15000000</v>
      </c>
      <c r="G1064" s="54" t="str">
        <f t="shared" si="18"/>
        <v>000</v>
      </c>
    </row>
    <row r="1065" spans="1:7" ht="22.5" x14ac:dyDescent="0.2">
      <c r="A1065" s="352" t="s">
        <v>91</v>
      </c>
      <c r="B1065" s="353">
        <v>200</v>
      </c>
      <c r="C1065" s="353" t="s">
        <v>2274</v>
      </c>
      <c r="D1065" s="355">
        <v>15000000</v>
      </c>
      <c r="E1065" s="355">
        <v>0</v>
      </c>
      <c r="F1065" s="355">
        <v>15000000</v>
      </c>
      <c r="G1065" s="54" t="str">
        <f t="shared" si="18"/>
        <v>200</v>
      </c>
    </row>
    <row r="1066" spans="1:7" ht="22.5" x14ac:dyDescent="0.2">
      <c r="A1066" s="352" t="s">
        <v>11</v>
      </c>
      <c r="B1066" s="353">
        <v>200</v>
      </c>
      <c r="C1066" s="353" t="s">
        <v>2275</v>
      </c>
      <c r="D1066" s="355">
        <v>15000000</v>
      </c>
      <c r="E1066" s="355">
        <v>0</v>
      </c>
      <c r="F1066" s="355">
        <v>15000000</v>
      </c>
      <c r="G1066" s="54" t="str">
        <f t="shared" si="18"/>
        <v>240</v>
      </c>
    </row>
    <row r="1067" spans="1:7" ht="22.5" x14ac:dyDescent="0.2">
      <c r="A1067" s="352" t="s">
        <v>1041</v>
      </c>
      <c r="B1067" s="353">
        <v>200</v>
      </c>
      <c r="C1067" s="353" t="s">
        <v>2276</v>
      </c>
      <c r="D1067" s="355">
        <v>15000000</v>
      </c>
      <c r="E1067" s="355">
        <v>0</v>
      </c>
      <c r="F1067" s="355">
        <v>15000000</v>
      </c>
      <c r="G1067" s="54" t="str">
        <f t="shared" si="18"/>
        <v>243</v>
      </c>
    </row>
    <row r="1068" spans="1:7" x14ac:dyDescent="0.2">
      <c r="A1068" s="352" t="s">
        <v>28</v>
      </c>
      <c r="B1068" s="353">
        <v>200</v>
      </c>
      <c r="C1068" s="353" t="s">
        <v>2277</v>
      </c>
      <c r="D1068" s="355">
        <v>2883915637.5</v>
      </c>
      <c r="E1068" s="355">
        <v>1870099628.9300001</v>
      </c>
      <c r="F1068" s="355">
        <v>1013816008.5700001</v>
      </c>
      <c r="G1068" s="54" t="str">
        <f t="shared" si="18"/>
        <v>000</v>
      </c>
    </row>
    <row r="1069" spans="1:7" ht="33.75" x14ac:dyDescent="0.2">
      <c r="A1069" s="352" t="s">
        <v>457</v>
      </c>
      <c r="B1069" s="353">
        <v>200</v>
      </c>
      <c r="C1069" s="353" t="s">
        <v>2278</v>
      </c>
      <c r="D1069" s="355">
        <v>2827872178.7800002</v>
      </c>
      <c r="E1069" s="355">
        <v>1827157413.51</v>
      </c>
      <c r="F1069" s="355">
        <v>1000714765.27</v>
      </c>
      <c r="G1069" s="54" t="str">
        <f t="shared" si="18"/>
        <v>000</v>
      </c>
    </row>
    <row r="1070" spans="1:7" ht="45" x14ac:dyDescent="0.2">
      <c r="A1070" s="352" t="s">
        <v>458</v>
      </c>
      <c r="B1070" s="353">
        <v>200</v>
      </c>
      <c r="C1070" s="353" t="s">
        <v>2279</v>
      </c>
      <c r="D1070" s="355">
        <v>2689274428.46</v>
      </c>
      <c r="E1070" s="355">
        <v>1760266526.51</v>
      </c>
      <c r="F1070" s="355">
        <v>929007901.95000005</v>
      </c>
      <c r="G1070" s="54" t="str">
        <f t="shared" si="18"/>
        <v>000</v>
      </c>
    </row>
    <row r="1071" spans="1:7" ht="22.5" x14ac:dyDescent="0.2">
      <c r="A1071" s="352" t="s">
        <v>198</v>
      </c>
      <c r="B1071" s="353">
        <v>200</v>
      </c>
      <c r="C1071" s="353" t="s">
        <v>2280</v>
      </c>
      <c r="D1071" s="355">
        <v>761375976.13</v>
      </c>
      <c r="E1071" s="355">
        <v>493299440.31</v>
      </c>
      <c r="F1071" s="355">
        <v>268076535.81999999</v>
      </c>
      <c r="G1071" s="54" t="str">
        <f t="shared" si="18"/>
        <v>000</v>
      </c>
    </row>
    <row r="1072" spans="1:7" ht="33.75" x14ac:dyDescent="0.2">
      <c r="A1072" s="352" t="s">
        <v>9</v>
      </c>
      <c r="B1072" s="353">
        <v>200</v>
      </c>
      <c r="C1072" s="353" t="s">
        <v>2281</v>
      </c>
      <c r="D1072" s="355">
        <v>379749152.79000002</v>
      </c>
      <c r="E1072" s="355">
        <v>262393186.72</v>
      </c>
      <c r="F1072" s="355">
        <v>117355966.06999999</v>
      </c>
      <c r="G1072" s="54" t="str">
        <f t="shared" si="18"/>
        <v>100</v>
      </c>
    </row>
    <row r="1073" spans="1:7" x14ac:dyDescent="0.2">
      <c r="A1073" s="352" t="s">
        <v>14</v>
      </c>
      <c r="B1073" s="353">
        <v>200</v>
      </c>
      <c r="C1073" s="353" t="s">
        <v>2282</v>
      </c>
      <c r="D1073" s="355">
        <v>379749152.79000002</v>
      </c>
      <c r="E1073" s="355">
        <v>262393186.72</v>
      </c>
      <c r="F1073" s="355">
        <v>117355966.06999999</v>
      </c>
      <c r="G1073" s="54" t="str">
        <f t="shared" si="18"/>
        <v>110</v>
      </c>
    </row>
    <row r="1074" spans="1:7" x14ac:dyDescent="0.2">
      <c r="A1074" s="352" t="s">
        <v>92</v>
      </c>
      <c r="B1074" s="353">
        <v>200</v>
      </c>
      <c r="C1074" s="353" t="s">
        <v>2283</v>
      </c>
      <c r="D1074" s="355">
        <v>269155023.93000001</v>
      </c>
      <c r="E1074" s="355">
        <v>187905970.38</v>
      </c>
      <c r="F1074" s="355">
        <v>81249053.549999997</v>
      </c>
      <c r="G1074" s="54" t="str">
        <f t="shared" si="18"/>
        <v>111</v>
      </c>
    </row>
    <row r="1075" spans="1:7" x14ac:dyDescent="0.2">
      <c r="A1075" s="352" t="s">
        <v>93</v>
      </c>
      <c r="B1075" s="353">
        <v>200</v>
      </c>
      <c r="C1075" s="353" t="s">
        <v>2284</v>
      </c>
      <c r="D1075" s="355">
        <v>27648596</v>
      </c>
      <c r="E1075" s="355">
        <v>18011391.469999999</v>
      </c>
      <c r="F1075" s="355">
        <v>9637204.5299999993</v>
      </c>
      <c r="G1075" s="54" t="str">
        <f t="shared" si="18"/>
        <v>112</v>
      </c>
    </row>
    <row r="1076" spans="1:7" x14ac:dyDescent="0.2">
      <c r="A1076" s="352" t="s">
        <v>702</v>
      </c>
      <c r="B1076" s="353">
        <v>200</v>
      </c>
      <c r="C1076" s="353" t="s">
        <v>2285</v>
      </c>
      <c r="D1076" s="355">
        <v>370770</v>
      </c>
      <c r="E1076" s="355">
        <v>218320</v>
      </c>
      <c r="F1076" s="355">
        <v>152450</v>
      </c>
      <c r="G1076" s="54" t="str">
        <f t="shared" si="18"/>
        <v>113</v>
      </c>
    </row>
    <row r="1077" spans="1:7" ht="22.5" x14ac:dyDescent="0.2">
      <c r="A1077" s="352" t="s">
        <v>94</v>
      </c>
      <c r="B1077" s="353">
        <v>200</v>
      </c>
      <c r="C1077" s="353" t="s">
        <v>2286</v>
      </c>
      <c r="D1077" s="355">
        <v>82574762.859999999</v>
      </c>
      <c r="E1077" s="355">
        <v>56257504.869999997</v>
      </c>
      <c r="F1077" s="355">
        <v>26317257.989999998</v>
      </c>
      <c r="G1077" s="54" t="str">
        <f t="shared" si="18"/>
        <v>119</v>
      </c>
    </row>
    <row r="1078" spans="1:7" ht="22.5" x14ac:dyDescent="0.2">
      <c r="A1078" s="352" t="s">
        <v>91</v>
      </c>
      <c r="B1078" s="353">
        <v>200</v>
      </c>
      <c r="C1078" s="353" t="s">
        <v>2287</v>
      </c>
      <c r="D1078" s="355">
        <v>379636967.88</v>
      </c>
      <c r="E1078" s="355">
        <v>229295539.61000001</v>
      </c>
      <c r="F1078" s="355">
        <v>150341428.27000001</v>
      </c>
      <c r="G1078" s="54" t="str">
        <f t="shared" si="18"/>
        <v>200</v>
      </c>
    </row>
    <row r="1079" spans="1:7" ht="22.5" x14ac:dyDescent="0.2">
      <c r="A1079" s="352" t="s">
        <v>11</v>
      </c>
      <c r="B1079" s="353">
        <v>200</v>
      </c>
      <c r="C1079" s="353" t="s">
        <v>2288</v>
      </c>
      <c r="D1079" s="355">
        <v>379636967.88</v>
      </c>
      <c r="E1079" s="355">
        <v>229295539.61000001</v>
      </c>
      <c r="F1079" s="355">
        <v>150341428.27000001</v>
      </c>
      <c r="G1079" s="54" t="str">
        <f t="shared" si="18"/>
        <v>240</v>
      </c>
    </row>
    <row r="1080" spans="1:7" ht="22.5" x14ac:dyDescent="0.2">
      <c r="A1080" s="352" t="s">
        <v>1041</v>
      </c>
      <c r="B1080" s="353">
        <v>200</v>
      </c>
      <c r="C1080" s="353" t="s">
        <v>2289</v>
      </c>
      <c r="D1080" s="355">
        <v>34435271.619999997</v>
      </c>
      <c r="E1080" s="355">
        <v>18881782.510000002</v>
      </c>
      <c r="F1080" s="355">
        <v>15553489.109999999</v>
      </c>
      <c r="G1080" s="54" t="str">
        <f t="shared" si="18"/>
        <v>243</v>
      </c>
    </row>
    <row r="1081" spans="1:7" x14ac:dyDescent="0.2">
      <c r="A1081" s="352" t="s">
        <v>406</v>
      </c>
      <c r="B1081" s="353">
        <v>200</v>
      </c>
      <c r="C1081" s="353" t="s">
        <v>2290</v>
      </c>
      <c r="D1081" s="355">
        <v>172909355.28999999</v>
      </c>
      <c r="E1081" s="355">
        <v>91973640.359999999</v>
      </c>
      <c r="F1081" s="355">
        <v>80935714.930000007</v>
      </c>
      <c r="G1081" s="54" t="str">
        <f t="shared" si="18"/>
        <v>244</v>
      </c>
    </row>
    <row r="1082" spans="1:7" x14ac:dyDescent="0.2">
      <c r="A1082" s="352" t="s">
        <v>650</v>
      </c>
      <c r="B1082" s="353">
        <v>200</v>
      </c>
      <c r="C1082" s="353" t="s">
        <v>2291</v>
      </c>
      <c r="D1082" s="355">
        <v>172292340.97</v>
      </c>
      <c r="E1082" s="355">
        <v>118440116.73999999</v>
      </c>
      <c r="F1082" s="355">
        <v>53852224.229999997</v>
      </c>
      <c r="G1082" s="54" t="str">
        <f t="shared" si="18"/>
        <v>247</v>
      </c>
    </row>
    <row r="1083" spans="1:7" x14ac:dyDescent="0.2">
      <c r="A1083" s="352" t="s">
        <v>16</v>
      </c>
      <c r="B1083" s="353">
        <v>200</v>
      </c>
      <c r="C1083" s="353" t="s">
        <v>2292</v>
      </c>
      <c r="D1083" s="355">
        <v>48000</v>
      </c>
      <c r="E1083" s="355">
        <v>20000</v>
      </c>
      <c r="F1083" s="355">
        <v>28000</v>
      </c>
      <c r="G1083" s="54" t="str">
        <f t="shared" si="18"/>
        <v>300</v>
      </c>
    </row>
    <row r="1084" spans="1:7" x14ac:dyDescent="0.2">
      <c r="A1084" s="352" t="s">
        <v>189</v>
      </c>
      <c r="B1084" s="353">
        <v>200</v>
      </c>
      <c r="C1084" s="353" t="s">
        <v>2293</v>
      </c>
      <c r="D1084" s="355">
        <v>48000</v>
      </c>
      <c r="E1084" s="355">
        <v>20000</v>
      </c>
      <c r="F1084" s="355">
        <v>28000</v>
      </c>
      <c r="G1084" s="54" t="str">
        <f t="shared" si="18"/>
        <v>360</v>
      </c>
    </row>
    <row r="1085" spans="1:7" x14ac:dyDescent="0.2">
      <c r="A1085" s="352" t="s">
        <v>12</v>
      </c>
      <c r="B1085" s="353">
        <v>200</v>
      </c>
      <c r="C1085" s="353" t="s">
        <v>2294</v>
      </c>
      <c r="D1085" s="355">
        <v>1941855.46</v>
      </c>
      <c r="E1085" s="355">
        <v>1590713.98</v>
      </c>
      <c r="F1085" s="355">
        <v>351141.48</v>
      </c>
      <c r="G1085" s="54" t="str">
        <f t="shared" si="18"/>
        <v>800</v>
      </c>
    </row>
    <row r="1086" spans="1:7" x14ac:dyDescent="0.2">
      <c r="A1086" s="352" t="s">
        <v>13</v>
      </c>
      <c r="B1086" s="353">
        <v>200</v>
      </c>
      <c r="C1086" s="353" t="s">
        <v>2295</v>
      </c>
      <c r="D1086" s="355">
        <v>1941855.46</v>
      </c>
      <c r="E1086" s="355">
        <v>1590713.98</v>
      </c>
      <c r="F1086" s="355">
        <v>351141.48</v>
      </c>
      <c r="G1086" s="54" t="str">
        <f t="shared" si="18"/>
        <v>850</v>
      </c>
    </row>
    <row r="1087" spans="1:7" x14ac:dyDescent="0.2">
      <c r="A1087" s="352" t="s">
        <v>188</v>
      </c>
      <c r="B1087" s="353">
        <v>200</v>
      </c>
      <c r="C1087" s="353" t="s">
        <v>2296</v>
      </c>
      <c r="D1087" s="355">
        <v>6000</v>
      </c>
      <c r="E1087" s="355">
        <v>6000</v>
      </c>
      <c r="F1087" s="355">
        <v>0</v>
      </c>
      <c r="G1087" s="54" t="str">
        <f t="shared" si="18"/>
        <v>852</v>
      </c>
    </row>
    <row r="1088" spans="1:7" x14ac:dyDescent="0.2">
      <c r="A1088" s="352" t="s">
        <v>371</v>
      </c>
      <c r="B1088" s="353">
        <v>200</v>
      </c>
      <c r="C1088" s="353" t="s">
        <v>2297</v>
      </c>
      <c r="D1088" s="355">
        <v>1935855.46</v>
      </c>
      <c r="E1088" s="355">
        <v>1584713.98</v>
      </c>
      <c r="F1088" s="355">
        <v>351141.48</v>
      </c>
      <c r="G1088" s="54" t="str">
        <f t="shared" si="18"/>
        <v>853</v>
      </c>
    </row>
    <row r="1089" spans="1:7" ht="22.5" x14ac:dyDescent="0.2">
      <c r="A1089" s="352" t="s">
        <v>198</v>
      </c>
      <c r="B1089" s="353">
        <v>200</v>
      </c>
      <c r="C1089" s="353" t="s">
        <v>2298</v>
      </c>
      <c r="D1089" s="355">
        <v>8444814.9399999995</v>
      </c>
      <c r="E1089" s="355">
        <v>4719648.8099999996</v>
      </c>
      <c r="F1089" s="355">
        <v>3725166.13</v>
      </c>
      <c r="G1089" s="54" t="str">
        <f t="shared" si="18"/>
        <v>000</v>
      </c>
    </row>
    <row r="1090" spans="1:7" ht="33.75" x14ac:dyDescent="0.2">
      <c r="A1090" s="352" t="s">
        <v>9</v>
      </c>
      <c r="B1090" s="353">
        <v>200</v>
      </c>
      <c r="C1090" s="353" t="s">
        <v>2299</v>
      </c>
      <c r="D1090" s="355">
        <v>33800</v>
      </c>
      <c r="E1090" s="355">
        <v>33800</v>
      </c>
      <c r="F1090" s="355">
        <v>0</v>
      </c>
      <c r="G1090" s="54" t="str">
        <f t="shared" si="18"/>
        <v>100</v>
      </c>
    </row>
    <row r="1091" spans="1:7" x14ac:dyDescent="0.2">
      <c r="A1091" s="352" t="s">
        <v>14</v>
      </c>
      <c r="B1091" s="353">
        <v>200</v>
      </c>
      <c r="C1091" s="353" t="s">
        <v>2300</v>
      </c>
      <c r="D1091" s="355">
        <v>33800</v>
      </c>
      <c r="E1091" s="355">
        <v>33800</v>
      </c>
      <c r="F1091" s="355">
        <v>0</v>
      </c>
      <c r="G1091" s="54" t="str">
        <f t="shared" si="18"/>
        <v>110</v>
      </c>
    </row>
    <row r="1092" spans="1:7" x14ac:dyDescent="0.2">
      <c r="A1092" s="352" t="s">
        <v>702</v>
      </c>
      <c r="B1092" s="353">
        <v>200</v>
      </c>
      <c r="C1092" s="353" t="s">
        <v>2301</v>
      </c>
      <c r="D1092" s="355">
        <v>33800</v>
      </c>
      <c r="E1092" s="355">
        <v>33800</v>
      </c>
      <c r="F1092" s="355">
        <v>0</v>
      </c>
      <c r="G1092" s="54" t="str">
        <f t="shared" si="18"/>
        <v>113</v>
      </c>
    </row>
    <row r="1093" spans="1:7" ht="22.5" x14ac:dyDescent="0.2">
      <c r="A1093" s="352" t="s">
        <v>91</v>
      </c>
      <c r="B1093" s="353">
        <v>200</v>
      </c>
      <c r="C1093" s="353" t="s">
        <v>2302</v>
      </c>
      <c r="D1093" s="355">
        <v>8240647.9400000004</v>
      </c>
      <c r="E1093" s="355">
        <v>4685848.8099999996</v>
      </c>
      <c r="F1093" s="355">
        <v>3554799.13</v>
      </c>
      <c r="G1093" s="54" t="str">
        <f t="shared" si="18"/>
        <v>200</v>
      </c>
    </row>
    <row r="1094" spans="1:7" ht="22.5" x14ac:dyDescent="0.2">
      <c r="A1094" s="352" t="s">
        <v>11</v>
      </c>
      <c r="B1094" s="353">
        <v>200</v>
      </c>
      <c r="C1094" s="353" t="s">
        <v>2303</v>
      </c>
      <c r="D1094" s="355">
        <v>8240647.9400000004</v>
      </c>
      <c r="E1094" s="355">
        <v>4685848.8099999996</v>
      </c>
      <c r="F1094" s="355">
        <v>3554799.13</v>
      </c>
      <c r="G1094" s="54" t="str">
        <f t="shared" si="18"/>
        <v>240</v>
      </c>
    </row>
    <row r="1095" spans="1:7" x14ac:dyDescent="0.2">
      <c r="A1095" s="352" t="s">
        <v>406</v>
      </c>
      <c r="B1095" s="353">
        <v>200</v>
      </c>
      <c r="C1095" s="353" t="s">
        <v>2304</v>
      </c>
      <c r="D1095" s="355">
        <v>8240647.9400000004</v>
      </c>
      <c r="E1095" s="355">
        <v>4685848.8099999996</v>
      </c>
      <c r="F1095" s="355">
        <v>3554799.13</v>
      </c>
      <c r="G1095" s="54" t="str">
        <f t="shared" si="18"/>
        <v>244</v>
      </c>
    </row>
    <row r="1096" spans="1:7" x14ac:dyDescent="0.2">
      <c r="A1096" s="352" t="s">
        <v>16</v>
      </c>
      <c r="B1096" s="353">
        <v>200</v>
      </c>
      <c r="C1096" s="353" t="s">
        <v>2305</v>
      </c>
      <c r="D1096" s="355">
        <v>170367</v>
      </c>
      <c r="E1096" s="355">
        <v>0</v>
      </c>
      <c r="F1096" s="355">
        <v>170367</v>
      </c>
      <c r="G1096" s="54" t="str">
        <f t="shared" si="18"/>
        <v>300</v>
      </c>
    </row>
    <row r="1097" spans="1:7" x14ac:dyDescent="0.2">
      <c r="A1097" s="352" t="s">
        <v>189</v>
      </c>
      <c r="B1097" s="353">
        <v>200</v>
      </c>
      <c r="C1097" s="353" t="s">
        <v>2306</v>
      </c>
      <c r="D1097" s="355">
        <v>170367</v>
      </c>
      <c r="E1097" s="355">
        <v>0</v>
      </c>
      <c r="F1097" s="355">
        <v>170367</v>
      </c>
      <c r="G1097" s="54" t="str">
        <f t="shared" si="18"/>
        <v>360</v>
      </c>
    </row>
    <row r="1098" spans="1:7" x14ac:dyDescent="0.2">
      <c r="A1098" s="352" t="s">
        <v>43</v>
      </c>
      <c r="B1098" s="353">
        <v>200</v>
      </c>
      <c r="C1098" s="353" t="s">
        <v>2307</v>
      </c>
      <c r="D1098" s="355">
        <v>435590693.47000003</v>
      </c>
      <c r="E1098" s="355">
        <v>267623601.34999999</v>
      </c>
      <c r="F1098" s="355">
        <v>167967092.12</v>
      </c>
      <c r="G1098" s="54" t="str">
        <f t="shared" si="18"/>
        <v>000</v>
      </c>
    </row>
    <row r="1099" spans="1:7" ht="33.75" x14ac:dyDescent="0.2">
      <c r="A1099" s="352" t="s">
        <v>9</v>
      </c>
      <c r="B1099" s="353">
        <v>200</v>
      </c>
      <c r="C1099" s="353" t="s">
        <v>2308</v>
      </c>
      <c r="D1099" s="355">
        <v>147012632</v>
      </c>
      <c r="E1099" s="355">
        <v>104651509.88</v>
      </c>
      <c r="F1099" s="355">
        <v>42361122.119999997</v>
      </c>
      <c r="G1099" s="54" t="str">
        <f t="shared" si="18"/>
        <v>100</v>
      </c>
    </row>
    <row r="1100" spans="1:7" x14ac:dyDescent="0.2">
      <c r="A1100" s="352" t="s">
        <v>14</v>
      </c>
      <c r="B1100" s="353">
        <v>200</v>
      </c>
      <c r="C1100" s="353" t="s">
        <v>2309</v>
      </c>
      <c r="D1100" s="355">
        <v>147012632</v>
      </c>
      <c r="E1100" s="355">
        <v>104651509.88</v>
      </c>
      <c r="F1100" s="355">
        <v>42361122.119999997</v>
      </c>
      <c r="G1100" s="54" t="str">
        <f t="shared" si="18"/>
        <v>110</v>
      </c>
    </row>
    <row r="1101" spans="1:7" x14ac:dyDescent="0.2">
      <c r="A1101" s="352" t="s">
        <v>92</v>
      </c>
      <c r="B1101" s="353">
        <v>200</v>
      </c>
      <c r="C1101" s="353" t="s">
        <v>2310</v>
      </c>
      <c r="D1101" s="355">
        <v>104111780</v>
      </c>
      <c r="E1101" s="355">
        <v>74293289.590000004</v>
      </c>
      <c r="F1101" s="355">
        <v>29818490.41</v>
      </c>
      <c r="G1101" s="54" t="str">
        <f t="shared" si="18"/>
        <v>111</v>
      </c>
    </row>
    <row r="1102" spans="1:7" x14ac:dyDescent="0.2">
      <c r="A1102" s="352" t="s">
        <v>93</v>
      </c>
      <c r="B1102" s="353">
        <v>200</v>
      </c>
      <c r="C1102" s="353" t="s">
        <v>2311</v>
      </c>
      <c r="D1102" s="355">
        <v>10387910</v>
      </c>
      <c r="E1102" s="355">
        <v>8789319.6400000006</v>
      </c>
      <c r="F1102" s="355">
        <v>1598590.36</v>
      </c>
      <c r="G1102" s="54" t="str">
        <f t="shared" si="18"/>
        <v>112</v>
      </c>
    </row>
    <row r="1103" spans="1:7" x14ac:dyDescent="0.2">
      <c r="A1103" s="352" t="s">
        <v>702</v>
      </c>
      <c r="B1103" s="353">
        <v>200</v>
      </c>
      <c r="C1103" s="353" t="s">
        <v>2312</v>
      </c>
      <c r="D1103" s="355">
        <v>735580</v>
      </c>
      <c r="E1103" s="355">
        <v>98000</v>
      </c>
      <c r="F1103" s="355">
        <v>637580</v>
      </c>
      <c r="G1103" s="54" t="str">
        <f t="shared" si="18"/>
        <v>113</v>
      </c>
    </row>
    <row r="1104" spans="1:7" ht="22.5" x14ac:dyDescent="0.2">
      <c r="A1104" s="352" t="s">
        <v>94</v>
      </c>
      <c r="B1104" s="353">
        <v>200</v>
      </c>
      <c r="C1104" s="353" t="s">
        <v>2313</v>
      </c>
      <c r="D1104" s="355">
        <v>31777362</v>
      </c>
      <c r="E1104" s="355">
        <v>21470900.649999999</v>
      </c>
      <c r="F1104" s="355">
        <v>10306461.35</v>
      </c>
      <c r="G1104" s="54" t="str">
        <f t="shared" si="18"/>
        <v>119</v>
      </c>
    </row>
    <row r="1105" spans="1:7" ht="22.5" x14ac:dyDescent="0.2">
      <c r="A1105" s="352" t="s">
        <v>91</v>
      </c>
      <c r="B1105" s="353">
        <v>200</v>
      </c>
      <c r="C1105" s="353" t="s">
        <v>2314</v>
      </c>
      <c r="D1105" s="355">
        <v>287991789.05000001</v>
      </c>
      <c r="E1105" s="355">
        <v>162398763.50999999</v>
      </c>
      <c r="F1105" s="355">
        <v>125593025.54000001</v>
      </c>
      <c r="G1105" s="54" t="str">
        <f t="shared" si="18"/>
        <v>200</v>
      </c>
    </row>
    <row r="1106" spans="1:7" ht="22.5" x14ac:dyDescent="0.2">
      <c r="A1106" s="352" t="s">
        <v>11</v>
      </c>
      <c r="B1106" s="353">
        <v>200</v>
      </c>
      <c r="C1106" s="353" t="s">
        <v>2315</v>
      </c>
      <c r="D1106" s="355">
        <v>287991789.05000001</v>
      </c>
      <c r="E1106" s="355">
        <v>162398763.50999999</v>
      </c>
      <c r="F1106" s="355">
        <v>125593025.54000001</v>
      </c>
      <c r="G1106" s="54" t="str">
        <f t="shared" si="18"/>
        <v>240</v>
      </c>
    </row>
    <row r="1107" spans="1:7" ht="22.5" x14ac:dyDescent="0.2">
      <c r="A1107" s="352" t="s">
        <v>1041</v>
      </c>
      <c r="B1107" s="353">
        <v>200</v>
      </c>
      <c r="C1107" s="353" t="s">
        <v>2316</v>
      </c>
      <c r="D1107" s="355">
        <v>3014590</v>
      </c>
      <c r="E1107" s="355">
        <v>0</v>
      </c>
      <c r="F1107" s="355">
        <v>3014590</v>
      </c>
      <c r="G1107" s="54" t="str">
        <f t="shared" si="18"/>
        <v>243</v>
      </c>
    </row>
    <row r="1108" spans="1:7" x14ac:dyDescent="0.2">
      <c r="A1108" s="352" t="s">
        <v>406</v>
      </c>
      <c r="B1108" s="353">
        <v>200</v>
      </c>
      <c r="C1108" s="353" t="s">
        <v>2317</v>
      </c>
      <c r="D1108" s="355">
        <v>114858560.05</v>
      </c>
      <c r="E1108" s="355">
        <v>60810256.670000002</v>
      </c>
      <c r="F1108" s="355">
        <v>54048303.380000003</v>
      </c>
      <c r="G1108" s="54" t="str">
        <f t="shared" si="18"/>
        <v>244</v>
      </c>
    </row>
    <row r="1109" spans="1:7" x14ac:dyDescent="0.2">
      <c r="A1109" s="352" t="s">
        <v>650</v>
      </c>
      <c r="B1109" s="353">
        <v>200</v>
      </c>
      <c r="C1109" s="353" t="s">
        <v>2318</v>
      </c>
      <c r="D1109" s="355">
        <v>170118639</v>
      </c>
      <c r="E1109" s="355">
        <v>101588506.84</v>
      </c>
      <c r="F1109" s="355">
        <v>68530132.159999996</v>
      </c>
      <c r="G1109" s="54" t="str">
        <f t="shared" si="18"/>
        <v>247</v>
      </c>
    </row>
    <row r="1110" spans="1:7" x14ac:dyDescent="0.2">
      <c r="A1110" s="352" t="s">
        <v>12</v>
      </c>
      <c r="B1110" s="353">
        <v>200</v>
      </c>
      <c r="C1110" s="353" t="s">
        <v>2319</v>
      </c>
      <c r="D1110" s="355">
        <v>586272.42000000004</v>
      </c>
      <c r="E1110" s="355">
        <v>573327.96</v>
      </c>
      <c r="F1110" s="355">
        <v>12944.46</v>
      </c>
      <c r="G1110" s="54" t="str">
        <f t="shared" si="18"/>
        <v>800</v>
      </c>
    </row>
    <row r="1111" spans="1:7" x14ac:dyDescent="0.2">
      <c r="A1111" s="352" t="s">
        <v>13</v>
      </c>
      <c r="B1111" s="353">
        <v>200</v>
      </c>
      <c r="C1111" s="353" t="s">
        <v>2320</v>
      </c>
      <c r="D1111" s="355">
        <v>586272.42000000004</v>
      </c>
      <c r="E1111" s="355">
        <v>573327.96</v>
      </c>
      <c r="F1111" s="355">
        <v>12944.46</v>
      </c>
      <c r="G1111" s="54" t="str">
        <f t="shared" si="18"/>
        <v>850</v>
      </c>
    </row>
    <row r="1112" spans="1:7" x14ac:dyDescent="0.2">
      <c r="A1112" s="352" t="s">
        <v>188</v>
      </c>
      <c r="B1112" s="353">
        <v>200</v>
      </c>
      <c r="C1112" s="353" t="s">
        <v>2321</v>
      </c>
      <c r="D1112" s="355">
        <v>12000</v>
      </c>
      <c r="E1112" s="355">
        <v>0</v>
      </c>
      <c r="F1112" s="355">
        <v>12000</v>
      </c>
      <c r="G1112" s="54" t="str">
        <f t="shared" si="18"/>
        <v>852</v>
      </c>
    </row>
    <row r="1113" spans="1:7" x14ac:dyDescent="0.2">
      <c r="A1113" s="352" t="s">
        <v>371</v>
      </c>
      <c r="B1113" s="353">
        <v>200</v>
      </c>
      <c r="C1113" s="353" t="s">
        <v>2322</v>
      </c>
      <c r="D1113" s="355">
        <v>574272.42000000004</v>
      </c>
      <c r="E1113" s="355">
        <v>573327.96</v>
      </c>
      <c r="F1113" s="355">
        <v>944.46</v>
      </c>
      <c r="G1113" s="54" t="str">
        <f t="shared" ref="G1113:G1176" si="19">RIGHT(C1113,3)</f>
        <v>853</v>
      </c>
    </row>
    <row r="1114" spans="1:7" x14ac:dyDescent="0.2">
      <c r="A1114" s="352" t="s">
        <v>43</v>
      </c>
      <c r="B1114" s="353">
        <v>200</v>
      </c>
      <c r="C1114" s="353" t="s">
        <v>2323</v>
      </c>
      <c r="D1114" s="355">
        <v>228116.5</v>
      </c>
      <c r="E1114" s="355">
        <v>66468.75</v>
      </c>
      <c r="F1114" s="355">
        <v>161647.75</v>
      </c>
      <c r="G1114" s="54" t="str">
        <f t="shared" si="19"/>
        <v>000</v>
      </c>
    </row>
    <row r="1115" spans="1:7" ht="22.5" x14ac:dyDescent="0.2">
      <c r="A1115" s="352" t="s">
        <v>91</v>
      </c>
      <c r="B1115" s="353">
        <v>200</v>
      </c>
      <c r="C1115" s="353" t="s">
        <v>2324</v>
      </c>
      <c r="D1115" s="355">
        <v>228116.5</v>
      </c>
      <c r="E1115" s="355">
        <v>66468.75</v>
      </c>
      <c r="F1115" s="355">
        <v>161647.75</v>
      </c>
      <c r="G1115" s="54" t="str">
        <f t="shared" si="19"/>
        <v>200</v>
      </c>
    </row>
    <row r="1116" spans="1:7" ht="22.5" x14ac:dyDescent="0.2">
      <c r="A1116" s="352" t="s">
        <v>11</v>
      </c>
      <c r="B1116" s="353">
        <v>200</v>
      </c>
      <c r="C1116" s="353" t="s">
        <v>2325</v>
      </c>
      <c r="D1116" s="355">
        <v>228116.5</v>
      </c>
      <c r="E1116" s="355">
        <v>66468.75</v>
      </c>
      <c r="F1116" s="355">
        <v>161647.75</v>
      </c>
      <c r="G1116" s="54" t="str">
        <f t="shared" si="19"/>
        <v>240</v>
      </c>
    </row>
    <row r="1117" spans="1:7" x14ac:dyDescent="0.2">
      <c r="A1117" s="352" t="s">
        <v>406</v>
      </c>
      <c r="B1117" s="353">
        <v>200</v>
      </c>
      <c r="C1117" s="353" t="s">
        <v>2326</v>
      </c>
      <c r="D1117" s="355">
        <v>228116.5</v>
      </c>
      <c r="E1117" s="355">
        <v>66468.75</v>
      </c>
      <c r="F1117" s="355">
        <v>161647.75</v>
      </c>
      <c r="G1117" s="54" t="str">
        <f t="shared" si="19"/>
        <v>244</v>
      </c>
    </row>
    <row r="1118" spans="1:7" ht="22.5" x14ac:dyDescent="0.2">
      <c r="A1118" s="352" t="s">
        <v>465</v>
      </c>
      <c r="B1118" s="353">
        <v>200</v>
      </c>
      <c r="C1118" s="353" t="s">
        <v>2327</v>
      </c>
      <c r="D1118" s="355">
        <v>10145774</v>
      </c>
      <c r="E1118" s="355">
        <v>6557772.8600000003</v>
      </c>
      <c r="F1118" s="355">
        <v>3588001.14</v>
      </c>
      <c r="G1118" s="54" t="str">
        <f t="shared" si="19"/>
        <v>000</v>
      </c>
    </row>
    <row r="1119" spans="1:7" ht="33.75" x14ac:dyDescent="0.2">
      <c r="A1119" s="352" t="s">
        <v>9</v>
      </c>
      <c r="B1119" s="353">
        <v>200</v>
      </c>
      <c r="C1119" s="353" t="s">
        <v>2328</v>
      </c>
      <c r="D1119" s="355">
        <v>9803401</v>
      </c>
      <c r="E1119" s="355">
        <v>6427717.6299999999</v>
      </c>
      <c r="F1119" s="355">
        <v>3375683.37</v>
      </c>
      <c r="G1119" s="54" t="str">
        <f t="shared" si="19"/>
        <v>100</v>
      </c>
    </row>
    <row r="1120" spans="1:7" x14ac:dyDescent="0.2">
      <c r="A1120" s="352" t="s">
        <v>14</v>
      </c>
      <c r="B1120" s="353">
        <v>200</v>
      </c>
      <c r="C1120" s="353" t="s">
        <v>2329</v>
      </c>
      <c r="D1120" s="355">
        <v>9803401</v>
      </c>
      <c r="E1120" s="355">
        <v>6427717.6299999999</v>
      </c>
      <c r="F1120" s="355">
        <v>3375683.37</v>
      </c>
      <c r="G1120" s="54" t="str">
        <f t="shared" si="19"/>
        <v>110</v>
      </c>
    </row>
    <row r="1121" spans="1:7" x14ac:dyDescent="0.2">
      <c r="A1121" s="352" t="s">
        <v>92</v>
      </c>
      <c r="B1121" s="353">
        <v>200</v>
      </c>
      <c r="C1121" s="353" t="s">
        <v>2330</v>
      </c>
      <c r="D1121" s="355">
        <v>7246468</v>
      </c>
      <c r="E1121" s="355">
        <v>4876821.5599999996</v>
      </c>
      <c r="F1121" s="355">
        <v>2369646.44</v>
      </c>
      <c r="G1121" s="54" t="str">
        <f t="shared" si="19"/>
        <v>111</v>
      </c>
    </row>
    <row r="1122" spans="1:7" x14ac:dyDescent="0.2">
      <c r="A1122" s="352" t="s">
        <v>93</v>
      </c>
      <c r="B1122" s="353">
        <v>200</v>
      </c>
      <c r="C1122" s="353" t="s">
        <v>2331</v>
      </c>
      <c r="D1122" s="355">
        <v>368500</v>
      </c>
      <c r="E1122" s="355">
        <v>130000</v>
      </c>
      <c r="F1122" s="355">
        <v>238500</v>
      </c>
      <c r="G1122" s="54" t="str">
        <f t="shared" si="19"/>
        <v>112</v>
      </c>
    </row>
    <row r="1123" spans="1:7" ht="22.5" x14ac:dyDescent="0.2">
      <c r="A1123" s="352" t="s">
        <v>94</v>
      </c>
      <c r="B1123" s="353">
        <v>200</v>
      </c>
      <c r="C1123" s="353" t="s">
        <v>2332</v>
      </c>
      <c r="D1123" s="355">
        <v>2188433</v>
      </c>
      <c r="E1123" s="355">
        <v>1420896.07</v>
      </c>
      <c r="F1123" s="355">
        <v>767536.93</v>
      </c>
      <c r="G1123" s="54" t="str">
        <f t="shared" si="19"/>
        <v>119</v>
      </c>
    </row>
    <row r="1124" spans="1:7" ht="22.5" x14ac:dyDescent="0.2">
      <c r="A1124" s="352" t="s">
        <v>91</v>
      </c>
      <c r="B1124" s="353">
        <v>200</v>
      </c>
      <c r="C1124" s="353" t="s">
        <v>2333</v>
      </c>
      <c r="D1124" s="355">
        <v>342373</v>
      </c>
      <c r="E1124" s="355">
        <v>130055.23</v>
      </c>
      <c r="F1124" s="355">
        <v>212317.77</v>
      </c>
      <c r="G1124" s="54" t="str">
        <f t="shared" si="19"/>
        <v>200</v>
      </c>
    </row>
    <row r="1125" spans="1:7" ht="22.5" x14ac:dyDescent="0.2">
      <c r="A1125" s="352" t="s">
        <v>11</v>
      </c>
      <c r="B1125" s="353">
        <v>200</v>
      </c>
      <c r="C1125" s="353" t="s">
        <v>2334</v>
      </c>
      <c r="D1125" s="355">
        <v>342373</v>
      </c>
      <c r="E1125" s="355">
        <v>130055.23</v>
      </c>
      <c r="F1125" s="355">
        <v>212317.77</v>
      </c>
      <c r="G1125" s="54" t="str">
        <f t="shared" si="19"/>
        <v>240</v>
      </c>
    </row>
    <row r="1126" spans="1:7" x14ac:dyDescent="0.2">
      <c r="A1126" s="352" t="s">
        <v>406</v>
      </c>
      <c r="B1126" s="353">
        <v>200</v>
      </c>
      <c r="C1126" s="353" t="s">
        <v>2335</v>
      </c>
      <c r="D1126" s="355">
        <v>342373</v>
      </c>
      <c r="E1126" s="355">
        <v>130055.23</v>
      </c>
      <c r="F1126" s="355">
        <v>212317.77</v>
      </c>
      <c r="G1126" s="54" t="str">
        <f t="shared" si="19"/>
        <v>244</v>
      </c>
    </row>
    <row r="1127" spans="1:7" ht="33.75" x14ac:dyDescent="0.2">
      <c r="A1127" s="352" t="s">
        <v>418</v>
      </c>
      <c r="B1127" s="353">
        <v>200</v>
      </c>
      <c r="C1127" s="353" t="s">
        <v>2336</v>
      </c>
      <c r="D1127" s="355">
        <v>10338600</v>
      </c>
      <c r="E1127" s="355">
        <v>6525752.1100000003</v>
      </c>
      <c r="F1127" s="355">
        <v>3812847.89</v>
      </c>
      <c r="G1127" s="54" t="str">
        <f t="shared" si="19"/>
        <v>000</v>
      </c>
    </row>
    <row r="1128" spans="1:7" ht="33.75" x14ac:dyDescent="0.2">
      <c r="A1128" s="352" t="s">
        <v>9</v>
      </c>
      <c r="B1128" s="353">
        <v>200</v>
      </c>
      <c r="C1128" s="353" t="s">
        <v>2337</v>
      </c>
      <c r="D1128" s="355">
        <v>10338600</v>
      </c>
      <c r="E1128" s="355">
        <v>6525752.1100000003</v>
      </c>
      <c r="F1128" s="355">
        <v>3812847.89</v>
      </c>
      <c r="G1128" s="54" t="str">
        <f t="shared" si="19"/>
        <v>100</v>
      </c>
    </row>
    <row r="1129" spans="1:7" x14ac:dyDescent="0.2">
      <c r="A1129" s="352" t="s">
        <v>14</v>
      </c>
      <c r="B1129" s="353">
        <v>200</v>
      </c>
      <c r="C1129" s="353" t="s">
        <v>2338</v>
      </c>
      <c r="D1129" s="355">
        <v>10338600</v>
      </c>
      <c r="E1129" s="355">
        <v>6525752.1100000003</v>
      </c>
      <c r="F1129" s="355">
        <v>3812847.89</v>
      </c>
      <c r="G1129" s="54" t="str">
        <f t="shared" si="19"/>
        <v>110</v>
      </c>
    </row>
    <row r="1130" spans="1:7" x14ac:dyDescent="0.2">
      <c r="A1130" s="352" t="s">
        <v>92</v>
      </c>
      <c r="B1130" s="353">
        <v>200</v>
      </c>
      <c r="C1130" s="353" t="s">
        <v>2339</v>
      </c>
      <c r="D1130" s="355">
        <v>7940553</v>
      </c>
      <c r="E1130" s="355">
        <v>4974252.93</v>
      </c>
      <c r="F1130" s="355">
        <v>2966300.07</v>
      </c>
      <c r="G1130" s="54" t="str">
        <f t="shared" si="19"/>
        <v>111</v>
      </c>
    </row>
    <row r="1131" spans="1:7" ht="22.5" x14ac:dyDescent="0.2">
      <c r="A1131" s="352" t="s">
        <v>94</v>
      </c>
      <c r="B1131" s="353">
        <v>200</v>
      </c>
      <c r="C1131" s="353" t="s">
        <v>2340</v>
      </c>
      <c r="D1131" s="355">
        <v>2398047</v>
      </c>
      <c r="E1131" s="355">
        <v>1551499.18</v>
      </c>
      <c r="F1131" s="355">
        <v>846547.82</v>
      </c>
      <c r="G1131" s="54" t="str">
        <f t="shared" si="19"/>
        <v>119</v>
      </c>
    </row>
    <row r="1132" spans="1:7" ht="33.75" x14ac:dyDescent="0.2">
      <c r="A1132" s="352" t="s">
        <v>206</v>
      </c>
      <c r="B1132" s="353">
        <v>200</v>
      </c>
      <c r="C1132" s="353" t="s">
        <v>2341</v>
      </c>
      <c r="D1132" s="355">
        <v>533400</v>
      </c>
      <c r="E1132" s="355">
        <v>516800</v>
      </c>
      <c r="F1132" s="355">
        <v>16600</v>
      </c>
      <c r="G1132" s="54" t="str">
        <f t="shared" si="19"/>
        <v>000</v>
      </c>
    </row>
    <row r="1133" spans="1:7" ht="22.5" x14ac:dyDescent="0.2">
      <c r="A1133" s="352" t="s">
        <v>91</v>
      </c>
      <c r="B1133" s="353">
        <v>200</v>
      </c>
      <c r="C1133" s="353" t="s">
        <v>2342</v>
      </c>
      <c r="D1133" s="355">
        <v>533400</v>
      </c>
      <c r="E1133" s="355">
        <v>516800</v>
      </c>
      <c r="F1133" s="355">
        <v>16600</v>
      </c>
      <c r="G1133" s="54" t="str">
        <f t="shared" si="19"/>
        <v>200</v>
      </c>
    </row>
    <row r="1134" spans="1:7" ht="22.5" x14ac:dyDescent="0.2">
      <c r="A1134" s="352" t="s">
        <v>11</v>
      </c>
      <c r="B1134" s="353">
        <v>200</v>
      </c>
      <c r="C1134" s="353" t="s">
        <v>2343</v>
      </c>
      <c r="D1134" s="355">
        <v>533400</v>
      </c>
      <c r="E1134" s="355">
        <v>516800</v>
      </c>
      <c r="F1134" s="355">
        <v>16600</v>
      </c>
      <c r="G1134" s="54" t="str">
        <f t="shared" si="19"/>
        <v>240</v>
      </c>
    </row>
    <row r="1135" spans="1:7" x14ac:dyDescent="0.2">
      <c r="A1135" s="352" t="s">
        <v>406</v>
      </c>
      <c r="B1135" s="353">
        <v>200</v>
      </c>
      <c r="C1135" s="353" t="s">
        <v>2344</v>
      </c>
      <c r="D1135" s="355">
        <v>533400</v>
      </c>
      <c r="E1135" s="355">
        <v>516800</v>
      </c>
      <c r="F1135" s="355">
        <v>16600</v>
      </c>
      <c r="G1135" s="54" t="str">
        <f t="shared" si="19"/>
        <v>244</v>
      </c>
    </row>
    <row r="1136" spans="1:7" ht="22.5" x14ac:dyDescent="0.2">
      <c r="A1136" s="352" t="s">
        <v>207</v>
      </c>
      <c r="B1136" s="353">
        <v>200</v>
      </c>
      <c r="C1136" s="353" t="s">
        <v>2345</v>
      </c>
      <c r="D1136" s="355">
        <v>1870920</v>
      </c>
      <c r="E1136" s="355">
        <v>111490</v>
      </c>
      <c r="F1136" s="355">
        <v>1759430</v>
      </c>
      <c r="G1136" s="54" t="str">
        <f t="shared" si="19"/>
        <v>000</v>
      </c>
    </row>
    <row r="1137" spans="1:7" ht="27" customHeight="1" x14ac:dyDescent="0.2">
      <c r="A1137" s="352" t="s">
        <v>9</v>
      </c>
      <c r="B1137" s="353">
        <v>200</v>
      </c>
      <c r="C1137" s="353" t="s">
        <v>2346</v>
      </c>
      <c r="D1137" s="355">
        <v>605500</v>
      </c>
      <c r="E1137" s="355">
        <v>26200</v>
      </c>
      <c r="F1137" s="355">
        <v>579300</v>
      </c>
      <c r="G1137" s="54" t="str">
        <f t="shared" si="19"/>
        <v>100</v>
      </c>
    </row>
    <row r="1138" spans="1:7" x14ac:dyDescent="0.2">
      <c r="A1138" s="352" t="s">
        <v>14</v>
      </c>
      <c r="B1138" s="353">
        <v>200</v>
      </c>
      <c r="C1138" s="353" t="s">
        <v>2347</v>
      </c>
      <c r="D1138" s="355">
        <v>605500</v>
      </c>
      <c r="E1138" s="355">
        <v>26200</v>
      </c>
      <c r="F1138" s="355">
        <v>579300</v>
      </c>
      <c r="G1138" s="54" t="str">
        <f t="shared" si="19"/>
        <v>110</v>
      </c>
    </row>
    <row r="1139" spans="1:7" x14ac:dyDescent="0.2">
      <c r="A1139" s="352" t="s">
        <v>93</v>
      </c>
      <c r="B1139" s="353">
        <v>200</v>
      </c>
      <c r="C1139" s="353" t="s">
        <v>2348</v>
      </c>
      <c r="D1139" s="355">
        <v>85700</v>
      </c>
      <c r="E1139" s="355">
        <v>8050</v>
      </c>
      <c r="F1139" s="355">
        <v>77650</v>
      </c>
      <c r="G1139" s="54" t="str">
        <f t="shared" si="19"/>
        <v>112</v>
      </c>
    </row>
    <row r="1140" spans="1:7" x14ac:dyDescent="0.2">
      <c r="A1140" s="352" t="s">
        <v>702</v>
      </c>
      <c r="B1140" s="353">
        <v>200</v>
      </c>
      <c r="C1140" s="353" t="s">
        <v>2349</v>
      </c>
      <c r="D1140" s="355">
        <v>519800</v>
      </c>
      <c r="E1140" s="355">
        <v>18150</v>
      </c>
      <c r="F1140" s="355">
        <v>501650</v>
      </c>
      <c r="G1140" s="54" t="str">
        <f t="shared" si="19"/>
        <v>113</v>
      </c>
    </row>
    <row r="1141" spans="1:7" ht="22.5" x14ac:dyDescent="0.2">
      <c r="A1141" s="352" t="s">
        <v>91</v>
      </c>
      <c r="B1141" s="353">
        <v>200</v>
      </c>
      <c r="C1141" s="353" t="s">
        <v>2350</v>
      </c>
      <c r="D1141" s="355">
        <v>1265420</v>
      </c>
      <c r="E1141" s="355">
        <v>85290</v>
      </c>
      <c r="F1141" s="355">
        <v>1180130</v>
      </c>
      <c r="G1141" s="54" t="str">
        <f t="shared" si="19"/>
        <v>200</v>
      </c>
    </row>
    <row r="1142" spans="1:7" ht="22.5" x14ac:dyDescent="0.2">
      <c r="A1142" s="352" t="s">
        <v>11</v>
      </c>
      <c r="B1142" s="353">
        <v>200</v>
      </c>
      <c r="C1142" s="353" t="s">
        <v>2351</v>
      </c>
      <c r="D1142" s="355">
        <v>1265420</v>
      </c>
      <c r="E1142" s="355">
        <v>85290</v>
      </c>
      <c r="F1142" s="355">
        <v>1180130</v>
      </c>
      <c r="G1142" s="54" t="str">
        <f t="shared" si="19"/>
        <v>240</v>
      </c>
    </row>
    <row r="1143" spans="1:7" x14ac:dyDescent="0.2">
      <c r="A1143" s="352" t="s">
        <v>406</v>
      </c>
      <c r="B1143" s="353">
        <v>200</v>
      </c>
      <c r="C1143" s="353" t="s">
        <v>2352</v>
      </c>
      <c r="D1143" s="355">
        <v>1265420</v>
      </c>
      <c r="E1143" s="355">
        <v>85290</v>
      </c>
      <c r="F1143" s="355">
        <v>1180130</v>
      </c>
      <c r="G1143" s="54" t="str">
        <f t="shared" si="19"/>
        <v>244</v>
      </c>
    </row>
    <row r="1144" spans="1:7" ht="67.5" x14ac:dyDescent="0.2">
      <c r="A1144" s="352" t="s">
        <v>1049</v>
      </c>
      <c r="B1144" s="353">
        <v>200</v>
      </c>
      <c r="C1144" s="353" t="s">
        <v>2353</v>
      </c>
      <c r="D1144" s="355">
        <v>60371100</v>
      </c>
      <c r="E1144" s="355">
        <v>42567164.700000003</v>
      </c>
      <c r="F1144" s="355">
        <v>17803935.300000001</v>
      </c>
      <c r="G1144" s="54" t="str">
        <f t="shared" si="19"/>
        <v>000</v>
      </c>
    </row>
    <row r="1145" spans="1:7" ht="33.75" x14ac:dyDescent="0.2">
      <c r="A1145" s="352" t="s">
        <v>9</v>
      </c>
      <c r="B1145" s="353">
        <v>200</v>
      </c>
      <c r="C1145" s="353" t="s">
        <v>2354</v>
      </c>
      <c r="D1145" s="355">
        <v>60371100</v>
      </c>
      <c r="E1145" s="355">
        <v>42567164.700000003</v>
      </c>
      <c r="F1145" s="355">
        <v>17803935.300000001</v>
      </c>
      <c r="G1145" s="54" t="str">
        <f t="shared" si="19"/>
        <v>100</v>
      </c>
    </row>
    <row r="1146" spans="1:7" x14ac:dyDescent="0.2">
      <c r="A1146" s="352" t="s">
        <v>14</v>
      </c>
      <c r="B1146" s="353">
        <v>200</v>
      </c>
      <c r="C1146" s="353" t="s">
        <v>2355</v>
      </c>
      <c r="D1146" s="355">
        <v>60371100</v>
      </c>
      <c r="E1146" s="355">
        <v>42567164.700000003</v>
      </c>
      <c r="F1146" s="355">
        <v>17803935.300000001</v>
      </c>
      <c r="G1146" s="54" t="str">
        <f t="shared" si="19"/>
        <v>110</v>
      </c>
    </row>
    <row r="1147" spans="1:7" x14ac:dyDescent="0.2">
      <c r="A1147" s="352" t="s">
        <v>92</v>
      </c>
      <c r="B1147" s="353">
        <v>200</v>
      </c>
      <c r="C1147" s="353" t="s">
        <v>2356</v>
      </c>
      <c r="D1147" s="355">
        <v>46367972.350000001</v>
      </c>
      <c r="E1147" s="355">
        <v>32761543.440000001</v>
      </c>
      <c r="F1147" s="355">
        <v>13606428.91</v>
      </c>
      <c r="G1147" s="54" t="str">
        <f t="shared" si="19"/>
        <v>111</v>
      </c>
    </row>
    <row r="1148" spans="1:7" ht="22.5" x14ac:dyDescent="0.2">
      <c r="A1148" s="352" t="s">
        <v>94</v>
      </c>
      <c r="B1148" s="353">
        <v>200</v>
      </c>
      <c r="C1148" s="353" t="s">
        <v>2357</v>
      </c>
      <c r="D1148" s="355">
        <v>14003127.65</v>
      </c>
      <c r="E1148" s="355">
        <v>9805621.2599999998</v>
      </c>
      <c r="F1148" s="355">
        <v>4197506.3899999997</v>
      </c>
      <c r="G1148" s="54" t="str">
        <f t="shared" si="19"/>
        <v>119</v>
      </c>
    </row>
    <row r="1149" spans="1:7" ht="112.5" x14ac:dyDescent="0.2">
      <c r="A1149" s="352" t="s">
        <v>462</v>
      </c>
      <c r="B1149" s="353">
        <v>200</v>
      </c>
      <c r="C1149" s="353" t="s">
        <v>2358</v>
      </c>
      <c r="D1149" s="355">
        <v>65790233.960000001</v>
      </c>
      <c r="E1149" s="355">
        <v>42197734.189999998</v>
      </c>
      <c r="F1149" s="355">
        <v>23592499.77</v>
      </c>
      <c r="G1149" s="54" t="str">
        <f t="shared" si="19"/>
        <v>000</v>
      </c>
    </row>
    <row r="1150" spans="1:7" ht="33.75" x14ac:dyDescent="0.2">
      <c r="A1150" s="352" t="s">
        <v>9</v>
      </c>
      <c r="B1150" s="353">
        <v>200</v>
      </c>
      <c r="C1150" s="353" t="s">
        <v>2359</v>
      </c>
      <c r="D1150" s="355">
        <v>65321458</v>
      </c>
      <c r="E1150" s="355">
        <v>41934782.079999998</v>
      </c>
      <c r="F1150" s="355">
        <v>23386675.920000002</v>
      </c>
      <c r="G1150" s="54" t="str">
        <f t="shared" si="19"/>
        <v>100</v>
      </c>
    </row>
    <row r="1151" spans="1:7" x14ac:dyDescent="0.2">
      <c r="A1151" s="352" t="s">
        <v>14</v>
      </c>
      <c r="B1151" s="353">
        <v>200</v>
      </c>
      <c r="C1151" s="353" t="s">
        <v>2360</v>
      </c>
      <c r="D1151" s="355">
        <v>65321458</v>
      </c>
      <c r="E1151" s="355">
        <v>41934782.079999998</v>
      </c>
      <c r="F1151" s="355">
        <v>23386675.920000002</v>
      </c>
      <c r="G1151" s="54" t="str">
        <f t="shared" si="19"/>
        <v>110</v>
      </c>
    </row>
    <row r="1152" spans="1:7" x14ac:dyDescent="0.2">
      <c r="A1152" s="352" t="s">
        <v>92</v>
      </c>
      <c r="B1152" s="353">
        <v>200</v>
      </c>
      <c r="C1152" s="353" t="s">
        <v>2361</v>
      </c>
      <c r="D1152" s="355">
        <v>44208182.270000003</v>
      </c>
      <c r="E1152" s="355">
        <v>26397711.350000001</v>
      </c>
      <c r="F1152" s="355">
        <v>17810470.920000002</v>
      </c>
      <c r="G1152" s="54" t="str">
        <f t="shared" si="19"/>
        <v>111</v>
      </c>
    </row>
    <row r="1153" spans="1:7" x14ac:dyDescent="0.2">
      <c r="A1153" s="352" t="s">
        <v>93</v>
      </c>
      <c r="B1153" s="353">
        <v>200</v>
      </c>
      <c r="C1153" s="353" t="s">
        <v>2362</v>
      </c>
      <c r="D1153" s="355">
        <v>7971440.6900000004</v>
      </c>
      <c r="E1153" s="355">
        <v>7632515.9900000002</v>
      </c>
      <c r="F1153" s="355">
        <v>338924.7</v>
      </c>
      <c r="G1153" s="54" t="str">
        <f t="shared" si="19"/>
        <v>112</v>
      </c>
    </row>
    <row r="1154" spans="1:7" ht="22.5" x14ac:dyDescent="0.2">
      <c r="A1154" s="352" t="s">
        <v>94</v>
      </c>
      <c r="B1154" s="353">
        <v>200</v>
      </c>
      <c r="C1154" s="353" t="s">
        <v>2363</v>
      </c>
      <c r="D1154" s="355">
        <v>13141835.039999999</v>
      </c>
      <c r="E1154" s="355">
        <v>7904554.7400000002</v>
      </c>
      <c r="F1154" s="355">
        <v>5237280.3</v>
      </c>
      <c r="G1154" s="54" t="str">
        <f t="shared" si="19"/>
        <v>119</v>
      </c>
    </row>
    <row r="1155" spans="1:7" ht="22.5" x14ac:dyDescent="0.2">
      <c r="A1155" s="352" t="s">
        <v>91</v>
      </c>
      <c r="B1155" s="353">
        <v>200</v>
      </c>
      <c r="C1155" s="353" t="s">
        <v>2364</v>
      </c>
      <c r="D1155" s="355">
        <v>259737.60000000001</v>
      </c>
      <c r="E1155" s="355">
        <v>53913.75</v>
      </c>
      <c r="F1155" s="355">
        <v>205823.85</v>
      </c>
      <c r="G1155" s="54" t="str">
        <f t="shared" si="19"/>
        <v>200</v>
      </c>
    </row>
    <row r="1156" spans="1:7" ht="22.5" x14ac:dyDescent="0.2">
      <c r="A1156" s="352" t="s">
        <v>11</v>
      </c>
      <c r="B1156" s="353">
        <v>200</v>
      </c>
      <c r="C1156" s="353" t="s">
        <v>2365</v>
      </c>
      <c r="D1156" s="355">
        <v>259737.60000000001</v>
      </c>
      <c r="E1156" s="355">
        <v>53913.75</v>
      </c>
      <c r="F1156" s="355">
        <v>205823.85</v>
      </c>
      <c r="G1156" s="54" t="str">
        <f t="shared" si="19"/>
        <v>240</v>
      </c>
    </row>
    <row r="1157" spans="1:7" x14ac:dyDescent="0.2">
      <c r="A1157" s="352" t="s">
        <v>406</v>
      </c>
      <c r="B1157" s="353">
        <v>200</v>
      </c>
      <c r="C1157" s="353" t="s">
        <v>2366</v>
      </c>
      <c r="D1157" s="355">
        <v>259737.60000000001</v>
      </c>
      <c r="E1157" s="355">
        <v>53913.75</v>
      </c>
      <c r="F1157" s="355">
        <v>205823.85</v>
      </c>
      <c r="G1157" s="54" t="str">
        <f t="shared" si="19"/>
        <v>244</v>
      </c>
    </row>
    <row r="1158" spans="1:7" x14ac:dyDescent="0.2">
      <c r="A1158" s="352" t="s">
        <v>16</v>
      </c>
      <c r="B1158" s="353">
        <v>200</v>
      </c>
      <c r="C1158" s="353" t="s">
        <v>2367</v>
      </c>
      <c r="D1158" s="355">
        <v>209038.36</v>
      </c>
      <c r="E1158" s="355">
        <v>209038.36</v>
      </c>
      <c r="F1158" s="355">
        <v>0</v>
      </c>
      <c r="G1158" s="54" t="str">
        <f t="shared" si="19"/>
        <v>300</v>
      </c>
    </row>
    <row r="1159" spans="1:7" ht="22.5" x14ac:dyDescent="0.2">
      <c r="A1159" s="352" t="s">
        <v>17</v>
      </c>
      <c r="B1159" s="353">
        <v>200</v>
      </c>
      <c r="C1159" s="353" t="s">
        <v>2368</v>
      </c>
      <c r="D1159" s="355">
        <v>209038.36</v>
      </c>
      <c r="E1159" s="355">
        <v>209038.36</v>
      </c>
      <c r="F1159" s="355">
        <v>0</v>
      </c>
      <c r="G1159" s="54" t="str">
        <f t="shared" si="19"/>
        <v>320</v>
      </c>
    </row>
    <row r="1160" spans="1:7" ht="22.5" x14ac:dyDescent="0.2">
      <c r="A1160" s="352" t="s">
        <v>305</v>
      </c>
      <c r="B1160" s="353">
        <v>200</v>
      </c>
      <c r="C1160" s="353" t="s">
        <v>2369</v>
      </c>
      <c r="D1160" s="355">
        <v>209038.36</v>
      </c>
      <c r="E1160" s="355">
        <v>209038.36</v>
      </c>
      <c r="F1160" s="355">
        <v>0</v>
      </c>
      <c r="G1160" s="54" t="str">
        <f t="shared" si="19"/>
        <v>321</v>
      </c>
    </row>
    <row r="1161" spans="1:7" ht="112.5" x14ac:dyDescent="0.2">
      <c r="A1161" s="352" t="s">
        <v>466</v>
      </c>
      <c r="B1161" s="353">
        <v>200</v>
      </c>
      <c r="C1161" s="353" t="s">
        <v>2370</v>
      </c>
      <c r="D1161" s="355">
        <v>297899052.91000003</v>
      </c>
      <c r="E1161" s="355">
        <v>192675719.62</v>
      </c>
      <c r="F1161" s="355">
        <v>105223333.29000001</v>
      </c>
      <c r="G1161" s="54" t="str">
        <f t="shared" si="19"/>
        <v>000</v>
      </c>
    </row>
    <row r="1162" spans="1:7" ht="33.75" x14ac:dyDescent="0.2">
      <c r="A1162" s="352" t="s">
        <v>9</v>
      </c>
      <c r="B1162" s="353">
        <v>200</v>
      </c>
      <c r="C1162" s="353" t="s">
        <v>2371</v>
      </c>
      <c r="D1162" s="355">
        <v>295334696.58999997</v>
      </c>
      <c r="E1162" s="355">
        <v>191324914.78999999</v>
      </c>
      <c r="F1162" s="355">
        <v>104009781.8</v>
      </c>
      <c r="G1162" s="54" t="str">
        <f t="shared" si="19"/>
        <v>100</v>
      </c>
    </row>
    <row r="1163" spans="1:7" x14ac:dyDescent="0.2">
      <c r="A1163" s="352" t="s">
        <v>14</v>
      </c>
      <c r="B1163" s="353">
        <v>200</v>
      </c>
      <c r="C1163" s="353" t="s">
        <v>2372</v>
      </c>
      <c r="D1163" s="355">
        <v>295334696.58999997</v>
      </c>
      <c r="E1163" s="355">
        <v>191324914.78999999</v>
      </c>
      <c r="F1163" s="355">
        <v>104009781.8</v>
      </c>
      <c r="G1163" s="54" t="str">
        <f t="shared" si="19"/>
        <v>110</v>
      </c>
    </row>
    <row r="1164" spans="1:7" x14ac:dyDescent="0.2">
      <c r="A1164" s="352" t="s">
        <v>92</v>
      </c>
      <c r="B1164" s="353">
        <v>200</v>
      </c>
      <c r="C1164" s="353" t="s">
        <v>2373</v>
      </c>
      <c r="D1164" s="355">
        <v>199982471.96000001</v>
      </c>
      <c r="E1164" s="355">
        <v>122703616.23999999</v>
      </c>
      <c r="F1164" s="355">
        <v>77278855.719999999</v>
      </c>
      <c r="G1164" s="54" t="str">
        <f t="shared" si="19"/>
        <v>111</v>
      </c>
    </row>
    <row r="1165" spans="1:7" x14ac:dyDescent="0.2">
      <c r="A1165" s="352" t="s">
        <v>93</v>
      </c>
      <c r="B1165" s="353">
        <v>200</v>
      </c>
      <c r="C1165" s="353" t="s">
        <v>2374</v>
      </c>
      <c r="D1165" s="355">
        <v>35035754.109999999</v>
      </c>
      <c r="E1165" s="355">
        <v>30288890.620000001</v>
      </c>
      <c r="F1165" s="355">
        <v>4746863.49</v>
      </c>
      <c r="G1165" s="54" t="str">
        <f t="shared" si="19"/>
        <v>112</v>
      </c>
    </row>
    <row r="1166" spans="1:7" ht="22.5" x14ac:dyDescent="0.2">
      <c r="A1166" s="352" t="s">
        <v>94</v>
      </c>
      <c r="B1166" s="353">
        <v>200</v>
      </c>
      <c r="C1166" s="353" t="s">
        <v>2375</v>
      </c>
      <c r="D1166" s="355">
        <v>60316470.520000003</v>
      </c>
      <c r="E1166" s="355">
        <v>38332407.93</v>
      </c>
      <c r="F1166" s="355">
        <v>21984062.59</v>
      </c>
      <c r="G1166" s="54" t="str">
        <f t="shared" si="19"/>
        <v>119</v>
      </c>
    </row>
    <row r="1167" spans="1:7" ht="22.5" x14ac:dyDescent="0.2">
      <c r="A1167" s="352" t="s">
        <v>91</v>
      </c>
      <c r="B1167" s="353">
        <v>200</v>
      </c>
      <c r="C1167" s="353" t="s">
        <v>2376</v>
      </c>
      <c r="D1167" s="355">
        <v>2430909.56</v>
      </c>
      <c r="E1167" s="355">
        <v>1217358.07</v>
      </c>
      <c r="F1167" s="355">
        <v>1213551.49</v>
      </c>
      <c r="G1167" s="54" t="str">
        <f t="shared" si="19"/>
        <v>200</v>
      </c>
    </row>
    <row r="1168" spans="1:7" ht="22.5" x14ac:dyDescent="0.2">
      <c r="A1168" s="352" t="s">
        <v>11</v>
      </c>
      <c r="B1168" s="353">
        <v>200</v>
      </c>
      <c r="C1168" s="353" t="s">
        <v>2377</v>
      </c>
      <c r="D1168" s="355">
        <v>2430909.56</v>
      </c>
      <c r="E1168" s="355">
        <v>1217358.07</v>
      </c>
      <c r="F1168" s="355">
        <v>1213551.49</v>
      </c>
      <c r="G1168" s="54" t="str">
        <f t="shared" si="19"/>
        <v>240</v>
      </c>
    </row>
    <row r="1169" spans="1:7" x14ac:dyDescent="0.2">
      <c r="A1169" s="352" t="s">
        <v>406</v>
      </c>
      <c r="B1169" s="353">
        <v>200</v>
      </c>
      <c r="C1169" s="353" t="s">
        <v>2378</v>
      </c>
      <c r="D1169" s="355">
        <v>2430909.56</v>
      </c>
      <c r="E1169" s="355">
        <v>1217358.07</v>
      </c>
      <c r="F1169" s="355">
        <v>1213551.49</v>
      </c>
      <c r="G1169" s="54" t="str">
        <f t="shared" si="19"/>
        <v>244</v>
      </c>
    </row>
    <row r="1170" spans="1:7" x14ac:dyDescent="0.2">
      <c r="A1170" s="352" t="s">
        <v>16</v>
      </c>
      <c r="B1170" s="353">
        <v>200</v>
      </c>
      <c r="C1170" s="353" t="s">
        <v>2379</v>
      </c>
      <c r="D1170" s="355">
        <v>133446.76</v>
      </c>
      <c r="E1170" s="355">
        <v>133446.76</v>
      </c>
      <c r="F1170" s="355">
        <v>0</v>
      </c>
      <c r="G1170" s="54" t="str">
        <f t="shared" si="19"/>
        <v>300</v>
      </c>
    </row>
    <row r="1171" spans="1:7" ht="22.5" x14ac:dyDescent="0.2">
      <c r="A1171" s="352" t="s">
        <v>17</v>
      </c>
      <c r="B1171" s="353">
        <v>200</v>
      </c>
      <c r="C1171" s="353" t="s">
        <v>2380</v>
      </c>
      <c r="D1171" s="355">
        <v>133446.76</v>
      </c>
      <c r="E1171" s="355">
        <v>133446.76</v>
      </c>
      <c r="F1171" s="355">
        <v>0</v>
      </c>
      <c r="G1171" s="54" t="str">
        <f t="shared" si="19"/>
        <v>320</v>
      </c>
    </row>
    <row r="1172" spans="1:7" ht="22.5" x14ac:dyDescent="0.2">
      <c r="A1172" s="352" t="s">
        <v>305</v>
      </c>
      <c r="B1172" s="353">
        <v>200</v>
      </c>
      <c r="C1172" s="353" t="s">
        <v>2381</v>
      </c>
      <c r="D1172" s="355">
        <v>133446.76</v>
      </c>
      <c r="E1172" s="355">
        <v>133446.76</v>
      </c>
      <c r="F1172" s="355">
        <v>0</v>
      </c>
      <c r="G1172" s="54" t="str">
        <f t="shared" si="19"/>
        <v>321</v>
      </c>
    </row>
    <row r="1173" spans="1:7" ht="112.5" x14ac:dyDescent="0.2">
      <c r="A1173" s="352" t="s">
        <v>464</v>
      </c>
      <c r="B1173" s="353">
        <v>200</v>
      </c>
      <c r="C1173" s="353" t="s">
        <v>2382</v>
      </c>
      <c r="D1173" s="355">
        <v>931732958.88999999</v>
      </c>
      <c r="E1173" s="355">
        <v>644937994.86000001</v>
      </c>
      <c r="F1173" s="355">
        <v>286794964.02999997</v>
      </c>
      <c r="G1173" s="54" t="str">
        <f t="shared" si="19"/>
        <v>000</v>
      </c>
    </row>
    <row r="1174" spans="1:7" ht="33.75" x14ac:dyDescent="0.2">
      <c r="A1174" s="352" t="s">
        <v>9</v>
      </c>
      <c r="B1174" s="353">
        <v>200</v>
      </c>
      <c r="C1174" s="353" t="s">
        <v>2383</v>
      </c>
      <c r="D1174" s="355">
        <v>889232497.00999999</v>
      </c>
      <c r="E1174" s="355">
        <v>618780573.78999996</v>
      </c>
      <c r="F1174" s="355">
        <v>270451923.22000003</v>
      </c>
      <c r="G1174" s="54" t="str">
        <f t="shared" si="19"/>
        <v>100</v>
      </c>
    </row>
    <row r="1175" spans="1:7" x14ac:dyDescent="0.2">
      <c r="A1175" s="352" t="s">
        <v>14</v>
      </c>
      <c r="B1175" s="353">
        <v>200</v>
      </c>
      <c r="C1175" s="353" t="s">
        <v>2384</v>
      </c>
      <c r="D1175" s="355">
        <v>889232497.00999999</v>
      </c>
      <c r="E1175" s="355">
        <v>618780573.78999996</v>
      </c>
      <c r="F1175" s="355">
        <v>270451923.22000003</v>
      </c>
      <c r="G1175" s="54" t="str">
        <f t="shared" si="19"/>
        <v>110</v>
      </c>
    </row>
    <row r="1176" spans="1:7" x14ac:dyDescent="0.2">
      <c r="A1176" s="352" t="s">
        <v>92</v>
      </c>
      <c r="B1176" s="353">
        <v>200</v>
      </c>
      <c r="C1176" s="353" t="s">
        <v>2385</v>
      </c>
      <c r="D1176" s="355">
        <v>681769752.80999994</v>
      </c>
      <c r="E1176" s="355">
        <v>470578091.97000003</v>
      </c>
      <c r="F1176" s="355">
        <v>211191660.84</v>
      </c>
      <c r="G1176" s="54" t="str">
        <f t="shared" si="19"/>
        <v>111</v>
      </c>
    </row>
    <row r="1177" spans="1:7" x14ac:dyDescent="0.2">
      <c r="A1177" s="352" t="s">
        <v>93</v>
      </c>
      <c r="B1177" s="353">
        <v>200</v>
      </c>
      <c r="C1177" s="353" t="s">
        <v>2386</v>
      </c>
      <c r="D1177" s="355">
        <v>3679722.28</v>
      </c>
      <c r="E1177" s="355">
        <v>2265681.5099999998</v>
      </c>
      <c r="F1177" s="355">
        <v>1414040.77</v>
      </c>
      <c r="G1177" s="54" t="str">
        <f t="shared" ref="G1177:G1240" si="20">RIGHT(C1177,3)</f>
        <v>112</v>
      </c>
    </row>
    <row r="1178" spans="1:7" x14ac:dyDescent="0.2">
      <c r="A1178" s="352" t="s">
        <v>702</v>
      </c>
      <c r="B1178" s="353">
        <v>200</v>
      </c>
      <c r="C1178" s="353" t="s">
        <v>2387</v>
      </c>
      <c r="D1178" s="355">
        <v>649018</v>
      </c>
      <c r="E1178" s="355">
        <v>649018</v>
      </c>
      <c r="F1178" s="355">
        <v>0</v>
      </c>
      <c r="G1178" s="54" t="str">
        <f t="shared" si="20"/>
        <v>113</v>
      </c>
    </row>
    <row r="1179" spans="1:7" ht="22.5" x14ac:dyDescent="0.2">
      <c r="A1179" s="352" t="s">
        <v>94</v>
      </c>
      <c r="B1179" s="353">
        <v>200</v>
      </c>
      <c r="C1179" s="353" t="s">
        <v>2388</v>
      </c>
      <c r="D1179" s="355">
        <v>203134003.91999999</v>
      </c>
      <c r="E1179" s="355">
        <v>145287782.31</v>
      </c>
      <c r="F1179" s="355">
        <v>57846221.609999999</v>
      </c>
      <c r="G1179" s="54" t="str">
        <f t="shared" si="20"/>
        <v>119</v>
      </c>
    </row>
    <row r="1180" spans="1:7" ht="22.5" x14ac:dyDescent="0.2">
      <c r="A1180" s="352" t="s">
        <v>91</v>
      </c>
      <c r="B1180" s="353">
        <v>200</v>
      </c>
      <c r="C1180" s="353" t="s">
        <v>2389</v>
      </c>
      <c r="D1180" s="355">
        <v>42500461.880000003</v>
      </c>
      <c r="E1180" s="355">
        <v>26157421.07</v>
      </c>
      <c r="F1180" s="355">
        <v>16343040.810000001</v>
      </c>
      <c r="G1180" s="54" t="str">
        <f t="shared" si="20"/>
        <v>200</v>
      </c>
    </row>
    <row r="1181" spans="1:7" ht="22.5" x14ac:dyDescent="0.2">
      <c r="A1181" s="352" t="s">
        <v>11</v>
      </c>
      <c r="B1181" s="353">
        <v>200</v>
      </c>
      <c r="C1181" s="353" t="s">
        <v>2390</v>
      </c>
      <c r="D1181" s="355">
        <v>42500461.880000003</v>
      </c>
      <c r="E1181" s="355">
        <v>26157421.07</v>
      </c>
      <c r="F1181" s="355">
        <v>16343040.810000001</v>
      </c>
      <c r="G1181" s="54" t="str">
        <f t="shared" si="20"/>
        <v>240</v>
      </c>
    </row>
    <row r="1182" spans="1:7" x14ac:dyDescent="0.2">
      <c r="A1182" s="352" t="s">
        <v>406</v>
      </c>
      <c r="B1182" s="353">
        <v>200</v>
      </c>
      <c r="C1182" s="353" t="s">
        <v>2391</v>
      </c>
      <c r="D1182" s="355">
        <v>42500461.880000003</v>
      </c>
      <c r="E1182" s="355">
        <v>26157421.07</v>
      </c>
      <c r="F1182" s="355">
        <v>16343040.810000001</v>
      </c>
      <c r="G1182" s="54" t="str">
        <f t="shared" si="20"/>
        <v>244</v>
      </c>
    </row>
    <row r="1183" spans="1:7" ht="112.5" x14ac:dyDescent="0.2">
      <c r="A1183" s="352" t="s">
        <v>463</v>
      </c>
      <c r="B1183" s="353">
        <v>200</v>
      </c>
      <c r="C1183" s="353" t="s">
        <v>2392</v>
      </c>
      <c r="D1183" s="355">
        <v>94898795.319999993</v>
      </c>
      <c r="E1183" s="355">
        <v>51420369.280000001</v>
      </c>
      <c r="F1183" s="355">
        <v>43478426.039999999</v>
      </c>
      <c r="G1183" s="54" t="str">
        <f t="shared" si="20"/>
        <v>000</v>
      </c>
    </row>
    <row r="1184" spans="1:7" ht="33.75" x14ac:dyDescent="0.2">
      <c r="A1184" s="352" t="s">
        <v>9</v>
      </c>
      <c r="B1184" s="353">
        <v>200</v>
      </c>
      <c r="C1184" s="353" t="s">
        <v>2393</v>
      </c>
      <c r="D1184" s="355">
        <v>93387443.120000005</v>
      </c>
      <c r="E1184" s="355">
        <v>51207764.409999996</v>
      </c>
      <c r="F1184" s="355">
        <v>42179678.710000001</v>
      </c>
      <c r="G1184" s="54" t="str">
        <f t="shared" si="20"/>
        <v>100</v>
      </c>
    </row>
    <row r="1185" spans="1:7" x14ac:dyDescent="0.2">
      <c r="A1185" s="352" t="s">
        <v>14</v>
      </c>
      <c r="B1185" s="353">
        <v>200</v>
      </c>
      <c r="C1185" s="353" t="s">
        <v>2394</v>
      </c>
      <c r="D1185" s="355">
        <v>93387443.120000005</v>
      </c>
      <c r="E1185" s="355">
        <v>51207764.409999996</v>
      </c>
      <c r="F1185" s="355">
        <v>42179678.710000001</v>
      </c>
      <c r="G1185" s="54" t="str">
        <f t="shared" si="20"/>
        <v>110</v>
      </c>
    </row>
    <row r="1186" spans="1:7" x14ac:dyDescent="0.2">
      <c r="A1186" s="352" t="s">
        <v>92</v>
      </c>
      <c r="B1186" s="353">
        <v>200</v>
      </c>
      <c r="C1186" s="353" t="s">
        <v>2395</v>
      </c>
      <c r="D1186" s="355">
        <v>71706944.140000001</v>
      </c>
      <c r="E1186" s="355">
        <v>39158469.560000002</v>
      </c>
      <c r="F1186" s="355">
        <v>32548474.579999998</v>
      </c>
      <c r="G1186" s="54" t="str">
        <f t="shared" si="20"/>
        <v>111</v>
      </c>
    </row>
    <row r="1187" spans="1:7" x14ac:dyDescent="0.2">
      <c r="A1187" s="352" t="s">
        <v>93</v>
      </c>
      <c r="B1187" s="353">
        <v>200</v>
      </c>
      <c r="C1187" s="353" t="s">
        <v>2396</v>
      </c>
      <c r="D1187" s="355">
        <v>25000</v>
      </c>
      <c r="E1187" s="355">
        <v>25000</v>
      </c>
      <c r="F1187" s="355">
        <v>0</v>
      </c>
      <c r="G1187" s="54" t="str">
        <f t="shared" si="20"/>
        <v>112</v>
      </c>
    </row>
    <row r="1188" spans="1:7" ht="22.5" x14ac:dyDescent="0.2">
      <c r="A1188" s="352" t="s">
        <v>94</v>
      </c>
      <c r="B1188" s="353">
        <v>200</v>
      </c>
      <c r="C1188" s="353" t="s">
        <v>2397</v>
      </c>
      <c r="D1188" s="355">
        <v>21655498.98</v>
      </c>
      <c r="E1188" s="355">
        <v>12024294.85</v>
      </c>
      <c r="F1188" s="355">
        <v>9631204.1300000008</v>
      </c>
      <c r="G1188" s="54" t="str">
        <f t="shared" si="20"/>
        <v>119</v>
      </c>
    </row>
    <row r="1189" spans="1:7" ht="22.5" x14ac:dyDescent="0.2">
      <c r="A1189" s="352" t="s">
        <v>91</v>
      </c>
      <c r="B1189" s="353">
        <v>200</v>
      </c>
      <c r="C1189" s="353" t="s">
        <v>2398</v>
      </c>
      <c r="D1189" s="355">
        <v>1511352.2</v>
      </c>
      <c r="E1189" s="355">
        <v>212604.87</v>
      </c>
      <c r="F1189" s="355">
        <v>1298747.33</v>
      </c>
      <c r="G1189" s="54" t="str">
        <f t="shared" si="20"/>
        <v>200</v>
      </c>
    </row>
    <row r="1190" spans="1:7" ht="22.5" x14ac:dyDescent="0.2">
      <c r="A1190" s="352" t="s">
        <v>11</v>
      </c>
      <c r="B1190" s="353">
        <v>200</v>
      </c>
      <c r="C1190" s="353" t="s">
        <v>2399</v>
      </c>
      <c r="D1190" s="355">
        <v>1511352.2</v>
      </c>
      <c r="E1190" s="355">
        <v>212604.87</v>
      </c>
      <c r="F1190" s="355">
        <v>1298747.33</v>
      </c>
      <c r="G1190" s="54" t="str">
        <f t="shared" si="20"/>
        <v>240</v>
      </c>
    </row>
    <row r="1191" spans="1:7" x14ac:dyDescent="0.2">
      <c r="A1191" s="352" t="s">
        <v>406</v>
      </c>
      <c r="B1191" s="353">
        <v>200</v>
      </c>
      <c r="C1191" s="353" t="s">
        <v>2400</v>
      </c>
      <c r="D1191" s="355">
        <v>1511352.2</v>
      </c>
      <c r="E1191" s="355">
        <v>212604.87</v>
      </c>
      <c r="F1191" s="355">
        <v>1298747.33</v>
      </c>
      <c r="G1191" s="54" t="str">
        <f t="shared" si="20"/>
        <v>244</v>
      </c>
    </row>
    <row r="1192" spans="1:7" ht="56.25" x14ac:dyDescent="0.2">
      <c r="A1192" s="352" t="s">
        <v>1050</v>
      </c>
      <c r="B1192" s="353">
        <v>200</v>
      </c>
      <c r="C1192" s="353" t="s">
        <v>2401</v>
      </c>
      <c r="D1192" s="355">
        <v>1952929.3</v>
      </c>
      <c r="E1192" s="355">
        <v>0</v>
      </c>
      <c r="F1192" s="355">
        <v>1952929.3</v>
      </c>
      <c r="G1192" s="54" t="str">
        <f t="shared" si="20"/>
        <v>000</v>
      </c>
    </row>
    <row r="1193" spans="1:7" ht="22.5" x14ac:dyDescent="0.2">
      <c r="A1193" s="352" t="s">
        <v>91</v>
      </c>
      <c r="B1193" s="353">
        <v>200</v>
      </c>
      <c r="C1193" s="353" t="s">
        <v>2402</v>
      </c>
      <c r="D1193" s="355">
        <v>1952929.3</v>
      </c>
      <c r="E1193" s="355">
        <v>0</v>
      </c>
      <c r="F1193" s="355">
        <v>1952929.3</v>
      </c>
      <c r="G1193" s="54" t="str">
        <f t="shared" si="20"/>
        <v>200</v>
      </c>
    </row>
    <row r="1194" spans="1:7" ht="22.5" x14ac:dyDescent="0.2">
      <c r="A1194" s="352" t="s">
        <v>11</v>
      </c>
      <c r="B1194" s="353">
        <v>200</v>
      </c>
      <c r="C1194" s="353" t="s">
        <v>2403</v>
      </c>
      <c r="D1194" s="355">
        <v>1952929.3</v>
      </c>
      <c r="E1194" s="355">
        <v>0</v>
      </c>
      <c r="F1194" s="355">
        <v>1952929.3</v>
      </c>
      <c r="G1194" s="54" t="str">
        <f t="shared" si="20"/>
        <v>240</v>
      </c>
    </row>
    <row r="1195" spans="1:7" x14ac:dyDescent="0.2">
      <c r="A1195" s="352" t="s">
        <v>406</v>
      </c>
      <c r="B1195" s="353">
        <v>200</v>
      </c>
      <c r="C1195" s="353" t="s">
        <v>2404</v>
      </c>
      <c r="D1195" s="355">
        <v>1952929.3</v>
      </c>
      <c r="E1195" s="355">
        <v>0</v>
      </c>
      <c r="F1195" s="355">
        <v>1952929.3</v>
      </c>
      <c r="G1195" s="54" t="str">
        <f t="shared" si="20"/>
        <v>244</v>
      </c>
    </row>
    <row r="1196" spans="1:7" ht="22.5" x14ac:dyDescent="0.2">
      <c r="A1196" s="352" t="s">
        <v>679</v>
      </c>
      <c r="B1196" s="353">
        <v>200</v>
      </c>
      <c r="C1196" s="353" t="s">
        <v>2405</v>
      </c>
      <c r="D1196" s="355">
        <v>4893939.4000000004</v>
      </c>
      <c r="E1196" s="355">
        <v>4893939.4000000004</v>
      </c>
      <c r="F1196" s="355">
        <v>0</v>
      </c>
      <c r="G1196" s="54" t="str">
        <f t="shared" si="20"/>
        <v>000</v>
      </c>
    </row>
    <row r="1197" spans="1:7" ht="22.5" x14ac:dyDescent="0.2">
      <c r="A1197" s="352" t="s">
        <v>91</v>
      </c>
      <c r="B1197" s="353">
        <v>200</v>
      </c>
      <c r="C1197" s="353" t="s">
        <v>2406</v>
      </c>
      <c r="D1197" s="355">
        <v>4893939.4000000004</v>
      </c>
      <c r="E1197" s="355">
        <v>4893939.4000000004</v>
      </c>
      <c r="F1197" s="355">
        <v>0</v>
      </c>
      <c r="G1197" s="54" t="str">
        <f t="shared" si="20"/>
        <v>200</v>
      </c>
    </row>
    <row r="1198" spans="1:7" ht="22.5" x14ac:dyDescent="0.2">
      <c r="A1198" s="352" t="s">
        <v>11</v>
      </c>
      <c r="B1198" s="353">
        <v>200</v>
      </c>
      <c r="C1198" s="353" t="s">
        <v>2407</v>
      </c>
      <c r="D1198" s="355">
        <v>4893939.4000000004</v>
      </c>
      <c r="E1198" s="355">
        <v>4893939.4000000004</v>
      </c>
      <c r="F1198" s="355">
        <v>0</v>
      </c>
      <c r="G1198" s="54" t="str">
        <f t="shared" si="20"/>
        <v>240</v>
      </c>
    </row>
    <row r="1199" spans="1:7" x14ac:dyDescent="0.2">
      <c r="A1199" s="352" t="s">
        <v>406</v>
      </c>
      <c r="B1199" s="353">
        <v>200</v>
      </c>
      <c r="C1199" s="353" t="s">
        <v>2408</v>
      </c>
      <c r="D1199" s="355">
        <v>4893939.4000000004</v>
      </c>
      <c r="E1199" s="355">
        <v>4893939.4000000004</v>
      </c>
      <c r="F1199" s="355">
        <v>0</v>
      </c>
      <c r="G1199" s="54" t="str">
        <f t="shared" si="20"/>
        <v>244</v>
      </c>
    </row>
    <row r="1200" spans="1:7" x14ac:dyDescent="0.2">
      <c r="A1200" s="352" t="s">
        <v>598</v>
      </c>
      <c r="B1200" s="353">
        <v>200</v>
      </c>
      <c r="C1200" s="353" t="s">
        <v>2409</v>
      </c>
      <c r="D1200" s="355">
        <v>2121300</v>
      </c>
      <c r="E1200" s="355">
        <v>2121300</v>
      </c>
      <c r="F1200" s="355">
        <v>0</v>
      </c>
      <c r="G1200" s="54" t="str">
        <f t="shared" si="20"/>
        <v>000</v>
      </c>
    </row>
    <row r="1201" spans="1:7" ht="45" x14ac:dyDescent="0.2">
      <c r="A1201" s="352" t="s">
        <v>1051</v>
      </c>
      <c r="B1201" s="353">
        <v>200</v>
      </c>
      <c r="C1201" s="353" t="s">
        <v>2410</v>
      </c>
      <c r="D1201" s="355">
        <v>2121300</v>
      </c>
      <c r="E1201" s="355">
        <v>2121300</v>
      </c>
      <c r="F1201" s="355">
        <v>0</v>
      </c>
      <c r="G1201" s="54" t="str">
        <f t="shared" si="20"/>
        <v>000</v>
      </c>
    </row>
    <row r="1202" spans="1:7" ht="22.5" x14ac:dyDescent="0.2">
      <c r="A1202" s="352" t="s">
        <v>91</v>
      </c>
      <c r="B1202" s="353">
        <v>200</v>
      </c>
      <c r="C1202" s="353" t="s">
        <v>2411</v>
      </c>
      <c r="D1202" s="355">
        <v>2121300</v>
      </c>
      <c r="E1202" s="355">
        <v>2121300</v>
      </c>
      <c r="F1202" s="355">
        <v>0</v>
      </c>
      <c r="G1202" s="54" t="str">
        <f t="shared" si="20"/>
        <v>200</v>
      </c>
    </row>
    <row r="1203" spans="1:7" ht="22.5" x14ac:dyDescent="0.2">
      <c r="A1203" s="352" t="s">
        <v>11</v>
      </c>
      <c r="B1203" s="353">
        <v>200</v>
      </c>
      <c r="C1203" s="353" t="s">
        <v>2412</v>
      </c>
      <c r="D1203" s="355">
        <v>2121300</v>
      </c>
      <c r="E1203" s="355">
        <v>2121300</v>
      </c>
      <c r="F1203" s="355">
        <v>0</v>
      </c>
      <c r="G1203" s="54" t="str">
        <f t="shared" si="20"/>
        <v>240</v>
      </c>
    </row>
    <row r="1204" spans="1:7" x14ac:dyDescent="0.2">
      <c r="A1204" s="352" t="s">
        <v>406</v>
      </c>
      <c r="B1204" s="353">
        <v>200</v>
      </c>
      <c r="C1204" s="353" t="s">
        <v>2413</v>
      </c>
      <c r="D1204" s="355">
        <v>2121300</v>
      </c>
      <c r="E1204" s="355">
        <v>2121300</v>
      </c>
      <c r="F1204" s="355">
        <v>0</v>
      </c>
      <c r="G1204" s="54" t="str">
        <f t="shared" si="20"/>
        <v>244</v>
      </c>
    </row>
    <row r="1205" spans="1:7" ht="22.5" x14ac:dyDescent="0.2">
      <c r="A1205" s="352" t="s">
        <v>2884</v>
      </c>
      <c r="B1205" s="353">
        <v>200</v>
      </c>
      <c r="C1205" s="353" t="s">
        <v>2903</v>
      </c>
      <c r="D1205" s="355">
        <v>1038260</v>
      </c>
      <c r="E1205" s="355">
        <v>31330.27</v>
      </c>
      <c r="F1205" s="355">
        <v>1006929.73</v>
      </c>
      <c r="G1205" s="54" t="str">
        <f t="shared" si="20"/>
        <v>000</v>
      </c>
    </row>
    <row r="1206" spans="1:7" ht="33.75" x14ac:dyDescent="0.2">
      <c r="A1206" s="352" t="s">
        <v>1172</v>
      </c>
      <c r="B1206" s="353">
        <v>200</v>
      </c>
      <c r="C1206" s="353" t="s">
        <v>2414</v>
      </c>
      <c r="D1206" s="355">
        <v>1038260</v>
      </c>
      <c r="E1206" s="355">
        <v>31330.27</v>
      </c>
      <c r="F1206" s="355">
        <v>1006929.73</v>
      </c>
      <c r="G1206" s="54" t="str">
        <f t="shared" si="20"/>
        <v>000</v>
      </c>
    </row>
    <row r="1207" spans="1:7" ht="33.75" x14ac:dyDescent="0.2">
      <c r="A1207" s="352" t="s">
        <v>9</v>
      </c>
      <c r="B1207" s="353">
        <v>200</v>
      </c>
      <c r="C1207" s="353" t="s">
        <v>2415</v>
      </c>
      <c r="D1207" s="355">
        <v>1038260</v>
      </c>
      <c r="E1207" s="355">
        <v>31330.27</v>
      </c>
      <c r="F1207" s="355">
        <v>1006929.73</v>
      </c>
      <c r="G1207" s="54" t="str">
        <f t="shared" si="20"/>
        <v>100</v>
      </c>
    </row>
    <row r="1208" spans="1:7" x14ac:dyDescent="0.2">
      <c r="A1208" s="352" t="s">
        <v>14</v>
      </c>
      <c r="B1208" s="353">
        <v>200</v>
      </c>
      <c r="C1208" s="353" t="s">
        <v>2416</v>
      </c>
      <c r="D1208" s="355">
        <v>1038260</v>
      </c>
      <c r="E1208" s="355">
        <v>31330.27</v>
      </c>
      <c r="F1208" s="355">
        <v>1006929.73</v>
      </c>
      <c r="G1208" s="54" t="str">
        <f t="shared" si="20"/>
        <v>110</v>
      </c>
    </row>
    <row r="1209" spans="1:7" x14ac:dyDescent="0.2">
      <c r="A1209" s="352" t="s">
        <v>92</v>
      </c>
      <c r="B1209" s="353">
        <v>200</v>
      </c>
      <c r="C1209" s="353" t="s">
        <v>2417</v>
      </c>
      <c r="D1209" s="355">
        <v>797434.72</v>
      </c>
      <c r="E1209" s="355">
        <v>31330.27</v>
      </c>
      <c r="F1209" s="355">
        <v>766104.45</v>
      </c>
      <c r="G1209" s="54" t="str">
        <f t="shared" si="20"/>
        <v>111</v>
      </c>
    </row>
    <row r="1210" spans="1:7" ht="22.5" x14ac:dyDescent="0.2">
      <c r="A1210" s="352" t="s">
        <v>94</v>
      </c>
      <c r="B1210" s="353">
        <v>200</v>
      </c>
      <c r="C1210" s="353" t="s">
        <v>2418</v>
      </c>
      <c r="D1210" s="355">
        <v>240825.28</v>
      </c>
      <c r="E1210" s="355">
        <v>0</v>
      </c>
      <c r="F1210" s="355">
        <v>240825.28</v>
      </c>
      <c r="G1210" s="54" t="str">
        <f t="shared" si="20"/>
        <v>119</v>
      </c>
    </row>
    <row r="1211" spans="1:7" x14ac:dyDescent="0.2">
      <c r="A1211" s="352" t="s">
        <v>1225</v>
      </c>
      <c r="B1211" s="353">
        <v>200</v>
      </c>
      <c r="C1211" s="353" t="s">
        <v>2419</v>
      </c>
      <c r="D1211" s="355">
        <v>47563.64</v>
      </c>
      <c r="E1211" s="355">
        <v>0</v>
      </c>
      <c r="F1211" s="355">
        <v>47563.64</v>
      </c>
      <c r="G1211" s="54" t="str">
        <f t="shared" si="20"/>
        <v>000</v>
      </c>
    </row>
    <row r="1212" spans="1:7" ht="22.5" x14ac:dyDescent="0.2">
      <c r="A1212" s="352" t="s">
        <v>1226</v>
      </c>
      <c r="B1212" s="353">
        <v>200</v>
      </c>
      <c r="C1212" s="353" t="s">
        <v>2420</v>
      </c>
      <c r="D1212" s="355">
        <v>47563.64</v>
      </c>
      <c r="E1212" s="355">
        <v>0</v>
      </c>
      <c r="F1212" s="355">
        <v>47563.64</v>
      </c>
      <c r="G1212" s="54" t="str">
        <f t="shared" si="20"/>
        <v>000</v>
      </c>
    </row>
    <row r="1213" spans="1:7" ht="22.5" x14ac:dyDescent="0.2">
      <c r="A1213" s="352" t="s">
        <v>91</v>
      </c>
      <c r="B1213" s="353">
        <v>200</v>
      </c>
      <c r="C1213" s="353" t="s">
        <v>2421</v>
      </c>
      <c r="D1213" s="355">
        <v>47563.64</v>
      </c>
      <c r="E1213" s="355">
        <v>0</v>
      </c>
      <c r="F1213" s="355">
        <v>47563.64</v>
      </c>
      <c r="G1213" s="54" t="str">
        <f t="shared" si="20"/>
        <v>200</v>
      </c>
    </row>
    <row r="1214" spans="1:7" ht="22.5" x14ac:dyDescent="0.2">
      <c r="A1214" s="352" t="s">
        <v>11</v>
      </c>
      <c r="B1214" s="353">
        <v>200</v>
      </c>
      <c r="C1214" s="353" t="s">
        <v>2422</v>
      </c>
      <c r="D1214" s="355">
        <v>47563.64</v>
      </c>
      <c r="E1214" s="355">
        <v>0</v>
      </c>
      <c r="F1214" s="355">
        <v>47563.64</v>
      </c>
      <c r="G1214" s="54" t="str">
        <f t="shared" si="20"/>
        <v>240</v>
      </c>
    </row>
    <row r="1215" spans="1:7" x14ac:dyDescent="0.2">
      <c r="A1215" s="352" t="s">
        <v>406</v>
      </c>
      <c r="B1215" s="353">
        <v>200</v>
      </c>
      <c r="C1215" s="353" t="s">
        <v>2423</v>
      </c>
      <c r="D1215" s="355">
        <v>47563.64</v>
      </c>
      <c r="E1215" s="355">
        <v>0</v>
      </c>
      <c r="F1215" s="355">
        <v>47563.64</v>
      </c>
      <c r="G1215" s="54" t="str">
        <f t="shared" si="20"/>
        <v>244</v>
      </c>
    </row>
    <row r="1216" spans="1:7" ht="45" x14ac:dyDescent="0.2">
      <c r="A1216" s="352" t="s">
        <v>467</v>
      </c>
      <c r="B1216" s="353">
        <v>200</v>
      </c>
      <c r="C1216" s="353" t="s">
        <v>2424</v>
      </c>
      <c r="D1216" s="355">
        <v>138597750.31999999</v>
      </c>
      <c r="E1216" s="355">
        <v>66890887</v>
      </c>
      <c r="F1216" s="355">
        <v>71706863.319999993</v>
      </c>
      <c r="G1216" s="54" t="str">
        <f t="shared" si="20"/>
        <v>000</v>
      </c>
    </row>
    <row r="1217" spans="1:7" ht="22.5" x14ac:dyDescent="0.2">
      <c r="A1217" s="352" t="s">
        <v>198</v>
      </c>
      <c r="B1217" s="353">
        <v>200</v>
      </c>
      <c r="C1217" s="353" t="s">
        <v>2425</v>
      </c>
      <c r="D1217" s="355">
        <v>55116811.25</v>
      </c>
      <c r="E1217" s="355">
        <v>25712503.34</v>
      </c>
      <c r="F1217" s="355">
        <v>29404307.91</v>
      </c>
      <c r="G1217" s="54" t="str">
        <f t="shared" si="20"/>
        <v>000</v>
      </c>
    </row>
    <row r="1218" spans="1:7" ht="22.5" x14ac:dyDescent="0.2">
      <c r="A1218" s="352" t="s">
        <v>91</v>
      </c>
      <c r="B1218" s="353">
        <v>200</v>
      </c>
      <c r="C1218" s="353" t="s">
        <v>2426</v>
      </c>
      <c r="D1218" s="355">
        <v>55116811.25</v>
      </c>
      <c r="E1218" s="355">
        <v>25712503.34</v>
      </c>
      <c r="F1218" s="355">
        <v>29404307.91</v>
      </c>
      <c r="G1218" s="54" t="str">
        <f t="shared" si="20"/>
        <v>200</v>
      </c>
    </row>
    <row r="1219" spans="1:7" ht="22.5" x14ac:dyDescent="0.2">
      <c r="A1219" s="352" t="s">
        <v>11</v>
      </c>
      <c r="B1219" s="353">
        <v>200</v>
      </c>
      <c r="C1219" s="353" t="s">
        <v>2427</v>
      </c>
      <c r="D1219" s="355">
        <v>55116811.25</v>
      </c>
      <c r="E1219" s="355">
        <v>25712503.34</v>
      </c>
      <c r="F1219" s="355">
        <v>29404307.91</v>
      </c>
      <c r="G1219" s="54" t="str">
        <f t="shared" si="20"/>
        <v>240</v>
      </c>
    </row>
    <row r="1220" spans="1:7" x14ac:dyDescent="0.2">
      <c r="A1220" s="352" t="s">
        <v>406</v>
      </c>
      <c r="B1220" s="353">
        <v>200</v>
      </c>
      <c r="C1220" s="353" t="s">
        <v>2428</v>
      </c>
      <c r="D1220" s="355">
        <v>55116811.25</v>
      </c>
      <c r="E1220" s="355">
        <v>25712503.34</v>
      </c>
      <c r="F1220" s="355">
        <v>29404307.91</v>
      </c>
      <c r="G1220" s="54" t="str">
        <f t="shared" si="20"/>
        <v>244</v>
      </c>
    </row>
    <row r="1221" spans="1:7" x14ac:dyDescent="0.2">
      <c r="A1221" s="352" t="s">
        <v>43</v>
      </c>
      <c r="B1221" s="353">
        <v>200</v>
      </c>
      <c r="C1221" s="353" t="s">
        <v>2429</v>
      </c>
      <c r="D1221" s="355">
        <v>83480939.069999993</v>
      </c>
      <c r="E1221" s="355">
        <v>41178383.659999996</v>
      </c>
      <c r="F1221" s="355">
        <v>42302555.409999996</v>
      </c>
      <c r="G1221" s="54" t="str">
        <f t="shared" si="20"/>
        <v>000</v>
      </c>
    </row>
    <row r="1222" spans="1:7" ht="22.5" x14ac:dyDescent="0.2">
      <c r="A1222" s="352" t="s">
        <v>91</v>
      </c>
      <c r="B1222" s="353">
        <v>200</v>
      </c>
      <c r="C1222" s="353" t="s">
        <v>2430</v>
      </c>
      <c r="D1222" s="355">
        <v>83480939.069999993</v>
      </c>
      <c r="E1222" s="355">
        <v>41178383.659999996</v>
      </c>
      <c r="F1222" s="355">
        <v>42302555.409999996</v>
      </c>
      <c r="G1222" s="54" t="str">
        <f t="shared" si="20"/>
        <v>200</v>
      </c>
    </row>
    <row r="1223" spans="1:7" ht="22.5" x14ac:dyDescent="0.2">
      <c r="A1223" s="352" t="s">
        <v>11</v>
      </c>
      <c r="B1223" s="353">
        <v>200</v>
      </c>
      <c r="C1223" s="353" t="s">
        <v>2431</v>
      </c>
      <c r="D1223" s="355">
        <v>83480939.069999993</v>
      </c>
      <c r="E1223" s="355">
        <v>41178383.659999996</v>
      </c>
      <c r="F1223" s="355">
        <v>42302555.409999996</v>
      </c>
      <c r="G1223" s="54" t="str">
        <f t="shared" si="20"/>
        <v>240</v>
      </c>
    </row>
    <row r="1224" spans="1:7" x14ac:dyDescent="0.2">
      <c r="A1224" s="352" t="s">
        <v>406</v>
      </c>
      <c r="B1224" s="353">
        <v>200</v>
      </c>
      <c r="C1224" s="353" t="s">
        <v>2432</v>
      </c>
      <c r="D1224" s="355">
        <v>83480939.069999993</v>
      </c>
      <c r="E1224" s="355">
        <v>41178383.659999996</v>
      </c>
      <c r="F1224" s="355">
        <v>42302555.409999996</v>
      </c>
      <c r="G1224" s="54" t="str">
        <f t="shared" si="20"/>
        <v>244</v>
      </c>
    </row>
    <row r="1225" spans="1:7" x14ac:dyDescent="0.2">
      <c r="A1225" s="352" t="s">
        <v>56</v>
      </c>
      <c r="B1225" s="353">
        <v>200</v>
      </c>
      <c r="C1225" s="353" t="s">
        <v>2433</v>
      </c>
      <c r="D1225" s="355">
        <v>56043458.719999999</v>
      </c>
      <c r="E1225" s="355">
        <v>42942215.420000002</v>
      </c>
      <c r="F1225" s="355">
        <v>13101243.300000001</v>
      </c>
      <c r="G1225" s="54" t="str">
        <f t="shared" si="20"/>
        <v>000</v>
      </c>
    </row>
    <row r="1226" spans="1:7" ht="45" x14ac:dyDescent="0.2">
      <c r="A1226" s="352" t="s">
        <v>1171</v>
      </c>
      <c r="B1226" s="353">
        <v>200</v>
      </c>
      <c r="C1226" s="353" t="s">
        <v>2434</v>
      </c>
      <c r="D1226" s="355">
        <v>505600</v>
      </c>
      <c r="E1226" s="355">
        <v>109867.4</v>
      </c>
      <c r="F1226" s="355">
        <v>395732.6</v>
      </c>
      <c r="G1226" s="54" t="str">
        <f t="shared" si="20"/>
        <v>000</v>
      </c>
    </row>
    <row r="1227" spans="1:7" ht="22.5" x14ac:dyDescent="0.2">
      <c r="A1227" s="352" t="s">
        <v>91</v>
      </c>
      <c r="B1227" s="353">
        <v>200</v>
      </c>
      <c r="C1227" s="353" t="s">
        <v>2435</v>
      </c>
      <c r="D1227" s="355">
        <v>505600</v>
      </c>
      <c r="E1227" s="355">
        <v>109867.4</v>
      </c>
      <c r="F1227" s="355">
        <v>395732.6</v>
      </c>
      <c r="G1227" s="54" t="str">
        <f t="shared" si="20"/>
        <v>200</v>
      </c>
    </row>
    <row r="1228" spans="1:7" ht="22.5" x14ac:dyDescent="0.2">
      <c r="A1228" s="352" t="s">
        <v>11</v>
      </c>
      <c r="B1228" s="353">
        <v>200</v>
      </c>
      <c r="C1228" s="353" t="s">
        <v>2436</v>
      </c>
      <c r="D1228" s="355">
        <v>505600</v>
      </c>
      <c r="E1228" s="355">
        <v>109867.4</v>
      </c>
      <c r="F1228" s="355">
        <v>395732.6</v>
      </c>
      <c r="G1228" s="54" t="str">
        <f t="shared" si="20"/>
        <v>240</v>
      </c>
    </row>
    <row r="1229" spans="1:7" x14ac:dyDescent="0.2">
      <c r="A1229" s="352" t="s">
        <v>406</v>
      </c>
      <c r="B1229" s="353">
        <v>200</v>
      </c>
      <c r="C1229" s="353" t="s">
        <v>2437</v>
      </c>
      <c r="D1229" s="355">
        <v>505600</v>
      </c>
      <c r="E1229" s="355">
        <v>109867.4</v>
      </c>
      <c r="F1229" s="355">
        <v>395732.6</v>
      </c>
      <c r="G1229" s="54" t="str">
        <f t="shared" si="20"/>
        <v>244</v>
      </c>
    </row>
    <row r="1230" spans="1:7" x14ac:dyDescent="0.2">
      <c r="A1230" s="352" t="s">
        <v>30</v>
      </c>
      <c r="B1230" s="353">
        <v>200</v>
      </c>
      <c r="C1230" s="353" t="s">
        <v>2438</v>
      </c>
      <c r="D1230" s="355">
        <v>7347382.6299999999</v>
      </c>
      <c r="E1230" s="355">
        <v>2204214.79</v>
      </c>
      <c r="F1230" s="355">
        <v>5143167.84</v>
      </c>
      <c r="G1230" s="54" t="str">
        <f t="shared" si="20"/>
        <v>000</v>
      </c>
    </row>
    <row r="1231" spans="1:7" ht="22.5" x14ac:dyDescent="0.2">
      <c r="A1231" s="352" t="s">
        <v>91</v>
      </c>
      <c r="B1231" s="353">
        <v>200</v>
      </c>
      <c r="C1231" s="353" t="s">
        <v>2439</v>
      </c>
      <c r="D1231" s="355">
        <v>7347382.6299999999</v>
      </c>
      <c r="E1231" s="355">
        <v>2204214.79</v>
      </c>
      <c r="F1231" s="355">
        <v>5143167.84</v>
      </c>
      <c r="G1231" s="54" t="str">
        <f t="shared" si="20"/>
        <v>200</v>
      </c>
    </row>
    <row r="1232" spans="1:7" ht="22.5" x14ac:dyDescent="0.2">
      <c r="A1232" s="352" t="s">
        <v>11</v>
      </c>
      <c r="B1232" s="353">
        <v>200</v>
      </c>
      <c r="C1232" s="353" t="s">
        <v>2440</v>
      </c>
      <c r="D1232" s="355">
        <v>7347382.6299999999</v>
      </c>
      <c r="E1232" s="355">
        <v>2204214.79</v>
      </c>
      <c r="F1232" s="355">
        <v>5143167.84</v>
      </c>
      <c r="G1232" s="54" t="str">
        <f t="shared" si="20"/>
        <v>240</v>
      </c>
    </row>
    <row r="1233" spans="1:7" x14ac:dyDescent="0.2">
      <c r="A1233" s="352" t="s">
        <v>406</v>
      </c>
      <c r="B1233" s="353">
        <v>200</v>
      </c>
      <c r="C1233" s="353" t="s">
        <v>2441</v>
      </c>
      <c r="D1233" s="355">
        <v>7347382.6299999999</v>
      </c>
      <c r="E1233" s="355">
        <v>2204214.79</v>
      </c>
      <c r="F1233" s="355">
        <v>5143167.84</v>
      </c>
      <c r="G1233" s="54" t="str">
        <f t="shared" si="20"/>
        <v>244</v>
      </c>
    </row>
    <row r="1234" spans="1:7" x14ac:dyDescent="0.2">
      <c r="A1234" s="352" t="s">
        <v>559</v>
      </c>
      <c r="B1234" s="353">
        <v>200</v>
      </c>
      <c r="C1234" s="353" t="s">
        <v>2904</v>
      </c>
      <c r="D1234" s="355">
        <v>300000</v>
      </c>
      <c r="E1234" s="355">
        <v>0</v>
      </c>
      <c r="F1234" s="355">
        <v>300000</v>
      </c>
      <c r="G1234" s="54" t="str">
        <f t="shared" si="20"/>
        <v>000</v>
      </c>
    </row>
    <row r="1235" spans="1:7" ht="22.5" x14ac:dyDescent="0.2">
      <c r="A1235" s="352" t="s">
        <v>91</v>
      </c>
      <c r="B1235" s="353">
        <v>200</v>
      </c>
      <c r="C1235" s="353" t="s">
        <v>2905</v>
      </c>
      <c r="D1235" s="355">
        <v>300000</v>
      </c>
      <c r="E1235" s="355">
        <v>0</v>
      </c>
      <c r="F1235" s="355">
        <v>300000</v>
      </c>
      <c r="G1235" s="54" t="str">
        <f t="shared" si="20"/>
        <v>200</v>
      </c>
    </row>
    <row r="1236" spans="1:7" ht="22.5" x14ac:dyDescent="0.2">
      <c r="A1236" s="352" t="s">
        <v>11</v>
      </c>
      <c r="B1236" s="353">
        <v>200</v>
      </c>
      <c r="C1236" s="353" t="s">
        <v>2906</v>
      </c>
      <c r="D1236" s="355">
        <v>300000</v>
      </c>
      <c r="E1236" s="355">
        <v>0</v>
      </c>
      <c r="F1236" s="355">
        <v>300000</v>
      </c>
      <c r="G1236" s="54" t="str">
        <f t="shared" si="20"/>
        <v>240</v>
      </c>
    </row>
    <row r="1237" spans="1:7" x14ac:dyDescent="0.2">
      <c r="A1237" s="352" t="s">
        <v>406</v>
      </c>
      <c r="B1237" s="353">
        <v>200</v>
      </c>
      <c r="C1237" s="353" t="s">
        <v>2907</v>
      </c>
      <c r="D1237" s="355">
        <v>300000</v>
      </c>
      <c r="E1237" s="355">
        <v>0</v>
      </c>
      <c r="F1237" s="355">
        <v>300000</v>
      </c>
      <c r="G1237" s="54" t="str">
        <f t="shared" si="20"/>
        <v>244</v>
      </c>
    </row>
    <row r="1238" spans="1:7" ht="33.75" x14ac:dyDescent="0.2">
      <c r="A1238" s="352" t="s">
        <v>1128</v>
      </c>
      <c r="B1238" s="353">
        <v>200</v>
      </c>
      <c r="C1238" s="353" t="s">
        <v>2442</v>
      </c>
      <c r="D1238" s="355">
        <v>21764419.23</v>
      </c>
      <c r="E1238" s="355">
        <v>20282033.23</v>
      </c>
      <c r="F1238" s="355">
        <v>1482386</v>
      </c>
      <c r="G1238" s="54" t="str">
        <f t="shared" si="20"/>
        <v>000</v>
      </c>
    </row>
    <row r="1239" spans="1:7" ht="33.75" x14ac:dyDescent="0.2">
      <c r="A1239" s="352" t="s">
        <v>9</v>
      </c>
      <c r="B1239" s="353">
        <v>200</v>
      </c>
      <c r="C1239" s="353" t="s">
        <v>2443</v>
      </c>
      <c r="D1239" s="355">
        <v>21764419.23</v>
      </c>
      <c r="E1239" s="355">
        <v>20282033.23</v>
      </c>
      <c r="F1239" s="355">
        <v>1482386</v>
      </c>
      <c r="G1239" s="54" t="str">
        <f t="shared" si="20"/>
        <v>100</v>
      </c>
    </row>
    <row r="1240" spans="1:7" x14ac:dyDescent="0.2">
      <c r="A1240" s="352" t="s">
        <v>14</v>
      </c>
      <c r="B1240" s="353">
        <v>200</v>
      </c>
      <c r="C1240" s="353" t="s">
        <v>2444</v>
      </c>
      <c r="D1240" s="355">
        <v>21764419.23</v>
      </c>
      <c r="E1240" s="355">
        <v>20282033.23</v>
      </c>
      <c r="F1240" s="355">
        <v>1482386</v>
      </c>
      <c r="G1240" s="54" t="str">
        <f t="shared" si="20"/>
        <v>110</v>
      </c>
    </row>
    <row r="1241" spans="1:7" x14ac:dyDescent="0.2">
      <c r="A1241" s="352" t="s">
        <v>92</v>
      </c>
      <c r="B1241" s="353">
        <v>200</v>
      </c>
      <c r="C1241" s="353" t="s">
        <v>2445</v>
      </c>
      <c r="D1241" s="355">
        <v>16716139.23</v>
      </c>
      <c r="E1241" s="355">
        <v>15577595.23</v>
      </c>
      <c r="F1241" s="355">
        <v>1138544</v>
      </c>
      <c r="G1241" s="54" t="str">
        <f t="shared" ref="G1241:G1304" si="21">RIGHT(C1241,3)</f>
        <v>111</v>
      </c>
    </row>
    <row r="1242" spans="1:7" ht="22.5" x14ac:dyDescent="0.2">
      <c r="A1242" s="352" t="s">
        <v>94</v>
      </c>
      <c r="B1242" s="353">
        <v>200</v>
      </c>
      <c r="C1242" s="353" t="s">
        <v>2446</v>
      </c>
      <c r="D1242" s="355">
        <v>5048280</v>
      </c>
      <c r="E1242" s="355">
        <v>4704438</v>
      </c>
      <c r="F1242" s="355">
        <v>343842</v>
      </c>
      <c r="G1242" s="54" t="str">
        <f t="shared" si="21"/>
        <v>119</v>
      </c>
    </row>
    <row r="1243" spans="1:7" ht="36.75" customHeight="1" x14ac:dyDescent="0.2">
      <c r="A1243" s="352" t="s">
        <v>1191</v>
      </c>
      <c r="B1243" s="353">
        <v>200</v>
      </c>
      <c r="C1243" s="353" t="s">
        <v>2447</v>
      </c>
      <c r="D1243" s="355">
        <v>21573474.059999999</v>
      </c>
      <c r="E1243" s="355">
        <v>20346100</v>
      </c>
      <c r="F1243" s="355">
        <v>1227374.06</v>
      </c>
      <c r="G1243" s="54" t="str">
        <f t="shared" si="21"/>
        <v>000</v>
      </c>
    </row>
    <row r="1244" spans="1:7" ht="22.5" x14ac:dyDescent="0.2">
      <c r="A1244" s="352" t="s">
        <v>91</v>
      </c>
      <c r="B1244" s="353">
        <v>200</v>
      </c>
      <c r="C1244" s="353" t="s">
        <v>2448</v>
      </c>
      <c r="D1244" s="355">
        <v>21573474.059999999</v>
      </c>
      <c r="E1244" s="355">
        <v>20346100</v>
      </c>
      <c r="F1244" s="355">
        <v>1227374.06</v>
      </c>
      <c r="G1244" s="54" t="str">
        <f t="shared" si="21"/>
        <v>200</v>
      </c>
    </row>
    <row r="1245" spans="1:7" ht="22.5" x14ac:dyDescent="0.2">
      <c r="A1245" s="352" t="s">
        <v>11</v>
      </c>
      <c r="B1245" s="353">
        <v>200</v>
      </c>
      <c r="C1245" s="353" t="s">
        <v>2449</v>
      </c>
      <c r="D1245" s="355">
        <v>21573474.059999999</v>
      </c>
      <c r="E1245" s="355">
        <v>20346100</v>
      </c>
      <c r="F1245" s="355">
        <v>1227374.06</v>
      </c>
      <c r="G1245" s="54" t="str">
        <f t="shared" si="21"/>
        <v>240</v>
      </c>
    </row>
    <row r="1246" spans="1:7" x14ac:dyDescent="0.2">
      <c r="A1246" s="352" t="s">
        <v>406</v>
      </c>
      <c r="B1246" s="353">
        <v>200</v>
      </c>
      <c r="C1246" s="353" t="s">
        <v>2450</v>
      </c>
      <c r="D1246" s="355">
        <v>21573474.059999999</v>
      </c>
      <c r="E1246" s="355">
        <v>20346100</v>
      </c>
      <c r="F1246" s="355">
        <v>1227374.06</v>
      </c>
      <c r="G1246" s="54" t="str">
        <f t="shared" si="21"/>
        <v>244</v>
      </c>
    </row>
    <row r="1247" spans="1:7" ht="33.75" x14ac:dyDescent="0.2">
      <c r="A1247" s="352" t="s">
        <v>1129</v>
      </c>
      <c r="B1247" s="353">
        <v>200</v>
      </c>
      <c r="C1247" s="353" t="s">
        <v>2451</v>
      </c>
      <c r="D1247" s="355">
        <v>4552582.8</v>
      </c>
      <c r="E1247" s="355">
        <v>0</v>
      </c>
      <c r="F1247" s="355">
        <v>4552582.8</v>
      </c>
      <c r="G1247" s="54" t="str">
        <f t="shared" si="21"/>
        <v>000</v>
      </c>
    </row>
    <row r="1248" spans="1:7" ht="22.5" x14ac:dyDescent="0.2">
      <c r="A1248" s="352" t="s">
        <v>91</v>
      </c>
      <c r="B1248" s="353">
        <v>200</v>
      </c>
      <c r="C1248" s="353" t="s">
        <v>2452</v>
      </c>
      <c r="D1248" s="355">
        <v>4552582.8</v>
      </c>
      <c r="E1248" s="355">
        <v>0</v>
      </c>
      <c r="F1248" s="355">
        <v>4552582.8</v>
      </c>
      <c r="G1248" s="54" t="str">
        <f t="shared" si="21"/>
        <v>200</v>
      </c>
    </row>
    <row r="1249" spans="1:7" ht="22.5" x14ac:dyDescent="0.2">
      <c r="A1249" s="352" t="s">
        <v>11</v>
      </c>
      <c r="B1249" s="353">
        <v>200</v>
      </c>
      <c r="C1249" s="353" t="s">
        <v>2453</v>
      </c>
      <c r="D1249" s="355">
        <v>4552582.8</v>
      </c>
      <c r="E1249" s="355">
        <v>0</v>
      </c>
      <c r="F1249" s="355">
        <v>4552582.8</v>
      </c>
      <c r="G1249" s="54" t="str">
        <f t="shared" si="21"/>
        <v>240</v>
      </c>
    </row>
    <row r="1250" spans="1:7" ht="22.5" x14ac:dyDescent="0.2">
      <c r="A1250" s="352" t="s">
        <v>1041</v>
      </c>
      <c r="B1250" s="353">
        <v>200</v>
      </c>
      <c r="C1250" s="353" t="s">
        <v>2454</v>
      </c>
      <c r="D1250" s="355">
        <v>4552582.8</v>
      </c>
      <c r="E1250" s="355">
        <v>0</v>
      </c>
      <c r="F1250" s="355">
        <v>4552582.8</v>
      </c>
      <c r="G1250" s="54" t="str">
        <f t="shared" si="21"/>
        <v>243</v>
      </c>
    </row>
    <row r="1251" spans="1:7" x14ac:dyDescent="0.2">
      <c r="A1251" s="352" t="s">
        <v>131</v>
      </c>
      <c r="B1251" s="353">
        <v>200</v>
      </c>
      <c r="C1251" s="353" t="s">
        <v>2455</v>
      </c>
      <c r="D1251" s="355">
        <v>264229945.06</v>
      </c>
      <c r="E1251" s="355">
        <v>200706542.19</v>
      </c>
      <c r="F1251" s="355">
        <v>63523402.869999997</v>
      </c>
      <c r="G1251" s="54" t="str">
        <f t="shared" si="21"/>
        <v>000</v>
      </c>
    </row>
    <row r="1252" spans="1:7" ht="33.75" x14ac:dyDescent="0.2">
      <c r="A1252" s="352" t="s">
        <v>457</v>
      </c>
      <c r="B1252" s="353">
        <v>200</v>
      </c>
      <c r="C1252" s="353" t="s">
        <v>2456</v>
      </c>
      <c r="D1252" s="355">
        <v>256618131.06</v>
      </c>
      <c r="E1252" s="355">
        <v>195167025.74000001</v>
      </c>
      <c r="F1252" s="355">
        <v>61451105.32</v>
      </c>
      <c r="G1252" s="54" t="str">
        <f t="shared" si="21"/>
        <v>000</v>
      </c>
    </row>
    <row r="1253" spans="1:7" ht="45" x14ac:dyDescent="0.2">
      <c r="A1253" s="352" t="s">
        <v>458</v>
      </c>
      <c r="B1253" s="353">
        <v>200</v>
      </c>
      <c r="C1253" s="353" t="s">
        <v>2457</v>
      </c>
      <c r="D1253" s="355">
        <v>256618131.06</v>
      </c>
      <c r="E1253" s="355">
        <v>195167025.74000001</v>
      </c>
      <c r="F1253" s="355">
        <v>61451105.32</v>
      </c>
      <c r="G1253" s="54" t="str">
        <f t="shared" si="21"/>
        <v>000</v>
      </c>
    </row>
    <row r="1254" spans="1:7" ht="22.5" x14ac:dyDescent="0.2">
      <c r="A1254" s="352" t="s">
        <v>201</v>
      </c>
      <c r="B1254" s="353">
        <v>200</v>
      </c>
      <c r="C1254" s="353" t="s">
        <v>2458</v>
      </c>
      <c r="D1254" s="355">
        <v>152309781.21000001</v>
      </c>
      <c r="E1254" s="355">
        <v>122474665</v>
      </c>
      <c r="F1254" s="355">
        <v>29835116.210000001</v>
      </c>
      <c r="G1254" s="54" t="str">
        <f t="shared" si="21"/>
        <v>000</v>
      </c>
    </row>
    <row r="1255" spans="1:7" ht="22.5" x14ac:dyDescent="0.2">
      <c r="A1255" s="352" t="s">
        <v>19</v>
      </c>
      <c r="B1255" s="353">
        <v>200</v>
      </c>
      <c r="C1255" s="353" t="s">
        <v>2459</v>
      </c>
      <c r="D1255" s="355">
        <v>152309781.21000001</v>
      </c>
      <c r="E1255" s="355">
        <v>122474665</v>
      </c>
      <c r="F1255" s="355">
        <v>29835116.210000001</v>
      </c>
      <c r="G1255" s="54" t="str">
        <f t="shared" si="21"/>
        <v>600</v>
      </c>
    </row>
    <row r="1256" spans="1:7" x14ac:dyDescent="0.2">
      <c r="A1256" s="352" t="s">
        <v>21</v>
      </c>
      <c r="B1256" s="353">
        <v>200</v>
      </c>
      <c r="C1256" s="353" t="s">
        <v>2460</v>
      </c>
      <c r="D1256" s="355">
        <v>152309781.21000001</v>
      </c>
      <c r="E1256" s="355">
        <v>122474665</v>
      </c>
      <c r="F1256" s="355">
        <v>29835116.210000001</v>
      </c>
      <c r="G1256" s="54" t="str">
        <f t="shared" si="21"/>
        <v>610</v>
      </c>
    </row>
    <row r="1257" spans="1:7" ht="33.75" x14ac:dyDescent="0.2">
      <c r="A1257" s="352" t="s">
        <v>202</v>
      </c>
      <c r="B1257" s="353">
        <v>200</v>
      </c>
      <c r="C1257" s="353" t="s">
        <v>2461</v>
      </c>
      <c r="D1257" s="355">
        <v>144585470.25999999</v>
      </c>
      <c r="E1257" s="355">
        <v>118273353.95</v>
      </c>
      <c r="F1257" s="355">
        <v>26312116.309999999</v>
      </c>
      <c r="G1257" s="54" t="str">
        <f t="shared" si="21"/>
        <v>611</v>
      </c>
    </row>
    <row r="1258" spans="1:7" x14ac:dyDescent="0.2">
      <c r="A1258" s="352" t="s">
        <v>203</v>
      </c>
      <c r="B1258" s="353">
        <v>200</v>
      </c>
      <c r="C1258" s="353" t="s">
        <v>2462</v>
      </c>
      <c r="D1258" s="355">
        <v>7724310.9500000002</v>
      </c>
      <c r="E1258" s="355">
        <v>4201311.05</v>
      </c>
      <c r="F1258" s="355">
        <v>3522999.9</v>
      </c>
      <c r="G1258" s="54" t="str">
        <f t="shared" si="21"/>
        <v>612</v>
      </c>
    </row>
    <row r="1259" spans="1:7" ht="22.5" x14ac:dyDescent="0.2">
      <c r="A1259" s="352" t="s">
        <v>651</v>
      </c>
      <c r="B1259" s="353">
        <v>200</v>
      </c>
      <c r="C1259" s="353" t="s">
        <v>2463</v>
      </c>
      <c r="D1259" s="355">
        <v>47677049.850000001</v>
      </c>
      <c r="E1259" s="355">
        <v>34073880.350000001</v>
      </c>
      <c r="F1259" s="355">
        <v>13603169.5</v>
      </c>
      <c r="G1259" s="54" t="str">
        <f t="shared" si="21"/>
        <v>000</v>
      </c>
    </row>
    <row r="1260" spans="1:7" ht="22.5" x14ac:dyDescent="0.2">
      <c r="A1260" s="352" t="s">
        <v>19</v>
      </c>
      <c r="B1260" s="353">
        <v>200</v>
      </c>
      <c r="C1260" s="353" t="s">
        <v>2464</v>
      </c>
      <c r="D1260" s="355">
        <v>47677049.850000001</v>
      </c>
      <c r="E1260" s="355">
        <v>34073880.350000001</v>
      </c>
      <c r="F1260" s="355">
        <v>13603169.5</v>
      </c>
      <c r="G1260" s="54" t="str">
        <f t="shared" si="21"/>
        <v>600</v>
      </c>
    </row>
    <row r="1261" spans="1:7" x14ac:dyDescent="0.2">
      <c r="A1261" s="352" t="s">
        <v>21</v>
      </c>
      <c r="B1261" s="353">
        <v>200</v>
      </c>
      <c r="C1261" s="353" t="s">
        <v>2465</v>
      </c>
      <c r="D1261" s="355">
        <v>47677049.850000001</v>
      </c>
      <c r="E1261" s="355">
        <v>34073880.350000001</v>
      </c>
      <c r="F1261" s="355">
        <v>13603169.5</v>
      </c>
      <c r="G1261" s="54" t="str">
        <f t="shared" si="21"/>
        <v>610</v>
      </c>
    </row>
    <row r="1262" spans="1:7" ht="33.75" x14ac:dyDescent="0.2">
      <c r="A1262" s="352" t="s">
        <v>202</v>
      </c>
      <c r="B1262" s="353">
        <v>200</v>
      </c>
      <c r="C1262" s="353" t="s">
        <v>2466</v>
      </c>
      <c r="D1262" s="355">
        <v>32714649.43</v>
      </c>
      <c r="E1262" s="355">
        <v>32714649.43</v>
      </c>
      <c r="F1262" s="355">
        <v>0</v>
      </c>
      <c r="G1262" s="54" t="str">
        <f t="shared" si="21"/>
        <v>611</v>
      </c>
    </row>
    <row r="1263" spans="1:7" ht="45" x14ac:dyDescent="0.2">
      <c r="A1263" s="352" t="s">
        <v>1234</v>
      </c>
      <c r="B1263" s="353">
        <v>200</v>
      </c>
      <c r="C1263" s="353" t="s">
        <v>2467</v>
      </c>
      <c r="D1263" s="355">
        <v>14962400.42</v>
      </c>
      <c r="E1263" s="355">
        <v>1359230.92</v>
      </c>
      <c r="F1263" s="355">
        <v>13603169.5</v>
      </c>
      <c r="G1263" s="54" t="str">
        <f t="shared" si="21"/>
        <v>614</v>
      </c>
    </row>
    <row r="1264" spans="1:7" ht="112.5" x14ac:dyDescent="0.2">
      <c r="A1264" s="352" t="s">
        <v>464</v>
      </c>
      <c r="B1264" s="353">
        <v>200</v>
      </c>
      <c r="C1264" s="353" t="s">
        <v>2468</v>
      </c>
      <c r="D1264" s="355">
        <v>56631300</v>
      </c>
      <c r="E1264" s="355">
        <v>38618480.390000001</v>
      </c>
      <c r="F1264" s="355">
        <v>18012819.609999999</v>
      </c>
      <c r="G1264" s="54" t="str">
        <f t="shared" si="21"/>
        <v>000</v>
      </c>
    </row>
    <row r="1265" spans="1:7" ht="33.75" x14ac:dyDescent="0.2">
      <c r="A1265" s="352" t="s">
        <v>9</v>
      </c>
      <c r="B1265" s="353">
        <v>200</v>
      </c>
      <c r="C1265" s="353" t="s">
        <v>2469</v>
      </c>
      <c r="D1265" s="355">
        <v>56631300</v>
      </c>
      <c r="E1265" s="355">
        <v>38618480.390000001</v>
      </c>
      <c r="F1265" s="355">
        <v>18012819.609999999</v>
      </c>
      <c r="G1265" s="54" t="str">
        <f t="shared" si="21"/>
        <v>100</v>
      </c>
    </row>
    <row r="1266" spans="1:7" x14ac:dyDescent="0.2">
      <c r="A1266" s="352" t="s">
        <v>14</v>
      </c>
      <c r="B1266" s="353">
        <v>200</v>
      </c>
      <c r="C1266" s="353" t="s">
        <v>2470</v>
      </c>
      <c r="D1266" s="355">
        <v>56631300</v>
      </c>
      <c r="E1266" s="355">
        <v>38618480.390000001</v>
      </c>
      <c r="F1266" s="355">
        <v>18012819.609999999</v>
      </c>
      <c r="G1266" s="54" t="str">
        <f t="shared" si="21"/>
        <v>110</v>
      </c>
    </row>
    <row r="1267" spans="1:7" ht="25.5" customHeight="1" x14ac:dyDescent="0.2">
      <c r="A1267" s="352" t="s">
        <v>92</v>
      </c>
      <c r="B1267" s="353">
        <v>200</v>
      </c>
      <c r="C1267" s="353" t="s">
        <v>2471</v>
      </c>
      <c r="D1267" s="355">
        <v>43617871.619999997</v>
      </c>
      <c r="E1267" s="355">
        <v>29278229.719999999</v>
      </c>
      <c r="F1267" s="355">
        <v>14339641.9</v>
      </c>
      <c r="G1267" s="54" t="str">
        <f t="shared" si="21"/>
        <v>111</v>
      </c>
    </row>
    <row r="1268" spans="1:7" ht="22.5" x14ac:dyDescent="0.2">
      <c r="A1268" s="352" t="s">
        <v>94</v>
      </c>
      <c r="B1268" s="353">
        <v>200</v>
      </c>
      <c r="C1268" s="353" t="s">
        <v>2472</v>
      </c>
      <c r="D1268" s="355">
        <v>13013428.380000001</v>
      </c>
      <c r="E1268" s="355">
        <v>9340250.6699999999</v>
      </c>
      <c r="F1268" s="355">
        <v>3673177.71</v>
      </c>
      <c r="G1268" s="54" t="str">
        <f t="shared" si="21"/>
        <v>119</v>
      </c>
    </row>
    <row r="1269" spans="1:7" x14ac:dyDescent="0.2">
      <c r="A1269" s="352" t="s">
        <v>56</v>
      </c>
      <c r="B1269" s="353">
        <v>200</v>
      </c>
      <c r="C1269" s="353" t="s">
        <v>2473</v>
      </c>
      <c r="D1269" s="355">
        <v>7611814</v>
      </c>
      <c r="E1269" s="355">
        <v>5539516.4500000002</v>
      </c>
      <c r="F1269" s="355">
        <v>2072297.55</v>
      </c>
      <c r="G1269" s="54" t="str">
        <f t="shared" si="21"/>
        <v>000</v>
      </c>
    </row>
    <row r="1270" spans="1:7" ht="33.75" x14ac:dyDescent="0.2">
      <c r="A1270" s="352" t="s">
        <v>1128</v>
      </c>
      <c r="B1270" s="353">
        <v>200</v>
      </c>
      <c r="C1270" s="353" t="s">
        <v>2474</v>
      </c>
      <c r="D1270" s="355">
        <v>7611814</v>
      </c>
      <c r="E1270" s="355">
        <v>5539516.4500000002</v>
      </c>
      <c r="F1270" s="355">
        <v>2072297.55</v>
      </c>
      <c r="G1270" s="54" t="str">
        <f t="shared" si="21"/>
        <v>000</v>
      </c>
    </row>
    <row r="1271" spans="1:7" ht="22.5" x14ac:dyDescent="0.2">
      <c r="A1271" s="352" t="s">
        <v>19</v>
      </c>
      <c r="B1271" s="353">
        <v>200</v>
      </c>
      <c r="C1271" s="353" t="s">
        <v>2475</v>
      </c>
      <c r="D1271" s="355">
        <v>7611814</v>
      </c>
      <c r="E1271" s="355">
        <v>5539516.4500000002</v>
      </c>
      <c r="F1271" s="355">
        <v>2072297.55</v>
      </c>
      <c r="G1271" s="54" t="str">
        <f t="shared" si="21"/>
        <v>600</v>
      </c>
    </row>
    <row r="1272" spans="1:7" x14ac:dyDescent="0.2">
      <c r="A1272" s="352" t="s">
        <v>21</v>
      </c>
      <c r="B1272" s="353">
        <v>200</v>
      </c>
      <c r="C1272" s="353" t="s">
        <v>2476</v>
      </c>
      <c r="D1272" s="355">
        <v>7611814</v>
      </c>
      <c r="E1272" s="355">
        <v>5539516.4500000002</v>
      </c>
      <c r="F1272" s="355">
        <v>2072297.55</v>
      </c>
      <c r="G1272" s="54" t="str">
        <f t="shared" si="21"/>
        <v>610</v>
      </c>
    </row>
    <row r="1273" spans="1:7" ht="33.75" x14ac:dyDescent="0.2">
      <c r="A1273" s="352" t="s">
        <v>202</v>
      </c>
      <c r="B1273" s="353">
        <v>200</v>
      </c>
      <c r="C1273" s="353" t="s">
        <v>2477</v>
      </c>
      <c r="D1273" s="355">
        <v>7611814</v>
      </c>
      <c r="E1273" s="355">
        <v>5539516.4500000002</v>
      </c>
      <c r="F1273" s="355">
        <v>2072297.55</v>
      </c>
      <c r="G1273" s="54" t="str">
        <f t="shared" si="21"/>
        <v>611</v>
      </c>
    </row>
    <row r="1274" spans="1:7" x14ac:dyDescent="0.2">
      <c r="A1274" s="352" t="s">
        <v>450</v>
      </c>
      <c r="B1274" s="353">
        <v>200</v>
      </c>
      <c r="C1274" s="353" t="s">
        <v>2478</v>
      </c>
      <c r="D1274" s="355">
        <v>573850</v>
      </c>
      <c r="E1274" s="355">
        <v>286000</v>
      </c>
      <c r="F1274" s="355">
        <v>287850</v>
      </c>
      <c r="G1274" s="54" t="str">
        <f t="shared" si="21"/>
        <v>000</v>
      </c>
    </row>
    <row r="1275" spans="1:7" ht="33.75" x14ac:dyDescent="0.2">
      <c r="A1275" s="352" t="s">
        <v>457</v>
      </c>
      <c r="B1275" s="353">
        <v>200</v>
      </c>
      <c r="C1275" s="353" t="s">
        <v>2479</v>
      </c>
      <c r="D1275" s="355">
        <v>573850</v>
      </c>
      <c r="E1275" s="355">
        <v>286000</v>
      </c>
      <c r="F1275" s="355">
        <v>287850</v>
      </c>
      <c r="G1275" s="54" t="str">
        <f t="shared" si="21"/>
        <v>000</v>
      </c>
    </row>
    <row r="1276" spans="1:7" x14ac:dyDescent="0.2">
      <c r="A1276" s="352" t="s">
        <v>336</v>
      </c>
      <c r="B1276" s="353">
        <v>200</v>
      </c>
      <c r="C1276" s="353" t="s">
        <v>2480</v>
      </c>
      <c r="D1276" s="355">
        <v>34000</v>
      </c>
      <c r="E1276" s="355">
        <v>21000</v>
      </c>
      <c r="F1276" s="355">
        <v>13000</v>
      </c>
      <c r="G1276" s="54" t="str">
        <f t="shared" si="21"/>
        <v>000</v>
      </c>
    </row>
    <row r="1277" spans="1:7" ht="22.5" x14ac:dyDescent="0.2">
      <c r="A1277" s="352" t="s">
        <v>91</v>
      </c>
      <c r="B1277" s="353">
        <v>200</v>
      </c>
      <c r="C1277" s="353" t="s">
        <v>2481</v>
      </c>
      <c r="D1277" s="355">
        <v>34000</v>
      </c>
      <c r="E1277" s="355">
        <v>21000</v>
      </c>
      <c r="F1277" s="355">
        <v>13000</v>
      </c>
      <c r="G1277" s="54" t="str">
        <f t="shared" si="21"/>
        <v>200</v>
      </c>
    </row>
    <row r="1278" spans="1:7" ht="22.5" x14ac:dyDescent="0.2">
      <c r="A1278" s="352" t="s">
        <v>11</v>
      </c>
      <c r="B1278" s="353">
        <v>200</v>
      </c>
      <c r="C1278" s="353" t="s">
        <v>2482</v>
      </c>
      <c r="D1278" s="355">
        <v>34000</v>
      </c>
      <c r="E1278" s="355">
        <v>21000</v>
      </c>
      <c r="F1278" s="355">
        <v>13000</v>
      </c>
      <c r="G1278" s="54" t="str">
        <f t="shared" si="21"/>
        <v>240</v>
      </c>
    </row>
    <row r="1279" spans="1:7" x14ac:dyDescent="0.2">
      <c r="A1279" s="352" t="s">
        <v>406</v>
      </c>
      <c r="B1279" s="353">
        <v>200</v>
      </c>
      <c r="C1279" s="353" t="s">
        <v>2483</v>
      </c>
      <c r="D1279" s="355">
        <v>34000</v>
      </c>
      <c r="E1279" s="355">
        <v>21000</v>
      </c>
      <c r="F1279" s="355">
        <v>13000</v>
      </c>
      <c r="G1279" s="54" t="str">
        <f t="shared" si="21"/>
        <v>244</v>
      </c>
    </row>
    <row r="1280" spans="1:7" ht="22.5" x14ac:dyDescent="0.2">
      <c r="A1280" s="352" t="s">
        <v>468</v>
      </c>
      <c r="B1280" s="353">
        <v>200</v>
      </c>
      <c r="C1280" s="353" t="s">
        <v>2484</v>
      </c>
      <c r="D1280" s="355">
        <v>100000</v>
      </c>
      <c r="E1280" s="355">
        <v>33800</v>
      </c>
      <c r="F1280" s="355">
        <v>66200</v>
      </c>
      <c r="G1280" s="54" t="str">
        <f t="shared" si="21"/>
        <v>000</v>
      </c>
    </row>
    <row r="1281" spans="1:7" ht="22.5" x14ac:dyDescent="0.2">
      <c r="A1281" s="352" t="s">
        <v>91</v>
      </c>
      <c r="B1281" s="353">
        <v>200</v>
      </c>
      <c r="C1281" s="353" t="s">
        <v>2485</v>
      </c>
      <c r="D1281" s="355">
        <v>100000</v>
      </c>
      <c r="E1281" s="355">
        <v>33800</v>
      </c>
      <c r="F1281" s="355">
        <v>66200</v>
      </c>
      <c r="G1281" s="54" t="str">
        <f t="shared" si="21"/>
        <v>200</v>
      </c>
    </row>
    <row r="1282" spans="1:7" ht="22.5" x14ac:dyDescent="0.2">
      <c r="A1282" s="352" t="s">
        <v>11</v>
      </c>
      <c r="B1282" s="353">
        <v>200</v>
      </c>
      <c r="C1282" s="353" t="s">
        <v>2486</v>
      </c>
      <c r="D1282" s="355">
        <v>100000</v>
      </c>
      <c r="E1282" s="355">
        <v>33800</v>
      </c>
      <c r="F1282" s="355">
        <v>66200</v>
      </c>
      <c r="G1282" s="54" t="str">
        <f t="shared" si="21"/>
        <v>240</v>
      </c>
    </row>
    <row r="1283" spans="1:7" x14ac:dyDescent="0.2">
      <c r="A1283" s="352" t="s">
        <v>406</v>
      </c>
      <c r="B1283" s="353">
        <v>200</v>
      </c>
      <c r="C1283" s="353" t="s">
        <v>2487</v>
      </c>
      <c r="D1283" s="355">
        <v>100000</v>
      </c>
      <c r="E1283" s="355">
        <v>33800</v>
      </c>
      <c r="F1283" s="355">
        <v>66200</v>
      </c>
      <c r="G1283" s="54" t="str">
        <f t="shared" si="21"/>
        <v>244</v>
      </c>
    </row>
    <row r="1284" spans="1:7" ht="78.75" x14ac:dyDescent="0.2">
      <c r="A1284" s="352" t="s">
        <v>469</v>
      </c>
      <c r="B1284" s="353">
        <v>200</v>
      </c>
      <c r="C1284" s="353" t="s">
        <v>2488</v>
      </c>
      <c r="D1284" s="355">
        <v>28000</v>
      </c>
      <c r="E1284" s="355">
        <v>28000</v>
      </c>
      <c r="F1284" s="355">
        <v>0</v>
      </c>
      <c r="G1284" s="54" t="str">
        <f t="shared" si="21"/>
        <v>000</v>
      </c>
    </row>
    <row r="1285" spans="1:7" ht="22.5" x14ac:dyDescent="0.2">
      <c r="A1285" s="352" t="s">
        <v>91</v>
      </c>
      <c r="B1285" s="353">
        <v>200</v>
      </c>
      <c r="C1285" s="353" t="s">
        <v>2489</v>
      </c>
      <c r="D1285" s="355">
        <v>28000</v>
      </c>
      <c r="E1285" s="355">
        <v>28000</v>
      </c>
      <c r="F1285" s="355">
        <v>0</v>
      </c>
      <c r="G1285" s="54" t="str">
        <f t="shared" si="21"/>
        <v>200</v>
      </c>
    </row>
    <row r="1286" spans="1:7" ht="22.5" x14ac:dyDescent="0.2">
      <c r="A1286" s="352" t="s">
        <v>11</v>
      </c>
      <c r="B1286" s="353">
        <v>200</v>
      </c>
      <c r="C1286" s="353" t="s">
        <v>2490</v>
      </c>
      <c r="D1286" s="355">
        <v>28000</v>
      </c>
      <c r="E1286" s="355">
        <v>28000</v>
      </c>
      <c r="F1286" s="355">
        <v>0</v>
      </c>
      <c r="G1286" s="54" t="str">
        <f t="shared" si="21"/>
        <v>240</v>
      </c>
    </row>
    <row r="1287" spans="1:7" x14ac:dyDescent="0.2">
      <c r="A1287" s="352" t="s">
        <v>406</v>
      </c>
      <c r="B1287" s="353">
        <v>200</v>
      </c>
      <c r="C1287" s="353" t="s">
        <v>2491</v>
      </c>
      <c r="D1287" s="355">
        <v>28000</v>
      </c>
      <c r="E1287" s="355">
        <v>28000</v>
      </c>
      <c r="F1287" s="355">
        <v>0</v>
      </c>
      <c r="G1287" s="54" t="str">
        <f t="shared" si="21"/>
        <v>244</v>
      </c>
    </row>
    <row r="1288" spans="1:7" ht="22.5" x14ac:dyDescent="0.2">
      <c r="A1288" s="352" t="s">
        <v>1052</v>
      </c>
      <c r="B1288" s="353">
        <v>200</v>
      </c>
      <c r="C1288" s="353" t="s">
        <v>2492</v>
      </c>
      <c r="D1288" s="355">
        <v>45000</v>
      </c>
      <c r="E1288" s="355">
        <v>0</v>
      </c>
      <c r="F1288" s="355">
        <v>45000</v>
      </c>
      <c r="G1288" s="54" t="str">
        <f t="shared" si="21"/>
        <v>000</v>
      </c>
    </row>
    <row r="1289" spans="1:7" ht="22.5" x14ac:dyDescent="0.2">
      <c r="A1289" s="352" t="s">
        <v>91</v>
      </c>
      <c r="B1289" s="353">
        <v>200</v>
      </c>
      <c r="C1289" s="353" t="s">
        <v>2493</v>
      </c>
      <c r="D1289" s="355">
        <v>45000</v>
      </c>
      <c r="E1289" s="355">
        <v>0</v>
      </c>
      <c r="F1289" s="355">
        <v>45000</v>
      </c>
      <c r="G1289" s="54" t="str">
        <f t="shared" si="21"/>
        <v>200</v>
      </c>
    </row>
    <row r="1290" spans="1:7" ht="22.5" x14ac:dyDescent="0.2">
      <c r="A1290" s="352" t="s">
        <v>11</v>
      </c>
      <c r="B1290" s="353">
        <v>200</v>
      </c>
      <c r="C1290" s="353" t="s">
        <v>2494</v>
      </c>
      <c r="D1290" s="355">
        <v>45000</v>
      </c>
      <c r="E1290" s="355">
        <v>0</v>
      </c>
      <c r="F1290" s="355">
        <v>45000</v>
      </c>
      <c r="G1290" s="54" t="str">
        <f t="shared" si="21"/>
        <v>240</v>
      </c>
    </row>
    <row r="1291" spans="1:7" x14ac:dyDescent="0.2">
      <c r="A1291" s="352" t="s">
        <v>406</v>
      </c>
      <c r="B1291" s="353">
        <v>200</v>
      </c>
      <c r="C1291" s="353" t="s">
        <v>2495</v>
      </c>
      <c r="D1291" s="355">
        <v>45000</v>
      </c>
      <c r="E1291" s="355">
        <v>0</v>
      </c>
      <c r="F1291" s="355">
        <v>45000</v>
      </c>
      <c r="G1291" s="54" t="str">
        <f t="shared" si="21"/>
        <v>244</v>
      </c>
    </row>
    <row r="1292" spans="1:7" ht="45" x14ac:dyDescent="0.2">
      <c r="A1292" s="352" t="s">
        <v>458</v>
      </c>
      <c r="B1292" s="353">
        <v>200</v>
      </c>
      <c r="C1292" s="353" t="s">
        <v>2496</v>
      </c>
      <c r="D1292" s="355">
        <v>366850</v>
      </c>
      <c r="E1292" s="355">
        <v>203200</v>
      </c>
      <c r="F1292" s="355">
        <v>163650</v>
      </c>
      <c r="G1292" s="54" t="str">
        <f t="shared" si="21"/>
        <v>000</v>
      </c>
    </row>
    <row r="1293" spans="1:7" x14ac:dyDescent="0.2">
      <c r="A1293" s="352" t="s">
        <v>43</v>
      </c>
      <c r="B1293" s="353">
        <v>200</v>
      </c>
      <c r="C1293" s="353" t="s">
        <v>2497</v>
      </c>
      <c r="D1293" s="355">
        <v>10000</v>
      </c>
      <c r="E1293" s="355">
        <v>5000</v>
      </c>
      <c r="F1293" s="355">
        <v>5000</v>
      </c>
      <c r="G1293" s="54" t="str">
        <f t="shared" si="21"/>
        <v>000</v>
      </c>
    </row>
    <row r="1294" spans="1:7" ht="22.5" x14ac:dyDescent="0.2">
      <c r="A1294" s="352" t="s">
        <v>91</v>
      </c>
      <c r="B1294" s="353">
        <v>200</v>
      </c>
      <c r="C1294" s="353" t="s">
        <v>2498</v>
      </c>
      <c r="D1294" s="355">
        <v>10000</v>
      </c>
      <c r="E1294" s="355">
        <v>5000</v>
      </c>
      <c r="F1294" s="355">
        <v>5000</v>
      </c>
      <c r="G1294" s="54" t="str">
        <f t="shared" si="21"/>
        <v>200</v>
      </c>
    </row>
    <row r="1295" spans="1:7" ht="22.5" x14ac:dyDescent="0.2">
      <c r="A1295" s="352" t="s">
        <v>11</v>
      </c>
      <c r="B1295" s="353">
        <v>200</v>
      </c>
      <c r="C1295" s="353" t="s">
        <v>2499</v>
      </c>
      <c r="D1295" s="355">
        <v>10000</v>
      </c>
      <c r="E1295" s="355">
        <v>5000</v>
      </c>
      <c r="F1295" s="355">
        <v>5000</v>
      </c>
      <c r="G1295" s="54" t="str">
        <f t="shared" si="21"/>
        <v>240</v>
      </c>
    </row>
    <row r="1296" spans="1:7" x14ac:dyDescent="0.2">
      <c r="A1296" s="352" t="s">
        <v>406</v>
      </c>
      <c r="B1296" s="353">
        <v>200</v>
      </c>
      <c r="C1296" s="353" t="s">
        <v>2500</v>
      </c>
      <c r="D1296" s="355">
        <v>10000</v>
      </c>
      <c r="E1296" s="355">
        <v>5000</v>
      </c>
      <c r="F1296" s="355">
        <v>5000</v>
      </c>
      <c r="G1296" s="54" t="str">
        <f t="shared" si="21"/>
        <v>244</v>
      </c>
    </row>
    <row r="1297" spans="1:7" ht="112.5" x14ac:dyDescent="0.2">
      <c r="A1297" s="352" t="s">
        <v>466</v>
      </c>
      <c r="B1297" s="353">
        <v>200</v>
      </c>
      <c r="C1297" s="353" t="s">
        <v>2501</v>
      </c>
      <c r="D1297" s="355">
        <v>39000</v>
      </c>
      <c r="E1297" s="355">
        <v>34000</v>
      </c>
      <c r="F1297" s="355">
        <v>5000</v>
      </c>
      <c r="G1297" s="54" t="str">
        <f t="shared" si="21"/>
        <v>000</v>
      </c>
    </row>
    <row r="1298" spans="1:7" ht="22.5" x14ac:dyDescent="0.2">
      <c r="A1298" s="352" t="s">
        <v>91</v>
      </c>
      <c r="B1298" s="353">
        <v>200</v>
      </c>
      <c r="C1298" s="353" t="s">
        <v>2502</v>
      </c>
      <c r="D1298" s="355">
        <v>39000</v>
      </c>
      <c r="E1298" s="355">
        <v>34000</v>
      </c>
      <c r="F1298" s="355">
        <v>5000</v>
      </c>
      <c r="G1298" s="54" t="str">
        <f t="shared" si="21"/>
        <v>200</v>
      </c>
    </row>
    <row r="1299" spans="1:7" ht="22.5" x14ac:dyDescent="0.2">
      <c r="A1299" s="352" t="s">
        <v>11</v>
      </c>
      <c r="B1299" s="353">
        <v>200</v>
      </c>
      <c r="C1299" s="353" t="s">
        <v>2503</v>
      </c>
      <c r="D1299" s="355">
        <v>39000</v>
      </c>
      <c r="E1299" s="355">
        <v>34000</v>
      </c>
      <c r="F1299" s="355">
        <v>5000</v>
      </c>
      <c r="G1299" s="54" t="str">
        <f t="shared" si="21"/>
        <v>240</v>
      </c>
    </row>
    <row r="1300" spans="1:7" x14ac:dyDescent="0.2">
      <c r="A1300" s="352" t="s">
        <v>406</v>
      </c>
      <c r="B1300" s="353">
        <v>200</v>
      </c>
      <c r="C1300" s="353" t="s">
        <v>2504</v>
      </c>
      <c r="D1300" s="355">
        <v>39000</v>
      </c>
      <c r="E1300" s="355">
        <v>34000</v>
      </c>
      <c r="F1300" s="355">
        <v>5000</v>
      </c>
      <c r="G1300" s="54" t="str">
        <f t="shared" si="21"/>
        <v>244</v>
      </c>
    </row>
    <row r="1301" spans="1:7" ht="112.5" x14ac:dyDescent="0.2">
      <c r="A1301" s="352" t="s">
        <v>464</v>
      </c>
      <c r="B1301" s="353">
        <v>200</v>
      </c>
      <c r="C1301" s="353" t="s">
        <v>2505</v>
      </c>
      <c r="D1301" s="355">
        <v>314250</v>
      </c>
      <c r="E1301" s="355">
        <v>160600</v>
      </c>
      <c r="F1301" s="355">
        <v>153650</v>
      </c>
      <c r="G1301" s="54" t="str">
        <f t="shared" si="21"/>
        <v>000</v>
      </c>
    </row>
    <row r="1302" spans="1:7" ht="22.5" x14ac:dyDescent="0.2">
      <c r="A1302" s="352" t="s">
        <v>91</v>
      </c>
      <c r="B1302" s="353">
        <v>200</v>
      </c>
      <c r="C1302" s="353" t="s">
        <v>2506</v>
      </c>
      <c r="D1302" s="355">
        <v>314250</v>
      </c>
      <c r="E1302" s="355">
        <v>160600</v>
      </c>
      <c r="F1302" s="355">
        <v>153650</v>
      </c>
      <c r="G1302" s="54" t="str">
        <f t="shared" si="21"/>
        <v>200</v>
      </c>
    </row>
    <row r="1303" spans="1:7" ht="22.5" x14ac:dyDescent="0.2">
      <c r="A1303" s="352" t="s">
        <v>11</v>
      </c>
      <c r="B1303" s="353">
        <v>200</v>
      </c>
      <c r="C1303" s="353" t="s">
        <v>2507</v>
      </c>
      <c r="D1303" s="355">
        <v>314250</v>
      </c>
      <c r="E1303" s="355">
        <v>160600</v>
      </c>
      <c r="F1303" s="355">
        <v>153650</v>
      </c>
      <c r="G1303" s="54" t="str">
        <f t="shared" si="21"/>
        <v>240</v>
      </c>
    </row>
    <row r="1304" spans="1:7" x14ac:dyDescent="0.2">
      <c r="A1304" s="352" t="s">
        <v>406</v>
      </c>
      <c r="B1304" s="353">
        <v>200</v>
      </c>
      <c r="C1304" s="353" t="s">
        <v>2508</v>
      </c>
      <c r="D1304" s="355">
        <v>314250</v>
      </c>
      <c r="E1304" s="355">
        <v>160600</v>
      </c>
      <c r="F1304" s="355">
        <v>153650</v>
      </c>
      <c r="G1304" s="54" t="str">
        <f t="shared" si="21"/>
        <v>244</v>
      </c>
    </row>
    <row r="1305" spans="1:7" ht="112.5" x14ac:dyDescent="0.2">
      <c r="A1305" s="352" t="s">
        <v>463</v>
      </c>
      <c r="B1305" s="353">
        <v>200</v>
      </c>
      <c r="C1305" s="353" t="s">
        <v>2509</v>
      </c>
      <c r="D1305" s="355">
        <v>3600</v>
      </c>
      <c r="E1305" s="355">
        <v>3600</v>
      </c>
      <c r="F1305" s="355">
        <v>0</v>
      </c>
      <c r="G1305" s="54" t="str">
        <f>RIGHT(C1305,3)</f>
        <v>000</v>
      </c>
    </row>
    <row r="1306" spans="1:7" ht="22.5" x14ac:dyDescent="0.2">
      <c r="A1306" s="352" t="s">
        <v>91</v>
      </c>
      <c r="B1306" s="353">
        <v>200</v>
      </c>
      <c r="C1306" s="353" t="s">
        <v>2510</v>
      </c>
      <c r="D1306" s="355">
        <v>3600</v>
      </c>
      <c r="E1306" s="355">
        <v>3600</v>
      </c>
      <c r="F1306" s="355">
        <v>0</v>
      </c>
      <c r="G1306" s="54" t="str">
        <f>RIGHT(C1306,3)</f>
        <v>200</v>
      </c>
    </row>
    <row r="1307" spans="1:7" ht="22.5" x14ac:dyDescent="0.2">
      <c r="A1307" s="352" t="s">
        <v>11</v>
      </c>
      <c r="B1307" s="353">
        <v>200</v>
      </c>
      <c r="C1307" s="353" t="s">
        <v>2511</v>
      </c>
      <c r="D1307" s="355">
        <v>3600</v>
      </c>
      <c r="E1307" s="355">
        <v>3600</v>
      </c>
      <c r="F1307" s="355">
        <v>0</v>
      </c>
      <c r="G1307" s="54" t="str">
        <f>RIGHT(C1307,3)</f>
        <v>240</v>
      </c>
    </row>
    <row r="1308" spans="1:7" x14ac:dyDescent="0.2">
      <c r="A1308" s="352" t="s">
        <v>406</v>
      </c>
      <c r="B1308" s="353">
        <v>200</v>
      </c>
      <c r="C1308" s="353" t="s">
        <v>2512</v>
      </c>
      <c r="D1308" s="355">
        <v>3600</v>
      </c>
      <c r="E1308" s="355">
        <v>3600</v>
      </c>
      <c r="F1308" s="355">
        <v>0</v>
      </c>
      <c r="G1308" s="54" t="str">
        <f>RIGHT(C1308,3)</f>
        <v>244</v>
      </c>
    </row>
    <row r="1309" spans="1:7" x14ac:dyDescent="0.2">
      <c r="A1309" s="352" t="s">
        <v>132</v>
      </c>
      <c r="B1309" s="353">
        <v>200</v>
      </c>
      <c r="C1309" s="353" t="s">
        <v>2513</v>
      </c>
      <c r="D1309" s="355">
        <v>333620</v>
      </c>
      <c r="E1309" s="355">
        <v>279800</v>
      </c>
      <c r="F1309" s="355">
        <v>53820</v>
      </c>
      <c r="G1309" s="54" t="str">
        <f>RIGHT(C1309,3)</f>
        <v>000</v>
      </c>
    </row>
    <row r="1310" spans="1:7" ht="22.5" x14ac:dyDescent="0.2">
      <c r="A1310" s="352" t="s">
        <v>451</v>
      </c>
      <c r="B1310" s="353">
        <v>200</v>
      </c>
      <c r="C1310" s="353" t="s">
        <v>2514</v>
      </c>
      <c r="D1310" s="355">
        <v>333620</v>
      </c>
      <c r="E1310" s="355">
        <v>279800</v>
      </c>
      <c r="F1310" s="355">
        <v>53820</v>
      </c>
      <c r="G1310" s="54" t="str">
        <f t="shared" ref="G1310:G1373" si="22">RIGHT(C1310,3)</f>
        <v>000</v>
      </c>
    </row>
    <row r="1311" spans="1:7" x14ac:dyDescent="0.2">
      <c r="A1311" s="352" t="s">
        <v>315</v>
      </c>
      <c r="B1311" s="353">
        <v>200</v>
      </c>
      <c r="C1311" s="353" t="s">
        <v>2515</v>
      </c>
      <c r="D1311" s="355">
        <v>298620</v>
      </c>
      <c r="E1311" s="355">
        <v>244800</v>
      </c>
      <c r="F1311" s="355">
        <v>53820</v>
      </c>
      <c r="G1311" s="54" t="str">
        <f t="shared" si="22"/>
        <v>000</v>
      </c>
    </row>
    <row r="1312" spans="1:7" ht="22.5" x14ac:dyDescent="0.2">
      <c r="A1312" s="352" t="s">
        <v>91</v>
      </c>
      <c r="B1312" s="353">
        <v>200</v>
      </c>
      <c r="C1312" s="353" t="s">
        <v>2516</v>
      </c>
      <c r="D1312" s="355">
        <v>298620</v>
      </c>
      <c r="E1312" s="355">
        <v>244800</v>
      </c>
      <c r="F1312" s="355">
        <v>53820</v>
      </c>
      <c r="G1312" s="54" t="str">
        <f t="shared" si="22"/>
        <v>200</v>
      </c>
    </row>
    <row r="1313" spans="1:7" ht="22.5" x14ac:dyDescent="0.2">
      <c r="A1313" s="352" t="s">
        <v>11</v>
      </c>
      <c r="B1313" s="353">
        <v>200</v>
      </c>
      <c r="C1313" s="353" t="s">
        <v>2517</v>
      </c>
      <c r="D1313" s="355">
        <v>298620</v>
      </c>
      <c r="E1313" s="355">
        <v>244800</v>
      </c>
      <c r="F1313" s="355">
        <v>53820</v>
      </c>
      <c r="G1313" s="54" t="str">
        <f t="shared" si="22"/>
        <v>240</v>
      </c>
    </row>
    <row r="1314" spans="1:7" x14ac:dyDescent="0.2">
      <c r="A1314" s="352" t="s">
        <v>406</v>
      </c>
      <c r="B1314" s="353">
        <v>200</v>
      </c>
      <c r="C1314" s="353" t="s">
        <v>2518</v>
      </c>
      <c r="D1314" s="355">
        <v>298620</v>
      </c>
      <c r="E1314" s="355">
        <v>244800</v>
      </c>
      <c r="F1314" s="355">
        <v>53820</v>
      </c>
      <c r="G1314" s="54" t="str">
        <f t="shared" si="22"/>
        <v>244</v>
      </c>
    </row>
    <row r="1315" spans="1:7" ht="33.75" x14ac:dyDescent="0.2">
      <c r="A1315" s="352" t="s">
        <v>351</v>
      </c>
      <c r="B1315" s="353">
        <v>200</v>
      </c>
      <c r="C1315" s="353" t="s">
        <v>2519</v>
      </c>
      <c r="D1315" s="355">
        <v>35000</v>
      </c>
      <c r="E1315" s="355">
        <v>35000</v>
      </c>
      <c r="F1315" s="355">
        <v>0</v>
      </c>
      <c r="G1315" s="54" t="str">
        <f t="shared" si="22"/>
        <v>000</v>
      </c>
    </row>
    <row r="1316" spans="1:7" ht="22.5" x14ac:dyDescent="0.2">
      <c r="A1316" s="352" t="s">
        <v>91</v>
      </c>
      <c r="B1316" s="353">
        <v>200</v>
      </c>
      <c r="C1316" s="353" t="s">
        <v>2520</v>
      </c>
      <c r="D1316" s="355">
        <v>35000</v>
      </c>
      <c r="E1316" s="355">
        <v>35000</v>
      </c>
      <c r="F1316" s="355">
        <v>0</v>
      </c>
      <c r="G1316" s="54" t="str">
        <f t="shared" si="22"/>
        <v>200</v>
      </c>
    </row>
    <row r="1317" spans="1:7" ht="22.5" x14ac:dyDescent="0.2">
      <c r="A1317" s="352" t="s">
        <v>11</v>
      </c>
      <c r="B1317" s="353">
        <v>200</v>
      </c>
      <c r="C1317" s="353" t="s">
        <v>2521</v>
      </c>
      <c r="D1317" s="355">
        <v>35000</v>
      </c>
      <c r="E1317" s="355">
        <v>35000</v>
      </c>
      <c r="F1317" s="355">
        <v>0</v>
      </c>
      <c r="G1317" s="54" t="str">
        <f t="shared" si="22"/>
        <v>240</v>
      </c>
    </row>
    <row r="1318" spans="1:7" x14ac:dyDescent="0.2">
      <c r="A1318" s="352" t="s">
        <v>406</v>
      </c>
      <c r="B1318" s="353">
        <v>200</v>
      </c>
      <c r="C1318" s="353" t="s">
        <v>2522</v>
      </c>
      <c r="D1318" s="355">
        <v>35000</v>
      </c>
      <c r="E1318" s="355">
        <v>35000</v>
      </c>
      <c r="F1318" s="355">
        <v>0</v>
      </c>
      <c r="G1318" s="54" t="str">
        <f t="shared" si="22"/>
        <v>244</v>
      </c>
    </row>
    <row r="1319" spans="1:7" x14ac:dyDescent="0.2">
      <c r="A1319" s="352" t="s">
        <v>5</v>
      </c>
      <c r="B1319" s="353">
        <v>200</v>
      </c>
      <c r="C1319" s="353" t="s">
        <v>2523</v>
      </c>
      <c r="D1319" s="355">
        <v>426584114.72000003</v>
      </c>
      <c r="E1319" s="355">
        <v>273191696.43000001</v>
      </c>
      <c r="F1319" s="355">
        <v>153392418.28999999</v>
      </c>
      <c r="G1319" s="54" t="str">
        <f t="shared" si="22"/>
        <v>000</v>
      </c>
    </row>
    <row r="1320" spans="1:7" ht="33.75" x14ac:dyDescent="0.2">
      <c r="A1320" s="352" t="s">
        <v>457</v>
      </c>
      <c r="B1320" s="353">
        <v>200</v>
      </c>
      <c r="C1320" s="353" t="s">
        <v>2524</v>
      </c>
      <c r="D1320" s="355">
        <v>411034529.91000003</v>
      </c>
      <c r="E1320" s="355">
        <v>263689031.75999999</v>
      </c>
      <c r="F1320" s="355">
        <v>147345498.15000001</v>
      </c>
      <c r="G1320" s="54" t="str">
        <f t="shared" si="22"/>
        <v>000</v>
      </c>
    </row>
    <row r="1321" spans="1:7" x14ac:dyDescent="0.2">
      <c r="A1321" s="352" t="s">
        <v>336</v>
      </c>
      <c r="B1321" s="353">
        <v>200</v>
      </c>
      <c r="C1321" s="353" t="s">
        <v>2525</v>
      </c>
      <c r="D1321" s="355">
        <v>48293557.100000001</v>
      </c>
      <c r="E1321" s="355">
        <v>32587652.27</v>
      </c>
      <c r="F1321" s="355">
        <v>15705904.83</v>
      </c>
      <c r="G1321" s="54" t="str">
        <f t="shared" si="22"/>
        <v>000</v>
      </c>
    </row>
    <row r="1322" spans="1:7" ht="33.75" x14ac:dyDescent="0.2">
      <c r="A1322" s="352" t="s">
        <v>9</v>
      </c>
      <c r="B1322" s="353">
        <v>200</v>
      </c>
      <c r="C1322" s="353" t="s">
        <v>2526</v>
      </c>
      <c r="D1322" s="355">
        <v>44563710.100000001</v>
      </c>
      <c r="E1322" s="355">
        <v>30690696.879999999</v>
      </c>
      <c r="F1322" s="355">
        <v>13873013.220000001</v>
      </c>
      <c r="G1322" s="54" t="str">
        <f t="shared" si="22"/>
        <v>100</v>
      </c>
    </row>
    <row r="1323" spans="1:7" x14ac:dyDescent="0.2">
      <c r="A1323" s="352" t="s">
        <v>10</v>
      </c>
      <c r="B1323" s="353">
        <v>200</v>
      </c>
      <c r="C1323" s="353" t="s">
        <v>2527</v>
      </c>
      <c r="D1323" s="355">
        <v>44563710.100000001</v>
      </c>
      <c r="E1323" s="355">
        <v>30690696.879999999</v>
      </c>
      <c r="F1323" s="355">
        <v>13873013.220000001</v>
      </c>
      <c r="G1323" s="54" t="str">
        <f t="shared" si="22"/>
        <v>120</v>
      </c>
    </row>
    <row r="1324" spans="1:7" ht="94.5" customHeight="1" x14ac:dyDescent="0.2">
      <c r="A1324" s="352" t="s">
        <v>343</v>
      </c>
      <c r="B1324" s="353">
        <v>200</v>
      </c>
      <c r="C1324" s="353" t="s">
        <v>2528</v>
      </c>
      <c r="D1324" s="355">
        <v>32953819.41</v>
      </c>
      <c r="E1324" s="355">
        <v>23071882.149999999</v>
      </c>
      <c r="F1324" s="355">
        <v>9881937.2599999998</v>
      </c>
      <c r="G1324" s="54" t="str">
        <f t="shared" si="22"/>
        <v>121</v>
      </c>
    </row>
    <row r="1325" spans="1:7" ht="22.5" x14ac:dyDescent="0.2">
      <c r="A1325" s="352" t="s">
        <v>57</v>
      </c>
      <c r="B1325" s="353">
        <v>200</v>
      </c>
      <c r="C1325" s="353" t="s">
        <v>2529</v>
      </c>
      <c r="D1325" s="355">
        <v>2360232</v>
      </c>
      <c r="E1325" s="355">
        <v>1322535.28</v>
      </c>
      <c r="F1325" s="355">
        <v>1037696.72</v>
      </c>
      <c r="G1325" s="54" t="str">
        <f t="shared" si="22"/>
        <v>122</v>
      </c>
    </row>
    <row r="1326" spans="1:7" ht="33.75" x14ac:dyDescent="0.2">
      <c r="A1326" s="352" t="s">
        <v>344</v>
      </c>
      <c r="B1326" s="353">
        <v>200</v>
      </c>
      <c r="C1326" s="353" t="s">
        <v>2530</v>
      </c>
      <c r="D1326" s="355">
        <v>9249658.6899999995</v>
      </c>
      <c r="E1326" s="355">
        <v>6296279.4500000002</v>
      </c>
      <c r="F1326" s="355">
        <v>2953379.24</v>
      </c>
      <c r="G1326" s="54" t="str">
        <f t="shared" si="22"/>
        <v>129</v>
      </c>
    </row>
    <row r="1327" spans="1:7" ht="22.5" x14ac:dyDescent="0.2">
      <c r="A1327" s="352" t="s">
        <v>91</v>
      </c>
      <c r="B1327" s="353">
        <v>200</v>
      </c>
      <c r="C1327" s="353" t="s">
        <v>2531</v>
      </c>
      <c r="D1327" s="355">
        <v>3724847</v>
      </c>
      <c r="E1327" s="355">
        <v>1896955.39</v>
      </c>
      <c r="F1327" s="355">
        <v>1827891.61</v>
      </c>
      <c r="G1327" s="54" t="str">
        <f t="shared" si="22"/>
        <v>200</v>
      </c>
    </row>
    <row r="1328" spans="1:7" ht="22.5" x14ac:dyDescent="0.2">
      <c r="A1328" s="352" t="s">
        <v>11</v>
      </c>
      <c r="B1328" s="353">
        <v>200</v>
      </c>
      <c r="C1328" s="353" t="s">
        <v>2532</v>
      </c>
      <c r="D1328" s="355">
        <v>3724847</v>
      </c>
      <c r="E1328" s="355">
        <v>1896955.39</v>
      </c>
      <c r="F1328" s="355">
        <v>1827891.61</v>
      </c>
      <c r="G1328" s="54" t="str">
        <f t="shared" si="22"/>
        <v>240</v>
      </c>
    </row>
    <row r="1329" spans="1:7" x14ac:dyDescent="0.2">
      <c r="A1329" s="352" t="s">
        <v>406</v>
      </c>
      <c r="B1329" s="353">
        <v>200</v>
      </c>
      <c r="C1329" s="353" t="s">
        <v>2533</v>
      </c>
      <c r="D1329" s="355">
        <v>3288658</v>
      </c>
      <c r="E1329" s="355">
        <v>1630455.18</v>
      </c>
      <c r="F1329" s="355">
        <v>1658202.82</v>
      </c>
      <c r="G1329" s="54" t="str">
        <f t="shared" si="22"/>
        <v>244</v>
      </c>
    </row>
    <row r="1330" spans="1:7" x14ac:dyDescent="0.2">
      <c r="A1330" s="352" t="s">
        <v>650</v>
      </c>
      <c r="B1330" s="353">
        <v>200</v>
      </c>
      <c r="C1330" s="353" t="s">
        <v>2534</v>
      </c>
      <c r="D1330" s="355">
        <v>436189</v>
      </c>
      <c r="E1330" s="355">
        <v>266500.21000000002</v>
      </c>
      <c r="F1330" s="355">
        <v>169688.79</v>
      </c>
      <c r="G1330" s="54" t="str">
        <f t="shared" si="22"/>
        <v>247</v>
      </c>
    </row>
    <row r="1331" spans="1:7" x14ac:dyDescent="0.2">
      <c r="A1331" s="352" t="s">
        <v>12</v>
      </c>
      <c r="B1331" s="353">
        <v>200</v>
      </c>
      <c r="C1331" s="353" t="s">
        <v>2535</v>
      </c>
      <c r="D1331" s="355">
        <v>5000</v>
      </c>
      <c r="E1331" s="355">
        <v>0</v>
      </c>
      <c r="F1331" s="355">
        <v>5000</v>
      </c>
      <c r="G1331" s="54" t="str">
        <f t="shared" si="22"/>
        <v>800</v>
      </c>
    </row>
    <row r="1332" spans="1:7" x14ac:dyDescent="0.2">
      <c r="A1332" s="352" t="s">
        <v>13</v>
      </c>
      <c r="B1332" s="353">
        <v>200</v>
      </c>
      <c r="C1332" s="353" t="s">
        <v>2536</v>
      </c>
      <c r="D1332" s="355">
        <v>5000</v>
      </c>
      <c r="E1332" s="355">
        <v>0</v>
      </c>
      <c r="F1332" s="355">
        <v>5000</v>
      </c>
      <c r="G1332" s="54" t="str">
        <f t="shared" si="22"/>
        <v>850</v>
      </c>
    </row>
    <row r="1333" spans="1:7" x14ac:dyDescent="0.2">
      <c r="A1333" s="352" t="s">
        <v>188</v>
      </c>
      <c r="B1333" s="353">
        <v>200</v>
      </c>
      <c r="C1333" s="353" t="s">
        <v>2537</v>
      </c>
      <c r="D1333" s="355">
        <v>5000</v>
      </c>
      <c r="E1333" s="355">
        <v>0</v>
      </c>
      <c r="F1333" s="355">
        <v>5000</v>
      </c>
      <c r="G1333" s="54" t="str">
        <f t="shared" si="22"/>
        <v>852</v>
      </c>
    </row>
    <row r="1334" spans="1:7" ht="45" x14ac:dyDescent="0.2">
      <c r="A1334" s="352" t="s">
        <v>397</v>
      </c>
      <c r="B1334" s="353">
        <v>200</v>
      </c>
      <c r="C1334" s="353" t="s">
        <v>2538</v>
      </c>
      <c r="D1334" s="355">
        <v>5216990.4000000004</v>
      </c>
      <c r="E1334" s="355">
        <v>2899504.03</v>
      </c>
      <c r="F1334" s="355">
        <v>2317486.37</v>
      </c>
      <c r="G1334" s="54" t="str">
        <f t="shared" si="22"/>
        <v>000</v>
      </c>
    </row>
    <row r="1335" spans="1:7" ht="33.75" x14ac:dyDescent="0.2">
      <c r="A1335" s="352" t="s">
        <v>9</v>
      </c>
      <c r="B1335" s="353">
        <v>200</v>
      </c>
      <c r="C1335" s="353" t="s">
        <v>2539</v>
      </c>
      <c r="D1335" s="355">
        <v>5216990.4000000004</v>
      </c>
      <c r="E1335" s="355">
        <v>2899504.03</v>
      </c>
      <c r="F1335" s="355">
        <v>2317486.37</v>
      </c>
      <c r="G1335" s="54" t="str">
        <f t="shared" si="22"/>
        <v>100</v>
      </c>
    </row>
    <row r="1336" spans="1:7" x14ac:dyDescent="0.2">
      <c r="A1336" s="352" t="s">
        <v>10</v>
      </c>
      <c r="B1336" s="353">
        <v>200</v>
      </c>
      <c r="C1336" s="353" t="s">
        <v>2540</v>
      </c>
      <c r="D1336" s="355">
        <v>5216990.4000000004</v>
      </c>
      <c r="E1336" s="355">
        <v>2899504.03</v>
      </c>
      <c r="F1336" s="355">
        <v>2317486.37</v>
      </c>
      <c r="G1336" s="54" t="str">
        <f t="shared" si="22"/>
        <v>120</v>
      </c>
    </row>
    <row r="1337" spans="1:7" x14ac:dyDescent="0.2">
      <c r="A1337" s="352" t="s">
        <v>343</v>
      </c>
      <c r="B1337" s="353">
        <v>200</v>
      </c>
      <c r="C1337" s="353" t="s">
        <v>2541</v>
      </c>
      <c r="D1337" s="355">
        <v>4065955.2</v>
      </c>
      <c r="E1337" s="355">
        <v>2257854.89</v>
      </c>
      <c r="F1337" s="355">
        <v>1808100.31</v>
      </c>
      <c r="G1337" s="54" t="str">
        <f t="shared" si="22"/>
        <v>121</v>
      </c>
    </row>
    <row r="1338" spans="1:7" ht="33.75" x14ac:dyDescent="0.2">
      <c r="A1338" s="352" t="s">
        <v>344</v>
      </c>
      <c r="B1338" s="353">
        <v>200</v>
      </c>
      <c r="C1338" s="353" t="s">
        <v>2542</v>
      </c>
      <c r="D1338" s="355">
        <v>1151035.2</v>
      </c>
      <c r="E1338" s="355">
        <v>641649.14</v>
      </c>
      <c r="F1338" s="355">
        <v>509386.06</v>
      </c>
      <c r="G1338" s="54" t="str">
        <f t="shared" si="22"/>
        <v>129</v>
      </c>
    </row>
    <row r="1339" spans="1:7" ht="22.5" x14ac:dyDescent="0.2">
      <c r="A1339" s="352" t="s">
        <v>468</v>
      </c>
      <c r="B1339" s="353">
        <v>200</v>
      </c>
      <c r="C1339" s="353" t="s">
        <v>2543</v>
      </c>
      <c r="D1339" s="355">
        <v>254953260.75999999</v>
      </c>
      <c r="E1339" s="355">
        <v>160863315.63999999</v>
      </c>
      <c r="F1339" s="355">
        <v>94089945.120000005</v>
      </c>
      <c r="G1339" s="54" t="str">
        <f t="shared" si="22"/>
        <v>000</v>
      </c>
    </row>
    <row r="1340" spans="1:7" ht="33.75" x14ac:dyDescent="0.2">
      <c r="A1340" s="352" t="s">
        <v>9</v>
      </c>
      <c r="B1340" s="353">
        <v>200</v>
      </c>
      <c r="C1340" s="353" t="s">
        <v>2544</v>
      </c>
      <c r="D1340" s="355">
        <v>215011455.62</v>
      </c>
      <c r="E1340" s="355">
        <v>148519439.00999999</v>
      </c>
      <c r="F1340" s="355">
        <v>66492016.609999999</v>
      </c>
      <c r="G1340" s="54" t="str">
        <f t="shared" si="22"/>
        <v>100</v>
      </c>
    </row>
    <row r="1341" spans="1:7" x14ac:dyDescent="0.2">
      <c r="A1341" s="352" t="s">
        <v>14</v>
      </c>
      <c r="B1341" s="353">
        <v>200</v>
      </c>
      <c r="C1341" s="353" t="s">
        <v>2545</v>
      </c>
      <c r="D1341" s="355">
        <v>215011455.62</v>
      </c>
      <c r="E1341" s="355">
        <v>148519439.00999999</v>
      </c>
      <c r="F1341" s="355">
        <v>66492016.609999999</v>
      </c>
      <c r="G1341" s="54" t="str">
        <f t="shared" si="22"/>
        <v>110</v>
      </c>
    </row>
    <row r="1342" spans="1:7" x14ac:dyDescent="0.2">
      <c r="A1342" s="352" t="s">
        <v>92</v>
      </c>
      <c r="B1342" s="353">
        <v>200</v>
      </c>
      <c r="C1342" s="353" t="s">
        <v>2546</v>
      </c>
      <c r="D1342" s="355">
        <v>160977366.03</v>
      </c>
      <c r="E1342" s="355">
        <v>109620311.47</v>
      </c>
      <c r="F1342" s="355">
        <v>51357054.560000002</v>
      </c>
      <c r="G1342" s="54" t="str">
        <f t="shared" si="22"/>
        <v>111</v>
      </c>
    </row>
    <row r="1343" spans="1:7" x14ac:dyDescent="0.2">
      <c r="A1343" s="352" t="s">
        <v>93</v>
      </c>
      <c r="B1343" s="353">
        <v>200</v>
      </c>
      <c r="C1343" s="353" t="s">
        <v>2547</v>
      </c>
      <c r="D1343" s="355">
        <v>5417960</v>
      </c>
      <c r="E1343" s="355">
        <v>5222542.4000000004</v>
      </c>
      <c r="F1343" s="355">
        <v>195417.60000000001</v>
      </c>
      <c r="G1343" s="54" t="str">
        <f t="shared" si="22"/>
        <v>112</v>
      </c>
    </row>
    <row r="1344" spans="1:7" ht="22.5" x14ac:dyDescent="0.2">
      <c r="A1344" s="352" t="s">
        <v>94</v>
      </c>
      <c r="B1344" s="353">
        <v>200</v>
      </c>
      <c r="C1344" s="353" t="s">
        <v>2548</v>
      </c>
      <c r="D1344" s="355">
        <v>48616129.590000004</v>
      </c>
      <c r="E1344" s="355">
        <v>33676585.140000001</v>
      </c>
      <c r="F1344" s="355">
        <v>14939544.449999999</v>
      </c>
      <c r="G1344" s="54" t="str">
        <f t="shared" si="22"/>
        <v>119</v>
      </c>
    </row>
    <row r="1345" spans="1:7" ht="22.5" x14ac:dyDescent="0.2">
      <c r="A1345" s="352" t="s">
        <v>91</v>
      </c>
      <c r="B1345" s="353">
        <v>200</v>
      </c>
      <c r="C1345" s="353" t="s">
        <v>2549</v>
      </c>
      <c r="D1345" s="355">
        <v>39941805.140000001</v>
      </c>
      <c r="E1345" s="355">
        <v>12343876.630000001</v>
      </c>
      <c r="F1345" s="355">
        <v>27597928.510000002</v>
      </c>
      <c r="G1345" s="54" t="str">
        <f t="shared" si="22"/>
        <v>200</v>
      </c>
    </row>
    <row r="1346" spans="1:7" ht="22.5" x14ac:dyDescent="0.2">
      <c r="A1346" s="352" t="s">
        <v>11</v>
      </c>
      <c r="B1346" s="353">
        <v>200</v>
      </c>
      <c r="C1346" s="353" t="s">
        <v>2550</v>
      </c>
      <c r="D1346" s="355">
        <v>39941805.140000001</v>
      </c>
      <c r="E1346" s="355">
        <v>12343876.630000001</v>
      </c>
      <c r="F1346" s="355">
        <v>27597928.510000002</v>
      </c>
      <c r="G1346" s="54" t="str">
        <f t="shared" si="22"/>
        <v>240</v>
      </c>
    </row>
    <row r="1347" spans="1:7" x14ac:dyDescent="0.2">
      <c r="A1347" s="352" t="s">
        <v>406</v>
      </c>
      <c r="B1347" s="353">
        <v>200</v>
      </c>
      <c r="C1347" s="353" t="s">
        <v>2551</v>
      </c>
      <c r="D1347" s="355">
        <v>32573747.140000001</v>
      </c>
      <c r="E1347" s="355">
        <v>7922555.9699999997</v>
      </c>
      <c r="F1347" s="355">
        <v>24651191.170000002</v>
      </c>
      <c r="G1347" s="54" t="str">
        <f t="shared" si="22"/>
        <v>244</v>
      </c>
    </row>
    <row r="1348" spans="1:7" x14ac:dyDescent="0.2">
      <c r="A1348" s="352" t="s">
        <v>650</v>
      </c>
      <c r="B1348" s="353">
        <v>200</v>
      </c>
      <c r="C1348" s="353" t="s">
        <v>2552</v>
      </c>
      <c r="D1348" s="355">
        <v>7368058</v>
      </c>
      <c r="E1348" s="355">
        <v>4421320.66</v>
      </c>
      <c r="F1348" s="355">
        <v>2946737.34</v>
      </c>
      <c r="G1348" s="54" t="str">
        <f t="shared" si="22"/>
        <v>247</v>
      </c>
    </row>
    <row r="1349" spans="1:7" ht="22.5" x14ac:dyDescent="0.2">
      <c r="A1349" s="352" t="s">
        <v>468</v>
      </c>
      <c r="B1349" s="353">
        <v>200</v>
      </c>
      <c r="C1349" s="353" t="s">
        <v>2553</v>
      </c>
      <c r="D1349" s="355">
        <v>799571</v>
      </c>
      <c r="E1349" s="355">
        <v>0</v>
      </c>
      <c r="F1349" s="355">
        <v>799571</v>
      </c>
      <c r="G1349" s="54" t="str">
        <f t="shared" si="22"/>
        <v>000</v>
      </c>
    </row>
    <row r="1350" spans="1:7" ht="22.5" x14ac:dyDescent="0.2">
      <c r="A1350" s="352" t="s">
        <v>91</v>
      </c>
      <c r="B1350" s="353">
        <v>200</v>
      </c>
      <c r="C1350" s="353" t="s">
        <v>2554</v>
      </c>
      <c r="D1350" s="355">
        <v>702731</v>
      </c>
      <c r="E1350" s="355">
        <v>0</v>
      </c>
      <c r="F1350" s="355">
        <v>702731</v>
      </c>
      <c r="G1350" s="54" t="str">
        <f t="shared" si="22"/>
        <v>200</v>
      </c>
    </row>
    <row r="1351" spans="1:7" ht="22.5" x14ac:dyDescent="0.2">
      <c r="A1351" s="352" t="s">
        <v>11</v>
      </c>
      <c r="B1351" s="353">
        <v>200</v>
      </c>
      <c r="C1351" s="353" t="s">
        <v>2555</v>
      </c>
      <c r="D1351" s="355">
        <v>702731</v>
      </c>
      <c r="E1351" s="355">
        <v>0</v>
      </c>
      <c r="F1351" s="355">
        <v>702731</v>
      </c>
      <c r="G1351" s="54" t="str">
        <f t="shared" si="22"/>
        <v>240</v>
      </c>
    </row>
    <row r="1352" spans="1:7" x14ac:dyDescent="0.2">
      <c r="A1352" s="352" t="s">
        <v>406</v>
      </c>
      <c r="B1352" s="353">
        <v>200</v>
      </c>
      <c r="C1352" s="353" t="s">
        <v>2556</v>
      </c>
      <c r="D1352" s="355">
        <v>702731</v>
      </c>
      <c r="E1352" s="355">
        <v>0</v>
      </c>
      <c r="F1352" s="355">
        <v>702731</v>
      </c>
      <c r="G1352" s="54" t="str">
        <f t="shared" si="22"/>
        <v>244</v>
      </c>
    </row>
    <row r="1353" spans="1:7" x14ac:dyDescent="0.2">
      <c r="A1353" s="352" t="s">
        <v>16</v>
      </c>
      <c r="B1353" s="353">
        <v>200</v>
      </c>
      <c r="C1353" s="353" t="s">
        <v>2557</v>
      </c>
      <c r="D1353" s="355">
        <v>96840</v>
      </c>
      <c r="E1353" s="355">
        <v>0</v>
      </c>
      <c r="F1353" s="355">
        <v>96840</v>
      </c>
      <c r="G1353" s="54" t="str">
        <f t="shared" si="22"/>
        <v>300</v>
      </c>
    </row>
    <row r="1354" spans="1:7" x14ac:dyDescent="0.2">
      <c r="A1354" s="352" t="s">
        <v>189</v>
      </c>
      <c r="B1354" s="353">
        <v>200</v>
      </c>
      <c r="C1354" s="353" t="s">
        <v>2558</v>
      </c>
      <c r="D1354" s="355">
        <v>96840</v>
      </c>
      <c r="E1354" s="355">
        <v>0</v>
      </c>
      <c r="F1354" s="355">
        <v>96840</v>
      </c>
      <c r="G1354" s="54" t="str">
        <f t="shared" si="22"/>
        <v>360</v>
      </c>
    </row>
    <row r="1355" spans="1:7" ht="78.75" x14ac:dyDescent="0.2">
      <c r="A1355" s="352" t="s">
        <v>469</v>
      </c>
      <c r="B1355" s="353">
        <v>200</v>
      </c>
      <c r="C1355" s="353" t="s">
        <v>2559</v>
      </c>
      <c r="D1355" s="355">
        <v>34610206.579999998</v>
      </c>
      <c r="E1355" s="355">
        <v>23210965.699999999</v>
      </c>
      <c r="F1355" s="355">
        <v>11399240.880000001</v>
      </c>
      <c r="G1355" s="54" t="str">
        <f t="shared" si="22"/>
        <v>000</v>
      </c>
    </row>
    <row r="1356" spans="1:7" ht="33.75" x14ac:dyDescent="0.2">
      <c r="A1356" s="352" t="s">
        <v>9</v>
      </c>
      <c r="B1356" s="353">
        <v>200</v>
      </c>
      <c r="C1356" s="353" t="s">
        <v>2560</v>
      </c>
      <c r="D1356" s="355">
        <v>21539497</v>
      </c>
      <c r="E1356" s="355">
        <v>14992384.199999999</v>
      </c>
      <c r="F1356" s="355">
        <v>6547112.7999999998</v>
      </c>
      <c r="G1356" s="54" t="str">
        <f t="shared" si="22"/>
        <v>100</v>
      </c>
    </row>
    <row r="1357" spans="1:7" x14ac:dyDescent="0.2">
      <c r="A1357" s="352" t="s">
        <v>14</v>
      </c>
      <c r="B1357" s="353">
        <v>200</v>
      </c>
      <c r="C1357" s="353" t="s">
        <v>2561</v>
      </c>
      <c r="D1357" s="355">
        <v>21539497</v>
      </c>
      <c r="E1357" s="355">
        <v>14992384.199999999</v>
      </c>
      <c r="F1357" s="355">
        <v>6547112.7999999998</v>
      </c>
      <c r="G1357" s="54" t="str">
        <f t="shared" si="22"/>
        <v>110</v>
      </c>
    </row>
    <row r="1358" spans="1:7" x14ac:dyDescent="0.2">
      <c r="A1358" s="352" t="s">
        <v>92</v>
      </c>
      <c r="B1358" s="353">
        <v>200</v>
      </c>
      <c r="C1358" s="353" t="s">
        <v>2562</v>
      </c>
      <c r="D1358" s="355">
        <v>15825412</v>
      </c>
      <c r="E1358" s="355">
        <v>11144575.539999999</v>
      </c>
      <c r="F1358" s="355">
        <v>4680836.46</v>
      </c>
      <c r="G1358" s="54" t="str">
        <f t="shared" si="22"/>
        <v>111</v>
      </c>
    </row>
    <row r="1359" spans="1:7" x14ac:dyDescent="0.2">
      <c r="A1359" s="352" t="s">
        <v>93</v>
      </c>
      <c r="B1359" s="353">
        <v>200</v>
      </c>
      <c r="C1359" s="353" t="s">
        <v>2563</v>
      </c>
      <c r="D1359" s="355">
        <v>934810</v>
      </c>
      <c r="E1359" s="355">
        <v>727866.8</v>
      </c>
      <c r="F1359" s="355">
        <v>206943.2</v>
      </c>
      <c r="G1359" s="54" t="str">
        <f t="shared" si="22"/>
        <v>112</v>
      </c>
    </row>
    <row r="1360" spans="1:7" ht="22.5" x14ac:dyDescent="0.2">
      <c r="A1360" s="352" t="s">
        <v>94</v>
      </c>
      <c r="B1360" s="353">
        <v>200</v>
      </c>
      <c r="C1360" s="353" t="s">
        <v>2564</v>
      </c>
      <c r="D1360" s="355">
        <v>4779275</v>
      </c>
      <c r="E1360" s="355">
        <v>3119941.86</v>
      </c>
      <c r="F1360" s="355">
        <v>1659333.14</v>
      </c>
      <c r="G1360" s="54" t="str">
        <f t="shared" si="22"/>
        <v>119</v>
      </c>
    </row>
    <row r="1361" spans="1:7" ht="22.5" x14ac:dyDescent="0.2">
      <c r="A1361" s="352" t="s">
        <v>91</v>
      </c>
      <c r="B1361" s="353">
        <v>200</v>
      </c>
      <c r="C1361" s="353" t="s">
        <v>2565</v>
      </c>
      <c r="D1361" s="355">
        <v>12709602.58</v>
      </c>
      <c r="E1361" s="355">
        <v>8115133.5</v>
      </c>
      <c r="F1361" s="355">
        <v>4594469.08</v>
      </c>
      <c r="G1361" s="54" t="str">
        <f t="shared" si="22"/>
        <v>200</v>
      </c>
    </row>
    <row r="1362" spans="1:7" ht="22.5" x14ac:dyDescent="0.2">
      <c r="A1362" s="352" t="s">
        <v>11</v>
      </c>
      <c r="B1362" s="353">
        <v>200</v>
      </c>
      <c r="C1362" s="353" t="s">
        <v>2566</v>
      </c>
      <c r="D1362" s="355">
        <v>12709602.58</v>
      </c>
      <c r="E1362" s="355">
        <v>8115133.5</v>
      </c>
      <c r="F1362" s="355">
        <v>4594469.08</v>
      </c>
      <c r="G1362" s="54" t="str">
        <f t="shared" si="22"/>
        <v>240</v>
      </c>
    </row>
    <row r="1363" spans="1:7" x14ac:dyDescent="0.2">
      <c r="A1363" s="352" t="s">
        <v>406</v>
      </c>
      <c r="B1363" s="353">
        <v>200</v>
      </c>
      <c r="C1363" s="353" t="s">
        <v>2567</v>
      </c>
      <c r="D1363" s="355">
        <v>12016322.58</v>
      </c>
      <c r="E1363" s="355">
        <v>7703242.9199999999</v>
      </c>
      <c r="F1363" s="355">
        <v>4313079.66</v>
      </c>
      <c r="G1363" s="54" t="str">
        <f t="shared" si="22"/>
        <v>244</v>
      </c>
    </row>
    <row r="1364" spans="1:7" x14ac:dyDescent="0.2">
      <c r="A1364" s="352" t="s">
        <v>650</v>
      </c>
      <c r="B1364" s="353">
        <v>200</v>
      </c>
      <c r="C1364" s="353" t="s">
        <v>2568</v>
      </c>
      <c r="D1364" s="355">
        <v>693280</v>
      </c>
      <c r="E1364" s="355">
        <v>411890.58</v>
      </c>
      <c r="F1364" s="355">
        <v>281389.42</v>
      </c>
      <c r="G1364" s="54" t="str">
        <f t="shared" si="22"/>
        <v>247</v>
      </c>
    </row>
    <row r="1365" spans="1:7" x14ac:dyDescent="0.2">
      <c r="A1365" s="352" t="s">
        <v>16</v>
      </c>
      <c r="B1365" s="353">
        <v>200</v>
      </c>
      <c r="C1365" s="353" t="s">
        <v>2569</v>
      </c>
      <c r="D1365" s="355">
        <v>361107</v>
      </c>
      <c r="E1365" s="355">
        <v>103448</v>
      </c>
      <c r="F1365" s="355">
        <v>257659</v>
      </c>
      <c r="G1365" s="54" t="str">
        <f t="shared" si="22"/>
        <v>300</v>
      </c>
    </row>
    <row r="1366" spans="1:7" x14ac:dyDescent="0.2">
      <c r="A1366" s="352" t="s">
        <v>394</v>
      </c>
      <c r="B1366" s="353">
        <v>200</v>
      </c>
      <c r="C1366" s="353" t="s">
        <v>2570</v>
      </c>
      <c r="D1366" s="355">
        <v>361107</v>
      </c>
      <c r="E1366" s="355">
        <v>103448</v>
      </c>
      <c r="F1366" s="355">
        <v>257659</v>
      </c>
      <c r="G1366" s="54" t="str">
        <f t="shared" si="22"/>
        <v>350</v>
      </c>
    </row>
    <row r="1367" spans="1:7" ht="22.5" x14ac:dyDescent="0.2">
      <c r="A1367" s="352" t="s">
        <v>1052</v>
      </c>
      <c r="B1367" s="353">
        <v>200</v>
      </c>
      <c r="C1367" s="353" t="s">
        <v>2571</v>
      </c>
      <c r="D1367" s="355">
        <v>16570580</v>
      </c>
      <c r="E1367" s="355">
        <v>10099701.279999999</v>
      </c>
      <c r="F1367" s="355">
        <v>6470878.7199999997</v>
      </c>
      <c r="G1367" s="54" t="str">
        <f t="shared" si="22"/>
        <v>000</v>
      </c>
    </row>
    <row r="1368" spans="1:7" ht="33.75" x14ac:dyDescent="0.2">
      <c r="A1368" s="352" t="s">
        <v>9</v>
      </c>
      <c r="B1368" s="353">
        <v>200</v>
      </c>
      <c r="C1368" s="353" t="s">
        <v>2572</v>
      </c>
      <c r="D1368" s="355">
        <v>15203386</v>
      </c>
      <c r="E1368" s="355">
        <v>9423021.6400000006</v>
      </c>
      <c r="F1368" s="355">
        <v>5780364.3600000003</v>
      </c>
      <c r="G1368" s="54" t="str">
        <f t="shared" si="22"/>
        <v>100</v>
      </c>
    </row>
    <row r="1369" spans="1:7" x14ac:dyDescent="0.2">
      <c r="A1369" s="352" t="s">
        <v>10</v>
      </c>
      <c r="B1369" s="353">
        <v>200</v>
      </c>
      <c r="C1369" s="353" t="s">
        <v>2573</v>
      </c>
      <c r="D1369" s="355">
        <v>15203386</v>
      </c>
      <c r="E1369" s="355">
        <v>9423021.6400000006</v>
      </c>
      <c r="F1369" s="355">
        <v>5780364.3600000003</v>
      </c>
      <c r="G1369" s="54" t="str">
        <f t="shared" si="22"/>
        <v>120</v>
      </c>
    </row>
    <row r="1370" spans="1:7" x14ac:dyDescent="0.2">
      <c r="A1370" s="352" t="s">
        <v>343</v>
      </c>
      <c r="B1370" s="353">
        <v>200</v>
      </c>
      <c r="C1370" s="353" t="s">
        <v>2574</v>
      </c>
      <c r="D1370" s="355">
        <v>11016958.359999999</v>
      </c>
      <c r="E1370" s="355">
        <v>6713171.6399999997</v>
      </c>
      <c r="F1370" s="355">
        <v>4303786.72</v>
      </c>
      <c r="G1370" s="54" t="str">
        <f t="shared" si="22"/>
        <v>121</v>
      </c>
    </row>
    <row r="1371" spans="1:7" ht="22.5" x14ac:dyDescent="0.2">
      <c r="A1371" s="352" t="s">
        <v>57</v>
      </c>
      <c r="B1371" s="353">
        <v>200</v>
      </c>
      <c r="C1371" s="353" t="s">
        <v>2575</v>
      </c>
      <c r="D1371" s="355">
        <v>859306</v>
      </c>
      <c r="E1371" s="355">
        <v>587250</v>
      </c>
      <c r="F1371" s="355">
        <v>272056</v>
      </c>
      <c r="G1371" s="54" t="str">
        <f t="shared" si="22"/>
        <v>122</v>
      </c>
    </row>
    <row r="1372" spans="1:7" ht="33.75" x14ac:dyDescent="0.2">
      <c r="A1372" s="352" t="s">
        <v>344</v>
      </c>
      <c r="B1372" s="353">
        <v>200</v>
      </c>
      <c r="C1372" s="353" t="s">
        <v>2576</v>
      </c>
      <c r="D1372" s="355">
        <v>3327121.64</v>
      </c>
      <c r="E1372" s="355">
        <v>2122600</v>
      </c>
      <c r="F1372" s="355">
        <v>1204521.6399999999</v>
      </c>
      <c r="G1372" s="54" t="str">
        <f t="shared" si="22"/>
        <v>129</v>
      </c>
    </row>
    <row r="1373" spans="1:7" ht="22.5" x14ac:dyDescent="0.2">
      <c r="A1373" s="352" t="s">
        <v>91</v>
      </c>
      <c r="B1373" s="353">
        <v>200</v>
      </c>
      <c r="C1373" s="353" t="s">
        <v>2577</v>
      </c>
      <c r="D1373" s="355">
        <v>1367194</v>
      </c>
      <c r="E1373" s="355">
        <v>676679.64</v>
      </c>
      <c r="F1373" s="355">
        <v>690514.36</v>
      </c>
      <c r="G1373" s="54" t="str">
        <f t="shared" si="22"/>
        <v>200</v>
      </c>
    </row>
    <row r="1374" spans="1:7" ht="22.5" x14ac:dyDescent="0.2">
      <c r="A1374" s="352" t="s">
        <v>11</v>
      </c>
      <c r="B1374" s="353">
        <v>200</v>
      </c>
      <c r="C1374" s="353" t="s">
        <v>2578</v>
      </c>
      <c r="D1374" s="355">
        <v>1367194</v>
      </c>
      <c r="E1374" s="355">
        <v>676679.64</v>
      </c>
      <c r="F1374" s="355">
        <v>690514.36</v>
      </c>
      <c r="G1374" s="54" t="str">
        <f t="shared" ref="G1374:G1398" si="23">RIGHT(C1374,3)</f>
        <v>240</v>
      </c>
    </row>
    <row r="1375" spans="1:7" x14ac:dyDescent="0.2">
      <c r="A1375" s="352" t="s">
        <v>406</v>
      </c>
      <c r="B1375" s="353">
        <v>200</v>
      </c>
      <c r="C1375" s="353" t="s">
        <v>2579</v>
      </c>
      <c r="D1375" s="355">
        <v>1367194</v>
      </c>
      <c r="E1375" s="355">
        <v>676679.64</v>
      </c>
      <c r="F1375" s="355">
        <v>690514.36</v>
      </c>
      <c r="G1375" s="54" t="str">
        <f t="shared" si="23"/>
        <v>244</v>
      </c>
    </row>
    <row r="1376" spans="1:7" ht="67.5" x14ac:dyDescent="0.2">
      <c r="A1376" s="352" t="s">
        <v>705</v>
      </c>
      <c r="B1376" s="353">
        <v>200</v>
      </c>
      <c r="C1376" s="353" t="s">
        <v>2580</v>
      </c>
      <c r="D1376" s="355">
        <v>2166957.02</v>
      </c>
      <c r="E1376" s="355">
        <v>471163.5</v>
      </c>
      <c r="F1376" s="355">
        <v>1695793.52</v>
      </c>
      <c r="G1376" s="54" t="str">
        <f t="shared" si="23"/>
        <v>000</v>
      </c>
    </row>
    <row r="1377" spans="1:7" ht="33.75" x14ac:dyDescent="0.2">
      <c r="A1377" s="352" t="s">
        <v>9</v>
      </c>
      <c r="B1377" s="353">
        <v>200</v>
      </c>
      <c r="C1377" s="353" t="s">
        <v>2581</v>
      </c>
      <c r="D1377" s="355">
        <v>2152857.02</v>
      </c>
      <c r="E1377" s="355">
        <v>465291.6</v>
      </c>
      <c r="F1377" s="355">
        <v>1687565.42</v>
      </c>
      <c r="G1377" s="54" t="str">
        <f t="shared" si="23"/>
        <v>100</v>
      </c>
    </row>
    <row r="1378" spans="1:7" x14ac:dyDescent="0.2">
      <c r="A1378" s="352" t="s">
        <v>10</v>
      </c>
      <c r="B1378" s="353">
        <v>200</v>
      </c>
      <c r="C1378" s="353" t="s">
        <v>2582</v>
      </c>
      <c r="D1378" s="355">
        <v>2152857.02</v>
      </c>
      <c r="E1378" s="355">
        <v>465291.6</v>
      </c>
      <c r="F1378" s="355">
        <v>1687565.42</v>
      </c>
      <c r="G1378" s="54" t="str">
        <f t="shared" si="23"/>
        <v>120</v>
      </c>
    </row>
    <row r="1379" spans="1:7" x14ac:dyDescent="0.2">
      <c r="A1379" s="352" t="s">
        <v>343</v>
      </c>
      <c r="B1379" s="353">
        <v>200</v>
      </c>
      <c r="C1379" s="353" t="s">
        <v>2583</v>
      </c>
      <c r="D1379" s="355">
        <v>1653508.74</v>
      </c>
      <c r="E1379" s="355">
        <v>362509.55</v>
      </c>
      <c r="F1379" s="355">
        <v>1290999.19</v>
      </c>
      <c r="G1379" s="54" t="str">
        <f t="shared" si="23"/>
        <v>121</v>
      </c>
    </row>
    <row r="1380" spans="1:7" ht="33.75" x14ac:dyDescent="0.2">
      <c r="A1380" s="352" t="s">
        <v>344</v>
      </c>
      <c r="B1380" s="353">
        <v>200</v>
      </c>
      <c r="C1380" s="353" t="s">
        <v>2584</v>
      </c>
      <c r="D1380" s="355">
        <v>499348.28</v>
      </c>
      <c r="E1380" s="355">
        <v>102782.05</v>
      </c>
      <c r="F1380" s="355">
        <v>396566.23</v>
      </c>
      <c r="G1380" s="54" t="str">
        <f t="shared" si="23"/>
        <v>129</v>
      </c>
    </row>
    <row r="1381" spans="1:7" ht="22.5" x14ac:dyDescent="0.2">
      <c r="A1381" s="352" t="s">
        <v>91</v>
      </c>
      <c r="B1381" s="353">
        <v>200</v>
      </c>
      <c r="C1381" s="353" t="s">
        <v>2585</v>
      </c>
      <c r="D1381" s="355">
        <v>14100</v>
      </c>
      <c r="E1381" s="355">
        <v>5871.9</v>
      </c>
      <c r="F1381" s="355">
        <v>8228.1</v>
      </c>
      <c r="G1381" s="54" t="str">
        <f t="shared" si="23"/>
        <v>200</v>
      </c>
    </row>
    <row r="1382" spans="1:7" ht="22.5" x14ac:dyDescent="0.2">
      <c r="A1382" s="352" t="s">
        <v>11</v>
      </c>
      <c r="B1382" s="353">
        <v>200</v>
      </c>
      <c r="C1382" s="353" t="s">
        <v>2586</v>
      </c>
      <c r="D1382" s="355">
        <v>14100</v>
      </c>
      <c r="E1382" s="355">
        <v>5871.9</v>
      </c>
      <c r="F1382" s="355">
        <v>8228.1</v>
      </c>
      <c r="G1382" s="54" t="str">
        <f t="shared" si="23"/>
        <v>240</v>
      </c>
    </row>
    <row r="1383" spans="1:7" x14ac:dyDescent="0.2">
      <c r="A1383" s="352" t="s">
        <v>406</v>
      </c>
      <c r="B1383" s="353">
        <v>200</v>
      </c>
      <c r="C1383" s="353" t="s">
        <v>2587</v>
      </c>
      <c r="D1383" s="355">
        <v>14100</v>
      </c>
      <c r="E1383" s="355">
        <v>5871.9</v>
      </c>
      <c r="F1383" s="355">
        <v>8228.1</v>
      </c>
      <c r="G1383" s="54" t="str">
        <f t="shared" si="23"/>
        <v>244</v>
      </c>
    </row>
    <row r="1384" spans="1:7" ht="45" x14ac:dyDescent="0.2">
      <c r="A1384" s="352" t="s">
        <v>467</v>
      </c>
      <c r="B1384" s="353">
        <v>200</v>
      </c>
      <c r="C1384" s="353" t="s">
        <v>2588</v>
      </c>
      <c r="D1384" s="355">
        <v>48423407.049999997</v>
      </c>
      <c r="E1384" s="355">
        <v>33556729.340000004</v>
      </c>
      <c r="F1384" s="355">
        <v>14866677.710000001</v>
      </c>
      <c r="G1384" s="54" t="str">
        <f t="shared" si="23"/>
        <v>000</v>
      </c>
    </row>
    <row r="1385" spans="1:7" x14ac:dyDescent="0.2">
      <c r="A1385" s="352" t="s">
        <v>208</v>
      </c>
      <c r="B1385" s="353">
        <v>200</v>
      </c>
      <c r="C1385" s="353" t="s">
        <v>2589</v>
      </c>
      <c r="D1385" s="355">
        <v>3882197.05</v>
      </c>
      <c r="E1385" s="355">
        <v>2617071.66</v>
      </c>
      <c r="F1385" s="355">
        <v>1265125.3899999999</v>
      </c>
      <c r="G1385" s="54" t="str">
        <f t="shared" si="23"/>
        <v>000</v>
      </c>
    </row>
    <row r="1386" spans="1:7" ht="33.75" x14ac:dyDescent="0.2">
      <c r="A1386" s="352" t="s">
        <v>9</v>
      </c>
      <c r="B1386" s="353">
        <v>200</v>
      </c>
      <c r="C1386" s="353" t="s">
        <v>2590</v>
      </c>
      <c r="D1386" s="355">
        <v>154640</v>
      </c>
      <c r="E1386" s="355">
        <v>0</v>
      </c>
      <c r="F1386" s="355">
        <v>154640</v>
      </c>
      <c r="G1386" s="54" t="str">
        <f t="shared" si="23"/>
        <v>100</v>
      </c>
    </row>
    <row r="1387" spans="1:7" x14ac:dyDescent="0.2">
      <c r="A1387" s="352" t="s">
        <v>14</v>
      </c>
      <c r="B1387" s="353">
        <v>200</v>
      </c>
      <c r="C1387" s="353" t="s">
        <v>2591</v>
      </c>
      <c r="D1387" s="355">
        <v>154640</v>
      </c>
      <c r="E1387" s="355">
        <v>0</v>
      </c>
      <c r="F1387" s="355">
        <v>154640</v>
      </c>
      <c r="G1387" s="54" t="str">
        <f t="shared" si="23"/>
        <v>110</v>
      </c>
    </row>
    <row r="1388" spans="1:7" x14ac:dyDescent="0.2">
      <c r="A1388" s="352" t="s">
        <v>93</v>
      </c>
      <c r="B1388" s="353">
        <v>200</v>
      </c>
      <c r="C1388" s="353" t="s">
        <v>2592</v>
      </c>
      <c r="D1388" s="355">
        <v>154640</v>
      </c>
      <c r="E1388" s="355">
        <v>0</v>
      </c>
      <c r="F1388" s="355">
        <v>154640</v>
      </c>
      <c r="G1388" s="54" t="str">
        <f t="shared" si="23"/>
        <v>112</v>
      </c>
    </row>
    <row r="1389" spans="1:7" ht="22.5" x14ac:dyDescent="0.2">
      <c r="A1389" s="352" t="s">
        <v>91</v>
      </c>
      <c r="B1389" s="353">
        <v>200</v>
      </c>
      <c r="C1389" s="353" t="s">
        <v>2593</v>
      </c>
      <c r="D1389" s="355">
        <v>3097205.87</v>
      </c>
      <c r="E1389" s="355">
        <v>2147839.2599999998</v>
      </c>
      <c r="F1389" s="355">
        <v>949366.61</v>
      </c>
      <c r="G1389" s="54" t="str">
        <f t="shared" si="23"/>
        <v>200</v>
      </c>
    </row>
    <row r="1390" spans="1:7" ht="22.5" x14ac:dyDescent="0.2">
      <c r="A1390" s="352" t="s">
        <v>11</v>
      </c>
      <c r="B1390" s="353">
        <v>200</v>
      </c>
      <c r="C1390" s="353" t="s">
        <v>2594</v>
      </c>
      <c r="D1390" s="355">
        <v>3097205.87</v>
      </c>
      <c r="E1390" s="355">
        <v>2147839.2599999998</v>
      </c>
      <c r="F1390" s="355">
        <v>949366.61</v>
      </c>
      <c r="G1390" s="54" t="str">
        <f t="shared" si="23"/>
        <v>240</v>
      </c>
    </row>
    <row r="1391" spans="1:7" x14ac:dyDescent="0.2">
      <c r="A1391" s="352" t="s">
        <v>406</v>
      </c>
      <c r="B1391" s="353">
        <v>200</v>
      </c>
      <c r="C1391" s="353" t="s">
        <v>2595</v>
      </c>
      <c r="D1391" s="355">
        <v>3097205.87</v>
      </c>
      <c r="E1391" s="355">
        <v>2147839.2599999998</v>
      </c>
      <c r="F1391" s="355">
        <v>949366.61</v>
      </c>
      <c r="G1391" s="54" t="str">
        <f t="shared" si="23"/>
        <v>244</v>
      </c>
    </row>
    <row r="1392" spans="1:7" x14ac:dyDescent="0.2">
      <c r="A1392" s="352" t="s">
        <v>16</v>
      </c>
      <c r="B1392" s="353">
        <v>200</v>
      </c>
      <c r="C1392" s="353" t="s">
        <v>2596</v>
      </c>
      <c r="D1392" s="355">
        <v>630351.18000000005</v>
      </c>
      <c r="E1392" s="355">
        <v>469232.4</v>
      </c>
      <c r="F1392" s="355">
        <v>161118.78</v>
      </c>
      <c r="G1392" s="54" t="str">
        <f t="shared" si="23"/>
        <v>300</v>
      </c>
    </row>
    <row r="1393" spans="1:7" ht="22.5" x14ac:dyDescent="0.2">
      <c r="A1393" s="352" t="s">
        <v>17</v>
      </c>
      <c r="B1393" s="353">
        <v>200</v>
      </c>
      <c r="C1393" s="353" t="s">
        <v>2597</v>
      </c>
      <c r="D1393" s="355">
        <v>630351.18000000005</v>
      </c>
      <c r="E1393" s="355">
        <v>469232.4</v>
      </c>
      <c r="F1393" s="355">
        <v>161118.78</v>
      </c>
      <c r="G1393" s="54" t="str">
        <f t="shared" si="23"/>
        <v>320</v>
      </c>
    </row>
    <row r="1394" spans="1:7" ht="22.5" x14ac:dyDescent="0.2">
      <c r="A1394" s="352" t="s">
        <v>1042</v>
      </c>
      <c r="B1394" s="353">
        <v>200</v>
      </c>
      <c r="C1394" s="353" t="s">
        <v>2598</v>
      </c>
      <c r="D1394" s="355">
        <v>630351.18000000005</v>
      </c>
      <c r="E1394" s="355">
        <v>469232.4</v>
      </c>
      <c r="F1394" s="355">
        <v>161118.78</v>
      </c>
      <c r="G1394" s="54" t="str">
        <f t="shared" si="23"/>
        <v>323</v>
      </c>
    </row>
    <row r="1395" spans="1:7" ht="22.5" x14ac:dyDescent="0.2">
      <c r="A1395" s="352" t="s">
        <v>652</v>
      </c>
      <c r="B1395" s="353">
        <v>200</v>
      </c>
      <c r="C1395" s="353" t="s">
        <v>2599</v>
      </c>
      <c r="D1395" s="355">
        <v>11168810</v>
      </c>
      <c r="E1395" s="355">
        <v>6362409.7599999998</v>
      </c>
      <c r="F1395" s="355">
        <v>4806400.24</v>
      </c>
      <c r="G1395" s="54" t="str">
        <f t="shared" si="23"/>
        <v>000</v>
      </c>
    </row>
    <row r="1396" spans="1:7" ht="33.75" x14ac:dyDescent="0.2">
      <c r="A1396" s="352" t="s">
        <v>9</v>
      </c>
      <c r="B1396" s="353">
        <v>200</v>
      </c>
      <c r="C1396" s="353" t="s">
        <v>2600</v>
      </c>
      <c r="D1396" s="355">
        <v>24766.080000000002</v>
      </c>
      <c r="E1396" s="355">
        <v>4550</v>
      </c>
      <c r="F1396" s="355">
        <v>20216.080000000002</v>
      </c>
      <c r="G1396" s="54" t="str">
        <f t="shared" si="23"/>
        <v>100</v>
      </c>
    </row>
    <row r="1397" spans="1:7" x14ac:dyDescent="0.2">
      <c r="A1397" s="352" t="s">
        <v>14</v>
      </c>
      <c r="B1397" s="353">
        <v>200</v>
      </c>
      <c r="C1397" s="353" t="s">
        <v>2601</v>
      </c>
      <c r="D1397" s="355">
        <v>24766.080000000002</v>
      </c>
      <c r="E1397" s="355">
        <v>4550</v>
      </c>
      <c r="F1397" s="355">
        <v>20216.080000000002</v>
      </c>
      <c r="G1397" s="54" t="str">
        <f t="shared" si="23"/>
        <v>110</v>
      </c>
    </row>
    <row r="1398" spans="1:7" x14ac:dyDescent="0.2">
      <c r="A1398" s="352" t="s">
        <v>93</v>
      </c>
      <c r="B1398" s="353">
        <v>200</v>
      </c>
      <c r="C1398" s="353" t="s">
        <v>2602</v>
      </c>
      <c r="D1398" s="355">
        <v>24766.080000000002</v>
      </c>
      <c r="E1398" s="355">
        <v>4550</v>
      </c>
      <c r="F1398" s="355">
        <v>20216.080000000002</v>
      </c>
      <c r="G1398" s="54" t="str">
        <f t="shared" si="23"/>
        <v>112</v>
      </c>
    </row>
    <row r="1399" spans="1:7" ht="22.5" x14ac:dyDescent="0.2">
      <c r="A1399" s="352" t="s">
        <v>91</v>
      </c>
      <c r="B1399" s="353">
        <v>200</v>
      </c>
      <c r="C1399" s="353" t="s">
        <v>2603</v>
      </c>
      <c r="D1399" s="355">
        <v>4381211.76</v>
      </c>
      <c r="E1399" s="355">
        <v>3142997.88</v>
      </c>
      <c r="F1399" s="355">
        <v>1238213.8799999999</v>
      </c>
      <c r="G1399" s="54" t="str">
        <f>RIGHT(C1399,3)</f>
        <v>200</v>
      </c>
    </row>
    <row r="1400" spans="1:7" ht="22.5" x14ac:dyDescent="0.2">
      <c r="A1400" s="352" t="s">
        <v>11</v>
      </c>
      <c r="B1400" s="353">
        <v>200</v>
      </c>
      <c r="C1400" s="353" t="s">
        <v>2604</v>
      </c>
      <c r="D1400" s="355">
        <v>4381211.76</v>
      </c>
      <c r="E1400" s="355">
        <v>3142997.88</v>
      </c>
      <c r="F1400" s="355">
        <v>1238213.8799999999</v>
      </c>
      <c r="G1400" s="54" t="str">
        <f t="shared" ref="G1400:G1463" si="24">RIGHT(C1400,3)</f>
        <v>240</v>
      </c>
    </row>
    <row r="1401" spans="1:7" x14ac:dyDescent="0.2">
      <c r="A1401" s="352" t="s">
        <v>406</v>
      </c>
      <c r="B1401" s="353">
        <v>200</v>
      </c>
      <c r="C1401" s="353" t="s">
        <v>2605</v>
      </c>
      <c r="D1401" s="355">
        <v>4381211.76</v>
      </c>
      <c r="E1401" s="355">
        <v>3142997.88</v>
      </c>
      <c r="F1401" s="355">
        <v>1238213.8799999999</v>
      </c>
      <c r="G1401" s="54" t="str">
        <f t="shared" si="24"/>
        <v>244</v>
      </c>
    </row>
    <row r="1402" spans="1:7" x14ac:dyDescent="0.2">
      <c r="A1402" s="352" t="s">
        <v>16</v>
      </c>
      <c r="B1402" s="353">
        <v>200</v>
      </c>
      <c r="C1402" s="353" t="s">
        <v>2606</v>
      </c>
      <c r="D1402" s="355">
        <v>6762832.1600000001</v>
      </c>
      <c r="E1402" s="355">
        <v>3214861.88</v>
      </c>
      <c r="F1402" s="355">
        <v>3547970.28</v>
      </c>
      <c r="G1402" s="54" t="str">
        <f t="shared" si="24"/>
        <v>300</v>
      </c>
    </row>
    <row r="1403" spans="1:7" ht="22.5" x14ac:dyDescent="0.2">
      <c r="A1403" s="352" t="s">
        <v>17</v>
      </c>
      <c r="B1403" s="353">
        <v>200</v>
      </c>
      <c r="C1403" s="353" t="s">
        <v>2607</v>
      </c>
      <c r="D1403" s="355">
        <v>6762832.1600000001</v>
      </c>
      <c r="E1403" s="355">
        <v>3214861.88</v>
      </c>
      <c r="F1403" s="355">
        <v>3547970.28</v>
      </c>
      <c r="G1403" s="54" t="str">
        <f t="shared" si="24"/>
        <v>320</v>
      </c>
    </row>
    <row r="1404" spans="1:7" ht="22.5" x14ac:dyDescent="0.2">
      <c r="A1404" s="352" t="s">
        <v>1042</v>
      </c>
      <c r="B1404" s="353">
        <v>200</v>
      </c>
      <c r="C1404" s="353" t="s">
        <v>2608</v>
      </c>
      <c r="D1404" s="355">
        <v>6762832.1600000001</v>
      </c>
      <c r="E1404" s="355">
        <v>3214861.88</v>
      </c>
      <c r="F1404" s="355">
        <v>3547970.28</v>
      </c>
      <c r="G1404" s="54" t="str">
        <f t="shared" si="24"/>
        <v>323</v>
      </c>
    </row>
    <row r="1405" spans="1:7" ht="33.75" x14ac:dyDescent="0.2">
      <c r="A1405" s="352" t="s">
        <v>1053</v>
      </c>
      <c r="B1405" s="353">
        <v>200</v>
      </c>
      <c r="C1405" s="353" t="s">
        <v>2609</v>
      </c>
      <c r="D1405" s="355">
        <v>33372400</v>
      </c>
      <c r="E1405" s="355">
        <v>24577247.920000002</v>
      </c>
      <c r="F1405" s="355">
        <v>8795152.0800000001</v>
      </c>
      <c r="G1405" s="54" t="str">
        <f t="shared" si="24"/>
        <v>000</v>
      </c>
    </row>
    <row r="1406" spans="1:7" ht="33.75" x14ac:dyDescent="0.2">
      <c r="A1406" s="352" t="s">
        <v>9</v>
      </c>
      <c r="B1406" s="353">
        <v>200</v>
      </c>
      <c r="C1406" s="353" t="s">
        <v>2610</v>
      </c>
      <c r="D1406" s="355">
        <v>595810.4</v>
      </c>
      <c r="E1406" s="355">
        <v>48800</v>
      </c>
      <c r="F1406" s="355">
        <v>547010.4</v>
      </c>
      <c r="G1406" s="54" t="str">
        <f t="shared" si="24"/>
        <v>100</v>
      </c>
    </row>
    <row r="1407" spans="1:7" x14ac:dyDescent="0.2">
      <c r="A1407" s="352" t="s">
        <v>14</v>
      </c>
      <c r="B1407" s="353">
        <v>200</v>
      </c>
      <c r="C1407" s="353" t="s">
        <v>2611</v>
      </c>
      <c r="D1407" s="355">
        <v>595810.4</v>
      </c>
      <c r="E1407" s="355">
        <v>48800</v>
      </c>
      <c r="F1407" s="355">
        <v>547010.4</v>
      </c>
      <c r="G1407" s="54" t="str">
        <f t="shared" si="24"/>
        <v>110</v>
      </c>
    </row>
    <row r="1408" spans="1:7" x14ac:dyDescent="0.2">
      <c r="A1408" s="352" t="s">
        <v>93</v>
      </c>
      <c r="B1408" s="353">
        <v>200</v>
      </c>
      <c r="C1408" s="353" t="s">
        <v>2612</v>
      </c>
      <c r="D1408" s="355">
        <v>595810.4</v>
      </c>
      <c r="E1408" s="355">
        <v>48800</v>
      </c>
      <c r="F1408" s="355">
        <v>547010.4</v>
      </c>
      <c r="G1408" s="54" t="str">
        <f t="shared" si="24"/>
        <v>112</v>
      </c>
    </row>
    <row r="1409" spans="1:7" ht="22.5" x14ac:dyDescent="0.2">
      <c r="A1409" s="352" t="s">
        <v>91</v>
      </c>
      <c r="B1409" s="353">
        <v>200</v>
      </c>
      <c r="C1409" s="353" t="s">
        <v>2613</v>
      </c>
      <c r="D1409" s="355">
        <v>3671344.16</v>
      </c>
      <c r="E1409" s="355">
        <v>2014081.85</v>
      </c>
      <c r="F1409" s="355">
        <v>1657262.31</v>
      </c>
      <c r="G1409" s="54" t="str">
        <f t="shared" si="24"/>
        <v>200</v>
      </c>
    </row>
    <row r="1410" spans="1:7" ht="22.5" x14ac:dyDescent="0.2">
      <c r="A1410" s="352" t="s">
        <v>11</v>
      </c>
      <c r="B1410" s="353">
        <v>200</v>
      </c>
      <c r="C1410" s="353" t="s">
        <v>2614</v>
      </c>
      <c r="D1410" s="355">
        <v>3671344.16</v>
      </c>
      <c r="E1410" s="355">
        <v>2014081.85</v>
      </c>
      <c r="F1410" s="355">
        <v>1657262.31</v>
      </c>
      <c r="G1410" s="54" t="str">
        <f t="shared" si="24"/>
        <v>240</v>
      </c>
    </row>
    <row r="1411" spans="1:7" x14ac:dyDescent="0.2">
      <c r="A1411" s="352" t="s">
        <v>406</v>
      </c>
      <c r="B1411" s="353">
        <v>200</v>
      </c>
      <c r="C1411" s="353" t="s">
        <v>2615</v>
      </c>
      <c r="D1411" s="355">
        <v>3671344.16</v>
      </c>
      <c r="E1411" s="355">
        <v>2014081.85</v>
      </c>
      <c r="F1411" s="355">
        <v>1657262.31</v>
      </c>
      <c r="G1411" s="54" t="str">
        <f t="shared" si="24"/>
        <v>244</v>
      </c>
    </row>
    <row r="1412" spans="1:7" x14ac:dyDescent="0.2">
      <c r="A1412" s="352" t="s">
        <v>16</v>
      </c>
      <c r="B1412" s="353">
        <v>200</v>
      </c>
      <c r="C1412" s="353" t="s">
        <v>2616</v>
      </c>
      <c r="D1412" s="355">
        <v>29105245.440000001</v>
      </c>
      <c r="E1412" s="355">
        <v>22514366.07</v>
      </c>
      <c r="F1412" s="355">
        <v>6590879.3700000001</v>
      </c>
      <c r="G1412" s="54" t="str">
        <f t="shared" si="24"/>
        <v>300</v>
      </c>
    </row>
    <row r="1413" spans="1:7" ht="22.5" x14ac:dyDescent="0.2">
      <c r="A1413" s="352" t="s">
        <v>17</v>
      </c>
      <c r="B1413" s="353">
        <v>200</v>
      </c>
      <c r="C1413" s="353" t="s">
        <v>2617</v>
      </c>
      <c r="D1413" s="355">
        <v>29105245.440000001</v>
      </c>
      <c r="E1413" s="355">
        <v>22514366.07</v>
      </c>
      <c r="F1413" s="355">
        <v>6590879.3700000001</v>
      </c>
      <c r="G1413" s="54" t="str">
        <f t="shared" si="24"/>
        <v>320</v>
      </c>
    </row>
    <row r="1414" spans="1:7" ht="22.5" x14ac:dyDescent="0.2">
      <c r="A1414" s="352" t="s">
        <v>1042</v>
      </c>
      <c r="B1414" s="353">
        <v>200</v>
      </c>
      <c r="C1414" s="353" t="s">
        <v>2618</v>
      </c>
      <c r="D1414" s="355">
        <v>29105245.440000001</v>
      </c>
      <c r="E1414" s="355">
        <v>22514366.07</v>
      </c>
      <c r="F1414" s="355">
        <v>6590879.3700000001</v>
      </c>
      <c r="G1414" s="54" t="str">
        <f t="shared" si="24"/>
        <v>323</v>
      </c>
    </row>
    <row r="1415" spans="1:7" x14ac:dyDescent="0.2">
      <c r="A1415" s="352" t="s">
        <v>56</v>
      </c>
      <c r="B1415" s="353">
        <v>200</v>
      </c>
      <c r="C1415" s="353" t="s">
        <v>2619</v>
      </c>
      <c r="D1415" s="355">
        <v>15549584.810000001</v>
      </c>
      <c r="E1415" s="355">
        <v>9502664.6699999999</v>
      </c>
      <c r="F1415" s="355">
        <v>6046920.1399999997</v>
      </c>
      <c r="G1415" s="54" t="str">
        <f t="shared" si="24"/>
        <v>000</v>
      </c>
    </row>
    <row r="1416" spans="1:7" x14ac:dyDescent="0.2">
      <c r="A1416" s="352" t="s">
        <v>559</v>
      </c>
      <c r="B1416" s="353">
        <v>200</v>
      </c>
      <c r="C1416" s="353" t="s">
        <v>2620</v>
      </c>
      <c r="D1416" s="355">
        <v>4769754.8099999996</v>
      </c>
      <c r="E1416" s="355">
        <v>3719734.64</v>
      </c>
      <c r="F1416" s="355">
        <v>1050020.17</v>
      </c>
      <c r="G1416" s="54" t="str">
        <f t="shared" si="24"/>
        <v>000</v>
      </c>
    </row>
    <row r="1417" spans="1:7" ht="22.5" x14ac:dyDescent="0.2">
      <c r="A1417" s="352" t="s">
        <v>91</v>
      </c>
      <c r="B1417" s="353">
        <v>200</v>
      </c>
      <c r="C1417" s="353" t="s">
        <v>2621</v>
      </c>
      <c r="D1417" s="355">
        <v>4769754.8099999996</v>
      </c>
      <c r="E1417" s="355">
        <v>3719734.64</v>
      </c>
      <c r="F1417" s="355">
        <v>1050020.17</v>
      </c>
      <c r="G1417" s="54" t="str">
        <f t="shared" si="24"/>
        <v>200</v>
      </c>
    </row>
    <row r="1418" spans="1:7" ht="22.5" x14ac:dyDescent="0.2">
      <c r="A1418" s="352" t="s">
        <v>11</v>
      </c>
      <c r="B1418" s="353">
        <v>200</v>
      </c>
      <c r="C1418" s="353" t="s">
        <v>2622</v>
      </c>
      <c r="D1418" s="355">
        <v>4769754.8099999996</v>
      </c>
      <c r="E1418" s="355">
        <v>3719734.64</v>
      </c>
      <c r="F1418" s="355">
        <v>1050020.17</v>
      </c>
      <c r="G1418" s="54" t="str">
        <f t="shared" si="24"/>
        <v>240</v>
      </c>
    </row>
    <row r="1419" spans="1:7" x14ac:dyDescent="0.2">
      <c r="A1419" s="352" t="s">
        <v>406</v>
      </c>
      <c r="B1419" s="353">
        <v>200</v>
      </c>
      <c r="C1419" s="353" t="s">
        <v>2623</v>
      </c>
      <c r="D1419" s="355">
        <v>4769754.8099999996</v>
      </c>
      <c r="E1419" s="355">
        <v>3719734.64</v>
      </c>
      <c r="F1419" s="355">
        <v>1050020.17</v>
      </c>
      <c r="G1419" s="54" t="str">
        <f t="shared" si="24"/>
        <v>244</v>
      </c>
    </row>
    <row r="1420" spans="1:7" ht="33.75" x14ac:dyDescent="0.2">
      <c r="A1420" s="352" t="s">
        <v>1128</v>
      </c>
      <c r="B1420" s="353">
        <v>200</v>
      </c>
      <c r="C1420" s="353" t="s">
        <v>2624</v>
      </c>
      <c r="D1420" s="355">
        <v>10562730</v>
      </c>
      <c r="E1420" s="355">
        <v>5626160</v>
      </c>
      <c r="F1420" s="355">
        <v>4936570</v>
      </c>
      <c r="G1420" s="54" t="str">
        <f t="shared" si="24"/>
        <v>000</v>
      </c>
    </row>
    <row r="1421" spans="1:7" ht="33.75" x14ac:dyDescent="0.2">
      <c r="A1421" s="352" t="s">
        <v>9</v>
      </c>
      <c r="B1421" s="353">
        <v>200</v>
      </c>
      <c r="C1421" s="353" t="s">
        <v>2625</v>
      </c>
      <c r="D1421" s="355">
        <v>10562730</v>
      </c>
      <c r="E1421" s="355">
        <v>5626160</v>
      </c>
      <c r="F1421" s="355">
        <v>4936570</v>
      </c>
      <c r="G1421" s="54" t="str">
        <f t="shared" si="24"/>
        <v>100</v>
      </c>
    </row>
    <row r="1422" spans="1:7" x14ac:dyDescent="0.2">
      <c r="A1422" s="352" t="s">
        <v>14</v>
      </c>
      <c r="B1422" s="353">
        <v>200</v>
      </c>
      <c r="C1422" s="353" t="s">
        <v>2626</v>
      </c>
      <c r="D1422" s="355">
        <v>9211195</v>
      </c>
      <c r="E1422" s="355">
        <v>4950395</v>
      </c>
      <c r="F1422" s="355">
        <v>4260800</v>
      </c>
      <c r="G1422" s="54" t="str">
        <f t="shared" si="24"/>
        <v>110</v>
      </c>
    </row>
    <row r="1423" spans="1:7" x14ac:dyDescent="0.2">
      <c r="A1423" s="352" t="s">
        <v>92</v>
      </c>
      <c r="B1423" s="353">
        <v>200</v>
      </c>
      <c r="C1423" s="353" t="s">
        <v>2627</v>
      </c>
      <c r="D1423" s="355">
        <v>7074650.5999999996</v>
      </c>
      <c r="E1423" s="355">
        <v>3802155</v>
      </c>
      <c r="F1423" s="355">
        <v>3272495.6</v>
      </c>
      <c r="G1423" s="54" t="str">
        <f t="shared" si="24"/>
        <v>111</v>
      </c>
    </row>
    <row r="1424" spans="1:7" ht="22.5" x14ac:dyDescent="0.2">
      <c r="A1424" s="352" t="s">
        <v>94</v>
      </c>
      <c r="B1424" s="353">
        <v>200</v>
      </c>
      <c r="C1424" s="353" t="s">
        <v>2628</v>
      </c>
      <c r="D1424" s="355">
        <v>2136544.4</v>
      </c>
      <c r="E1424" s="355">
        <v>1148240</v>
      </c>
      <c r="F1424" s="355">
        <v>988304.4</v>
      </c>
      <c r="G1424" s="54" t="str">
        <f t="shared" si="24"/>
        <v>119</v>
      </c>
    </row>
    <row r="1425" spans="1:7" x14ac:dyDescent="0.2">
      <c r="A1425" s="352" t="s">
        <v>10</v>
      </c>
      <c r="B1425" s="353">
        <v>200</v>
      </c>
      <c r="C1425" s="353" t="s">
        <v>2629</v>
      </c>
      <c r="D1425" s="355">
        <v>1351535</v>
      </c>
      <c r="E1425" s="355">
        <v>675765</v>
      </c>
      <c r="F1425" s="355">
        <v>675770</v>
      </c>
      <c r="G1425" s="54" t="str">
        <f t="shared" si="24"/>
        <v>120</v>
      </c>
    </row>
    <row r="1426" spans="1:7" x14ac:dyDescent="0.2">
      <c r="A1426" s="352" t="s">
        <v>343</v>
      </c>
      <c r="B1426" s="353">
        <v>200</v>
      </c>
      <c r="C1426" s="353" t="s">
        <v>2630</v>
      </c>
      <c r="D1426" s="355">
        <v>1038045</v>
      </c>
      <c r="E1426" s="355">
        <v>519021</v>
      </c>
      <c r="F1426" s="355">
        <v>519024</v>
      </c>
      <c r="G1426" s="54" t="str">
        <f t="shared" si="24"/>
        <v>121</v>
      </c>
    </row>
    <row r="1427" spans="1:7" ht="33.75" x14ac:dyDescent="0.2">
      <c r="A1427" s="352" t="s">
        <v>344</v>
      </c>
      <c r="B1427" s="353">
        <v>200</v>
      </c>
      <c r="C1427" s="353" t="s">
        <v>2631</v>
      </c>
      <c r="D1427" s="355">
        <v>313490</v>
      </c>
      <c r="E1427" s="355">
        <v>156744</v>
      </c>
      <c r="F1427" s="355">
        <v>156746</v>
      </c>
      <c r="G1427" s="54" t="str">
        <f t="shared" si="24"/>
        <v>129</v>
      </c>
    </row>
    <row r="1428" spans="1:7" ht="67.5" x14ac:dyDescent="0.2">
      <c r="A1428" s="352" t="s">
        <v>703</v>
      </c>
      <c r="B1428" s="353">
        <v>200</v>
      </c>
      <c r="C1428" s="353" t="s">
        <v>2632</v>
      </c>
      <c r="D1428" s="355">
        <v>217100</v>
      </c>
      <c r="E1428" s="355">
        <v>156770.03</v>
      </c>
      <c r="F1428" s="355">
        <v>60329.97</v>
      </c>
      <c r="G1428" s="54" t="str">
        <f t="shared" si="24"/>
        <v>000</v>
      </c>
    </row>
    <row r="1429" spans="1:7" ht="33.75" x14ac:dyDescent="0.2">
      <c r="A1429" s="352" t="s">
        <v>9</v>
      </c>
      <c r="B1429" s="353">
        <v>200</v>
      </c>
      <c r="C1429" s="353" t="s">
        <v>2633</v>
      </c>
      <c r="D1429" s="355">
        <v>214600</v>
      </c>
      <c r="E1429" s="355">
        <v>156000.03</v>
      </c>
      <c r="F1429" s="355">
        <v>58599.97</v>
      </c>
      <c r="G1429" s="54" t="str">
        <f t="shared" si="24"/>
        <v>100</v>
      </c>
    </row>
    <row r="1430" spans="1:7" x14ac:dyDescent="0.2">
      <c r="A1430" s="352" t="s">
        <v>10</v>
      </c>
      <c r="B1430" s="353">
        <v>200</v>
      </c>
      <c r="C1430" s="353" t="s">
        <v>2634</v>
      </c>
      <c r="D1430" s="355">
        <v>214600</v>
      </c>
      <c r="E1430" s="355">
        <v>156000.03</v>
      </c>
      <c r="F1430" s="355">
        <v>58599.97</v>
      </c>
      <c r="G1430" s="54" t="str">
        <f t="shared" si="24"/>
        <v>120</v>
      </c>
    </row>
    <row r="1431" spans="1:7" x14ac:dyDescent="0.2">
      <c r="A1431" s="352" t="s">
        <v>343</v>
      </c>
      <c r="B1431" s="353">
        <v>200</v>
      </c>
      <c r="C1431" s="353" t="s">
        <v>2635</v>
      </c>
      <c r="D1431" s="355">
        <v>164823.22</v>
      </c>
      <c r="E1431" s="355">
        <v>119815.71</v>
      </c>
      <c r="F1431" s="355">
        <v>45007.51</v>
      </c>
      <c r="G1431" s="54" t="str">
        <f t="shared" si="24"/>
        <v>121</v>
      </c>
    </row>
    <row r="1432" spans="1:7" ht="33.75" x14ac:dyDescent="0.2">
      <c r="A1432" s="352" t="s">
        <v>344</v>
      </c>
      <c r="B1432" s="353">
        <v>200</v>
      </c>
      <c r="C1432" s="353" t="s">
        <v>2636</v>
      </c>
      <c r="D1432" s="355">
        <v>49776.78</v>
      </c>
      <c r="E1432" s="355">
        <v>36184.32</v>
      </c>
      <c r="F1432" s="355">
        <v>13592.46</v>
      </c>
      <c r="G1432" s="54" t="str">
        <f t="shared" si="24"/>
        <v>129</v>
      </c>
    </row>
    <row r="1433" spans="1:7" ht="22.5" x14ac:dyDescent="0.2">
      <c r="A1433" s="352" t="s">
        <v>91</v>
      </c>
      <c r="B1433" s="353">
        <v>200</v>
      </c>
      <c r="C1433" s="353" t="s">
        <v>2637</v>
      </c>
      <c r="D1433" s="355">
        <v>2500</v>
      </c>
      <c r="E1433" s="355">
        <v>770</v>
      </c>
      <c r="F1433" s="355">
        <v>1730</v>
      </c>
      <c r="G1433" s="54" t="str">
        <f t="shared" si="24"/>
        <v>200</v>
      </c>
    </row>
    <row r="1434" spans="1:7" ht="22.5" x14ac:dyDescent="0.2">
      <c r="A1434" s="352" t="s">
        <v>11</v>
      </c>
      <c r="B1434" s="353">
        <v>200</v>
      </c>
      <c r="C1434" s="353" t="s">
        <v>2638</v>
      </c>
      <c r="D1434" s="355">
        <v>2500</v>
      </c>
      <c r="E1434" s="355">
        <v>770</v>
      </c>
      <c r="F1434" s="355">
        <v>1730</v>
      </c>
      <c r="G1434" s="54" t="str">
        <f t="shared" si="24"/>
        <v>240</v>
      </c>
    </row>
    <row r="1435" spans="1:7" x14ac:dyDescent="0.2">
      <c r="A1435" s="352" t="s">
        <v>406</v>
      </c>
      <c r="B1435" s="353">
        <v>200</v>
      </c>
      <c r="C1435" s="353" t="s">
        <v>2639</v>
      </c>
      <c r="D1435" s="355">
        <v>2500</v>
      </c>
      <c r="E1435" s="355">
        <v>770</v>
      </c>
      <c r="F1435" s="355">
        <v>1730</v>
      </c>
      <c r="G1435" s="54" t="str">
        <f t="shared" si="24"/>
        <v>244</v>
      </c>
    </row>
    <row r="1436" spans="1:7" x14ac:dyDescent="0.2">
      <c r="A1436" s="352" t="s">
        <v>359</v>
      </c>
      <c r="B1436" s="353">
        <v>200</v>
      </c>
      <c r="C1436" s="353" t="s">
        <v>2640</v>
      </c>
      <c r="D1436" s="355">
        <v>208883060.31999999</v>
      </c>
      <c r="E1436" s="355">
        <v>97145340.040000007</v>
      </c>
      <c r="F1436" s="355">
        <v>111737720.28</v>
      </c>
      <c r="G1436" s="54" t="str">
        <f t="shared" si="24"/>
        <v>000</v>
      </c>
    </row>
    <row r="1437" spans="1:7" x14ac:dyDescent="0.2">
      <c r="A1437" s="352" t="s">
        <v>167</v>
      </c>
      <c r="B1437" s="353">
        <v>200</v>
      </c>
      <c r="C1437" s="353" t="s">
        <v>2641</v>
      </c>
      <c r="D1437" s="355">
        <v>144842404.41</v>
      </c>
      <c r="E1437" s="355">
        <v>52741473.560000002</v>
      </c>
      <c r="F1437" s="355">
        <v>92100930.849999994</v>
      </c>
      <c r="G1437" s="54" t="str">
        <f t="shared" si="24"/>
        <v>000</v>
      </c>
    </row>
    <row r="1438" spans="1:7" ht="33.75" x14ac:dyDescent="0.2">
      <c r="A1438" s="352" t="s">
        <v>457</v>
      </c>
      <c r="B1438" s="353">
        <v>200</v>
      </c>
      <c r="C1438" s="353" t="s">
        <v>2642</v>
      </c>
      <c r="D1438" s="355">
        <v>135282404.41</v>
      </c>
      <c r="E1438" s="355">
        <v>48242239.770000003</v>
      </c>
      <c r="F1438" s="355">
        <v>87040164.640000001</v>
      </c>
      <c r="G1438" s="54" t="str">
        <f t="shared" si="24"/>
        <v>000</v>
      </c>
    </row>
    <row r="1439" spans="1:7" ht="78.75" x14ac:dyDescent="0.2">
      <c r="A1439" s="352" t="s">
        <v>1054</v>
      </c>
      <c r="B1439" s="353">
        <v>200</v>
      </c>
      <c r="C1439" s="353" t="s">
        <v>2643</v>
      </c>
      <c r="D1439" s="355">
        <v>2033700</v>
      </c>
      <c r="E1439" s="355">
        <v>1346188.57</v>
      </c>
      <c r="F1439" s="355">
        <v>687511.43</v>
      </c>
      <c r="G1439" s="54" t="str">
        <f t="shared" si="24"/>
        <v>000</v>
      </c>
    </row>
    <row r="1440" spans="1:7" x14ac:dyDescent="0.2">
      <c r="A1440" s="352" t="s">
        <v>16</v>
      </c>
      <c r="B1440" s="353">
        <v>200</v>
      </c>
      <c r="C1440" s="353" t="s">
        <v>2644</v>
      </c>
      <c r="D1440" s="355">
        <v>2033700</v>
      </c>
      <c r="E1440" s="355">
        <v>1346188.57</v>
      </c>
      <c r="F1440" s="355">
        <v>687511.43</v>
      </c>
      <c r="G1440" s="54" t="str">
        <f t="shared" si="24"/>
        <v>300</v>
      </c>
    </row>
    <row r="1441" spans="1:7" ht="22.5" x14ac:dyDescent="0.2">
      <c r="A1441" s="352" t="s">
        <v>17</v>
      </c>
      <c r="B1441" s="353">
        <v>200</v>
      </c>
      <c r="C1441" s="353" t="s">
        <v>2645</v>
      </c>
      <c r="D1441" s="355">
        <v>2033700</v>
      </c>
      <c r="E1441" s="355">
        <v>1346188.57</v>
      </c>
      <c r="F1441" s="355">
        <v>687511.43</v>
      </c>
      <c r="G1441" s="54" t="str">
        <f t="shared" si="24"/>
        <v>320</v>
      </c>
    </row>
    <row r="1442" spans="1:7" ht="22.5" x14ac:dyDescent="0.2">
      <c r="A1442" s="352" t="s">
        <v>305</v>
      </c>
      <c r="B1442" s="353">
        <v>200</v>
      </c>
      <c r="C1442" s="353" t="s">
        <v>2646</v>
      </c>
      <c r="D1442" s="355">
        <v>2033700</v>
      </c>
      <c r="E1442" s="355">
        <v>1346188.57</v>
      </c>
      <c r="F1442" s="355">
        <v>687511.43</v>
      </c>
      <c r="G1442" s="54" t="str">
        <f t="shared" si="24"/>
        <v>321</v>
      </c>
    </row>
    <row r="1443" spans="1:7" ht="101.25" x14ac:dyDescent="0.2">
      <c r="A1443" s="352" t="s">
        <v>573</v>
      </c>
      <c r="B1443" s="353">
        <v>200</v>
      </c>
      <c r="C1443" s="353" t="s">
        <v>2647</v>
      </c>
      <c r="D1443" s="355">
        <v>44700</v>
      </c>
      <c r="E1443" s="355">
        <v>21124.880000000001</v>
      </c>
      <c r="F1443" s="355">
        <v>23575.119999999999</v>
      </c>
      <c r="G1443" s="54" t="str">
        <f t="shared" si="24"/>
        <v>000</v>
      </c>
    </row>
    <row r="1444" spans="1:7" x14ac:dyDescent="0.2">
      <c r="A1444" s="352" t="s">
        <v>16</v>
      </c>
      <c r="B1444" s="353">
        <v>200</v>
      </c>
      <c r="C1444" s="353" t="s">
        <v>2648</v>
      </c>
      <c r="D1444" s="355">
        <v>44700</v>
      </c>
      <c r="E1444" s="355">
        <v>21124.880000000001</v>
      </c>
      <c r="F1444" s="355">
        <v>23575.119999999999</v>
      </c>
      <c r="G1444" s="54" t="str">
        <f t="shared" si="24"/>
        <v>300</v>
      </c>
    </row>
    <row r="1445" spans="1:7" ht="22.5" x14ac:dyDescent="0.2">
      <c r="A1445" s="352" t="s">
        <v>17</v>
      </c>
      <c r="B1445" s="353">
        <v>200</v>
      </c>
      <c r="C1445" s="353" t="s">
        <v>2649</v>
      </c>
      <c r="D1445" s="355">
        <v>44700</v>
      </c>
      <c r="E1445" s="355">
        <v>21124.880000000001</v>
      </c>
      <c r="F1445" s="355">
        <v>23575.119999999999</v>
      </c>
      <c r="G1445" s="54" t="str">
        <f t="shared" si="24"/>
        <v>320</v>
      </c>
    </row>
    <row r="1446" spans="1:7" ht="22.5" x14ac:dyDescent="0.2">
      <c r="A1446" s="352" t="s">
        <v>305</v>
      </c>
      <c r="B1446" s="353">
        <v>200</v>
      </c>
      <c r="C1446" s="353" t="s">
        <v>2650</v>
      </c>
      <c r="D1446" s="355">
        <v>44700</v>
      </c>
      <c r="E1446" s="355">
        <v>21124.880000000001</v>
      </c>
      <c r="F1446" s="355">
        <v>23575.119999999999</v>
      </c>
      <c r="G1446" s="54" t="str">
        <f t="shared" si="24"/>
        <v>321</v>
      </c>
    </row>
    <row r="1447" spans="1:7" ht="45" x14ac:dyDescent="0.2">
      <c r="A1447" s="352" t="s">
        <v>458</v>
      </c>
      <c r="B1447" s="353">
        <v>200</v>
      </c>
      <c r="C1447" s="353" t="s">
        <v>2651</v>
      </c>
      <c r="D1447" s="355">
        <v>30972000</v>
      </c>
      <c r="E1447" s="355">
        <v>9931290.1400000006</v>
      </c>
      <c r="F1447" s="355">
        <v>21040709.859999999</v>
      </c>
      <c r="G1447" s="54" t="str">
        <f t="shared" si="24"/>
        <v>000</v>
      </c>
    </row>
    <row r="1448" spans="1:7" ht="56.25" x14ac:dyDescent="0.2">
      <c r="A1448" s="352" t="s">
        <v>419</v>
      </c>
      <c r="B1448" s="353">
        <v>200</v>
      </c>
      <c r="C1448" s="353" t="s">
        <v>2652</v>
      </c>
      <c r="D1448" s="355">
        <v>1420200</v>
      </c>
      <c r="E1448" s="355">
        <v>82891.199999999997</v>
      </c>
      <c r="F1448" s="355">
        <v>1337308.8</v>
      </c>
      <c r="G1448" s="54" t="str">
        <f t="shared" si="24"/>
        <v>000</v>
      </c>
    </row>
    <row r="1449" spans="1:7" ht="22.5" x14ac:dyDescent="0.2">
      <c r="A1449" s="352" t="s">
        <v>91</v>
      </c>
      <c r="B1449" s="353">
        <v>200</v>
      </c>
      <c r="C1449" s="353" t="s">
        <v>2653</v>
      </c>
      <c r="D1449" s="355">
        <v>6000</v>
      </c>
      <c r="E1449" s="355">
        <v>1087.8599999999999</v>
      </c>
      <c r="F1449" s="355">
        <v>4912.1400000000003</v>
      </c>
      <c r="G1449" s="54" t="str">
        <f t="shared" si="24"/>
        <v>200</v>
      </c>
    </row>
    <row r="1450" spans="1:7" ht="22.5" x14ac:dyDescent="0.2">
      <c r="A1450" s="352" t="s">
        <v>11</v>
      </c>
      <c r="B1450" s="353">
        <v>200</v>
      </c>
      <c r="C1450" s="353" t="s">
        <v>2654</v>
      </c>
      <c r="D1450" s="355">
        <v>6000</v>
      </c>
      <c r="E1450" s="355">
        <v>1087.8599999999999</v>
      </c>
      <c r="F1450" s="355">
        <v>4912.1400000000003</v>
      </c>
      <c r="G1450" s="54" t="str">
        <f t="shared" si="24"/>
        <v>240</v>
      </c>
    </row>
    <row r="1451" spans="1:7" x14ac:dyDescent="0.2">
      <c r="A1451" s="352" t="s">
        <v>406</v>
      </c>
      <c r="B1451" s="353">
        <v>200</v>
      </c>
      <c r="C1451" s="353" t="s">
        <v>2655</v>
      </c>
      <c r="D1451" s="355">
        <v>6000</v>
      </c>
      <c r="E1451" s="355">
        <v>1087.8599999999999</v>
      </c>
      <c r="F1451" s="355">
        <v>4912.1400000000003</v>
      </c>
      <c r="G1451" s="54" t="str">
        <f t="shared" si="24"/>
        <v>244</v>
      </c>
    </row>
    <row r="1452" spans="1:7" x14ac:dyDescent="0.2">
      <c r="A1452" s="352" t="s">
        <v>16</v>
      </c>
      <c r="B1452" s="353">
        <v>200</v>
      </c>
      <c r="C1452" s="353" t="s">
        <v>2656</v>
      </c>
      <c r="D1452" s="355">
        <v>1414200</v>
      </c>
      <c r="E1452" s="355">
        <v>81803.34</v>
      </c>
      <c r="F1452" s="355">
        <v>1332396.6599999999</v>
      </c>
      <c r="G1452" s="54" t="str">
        <f t="shared" si="24"/>
        <v>300</v>
      </c>
    </row>
    <row r="1453" spans="1:7" ht="22.5" x14ac:dyDescent="0.2">
      <c r="A1453" s="352" t="s">
        <v>17</v>
      </c>
      <c r="B1453" s="353">
        <v>200</v>
      </c>
      <c r="C1453" s="353" t="s">
        <v>2657</v>
      </c>
      <c r="D1453" s="355">
        <v>1414200</v>
      </c>
      <c r="E1453" s="355">
        <v>81803.34</v>
      </c>
      <c r="F1453" s="355">
        <v>1332396.6599999999</v>
      </c>
      <c r="G1453" s="54" t="str">
        <f t="shared" si="24"/>
        <v>320</v>
      </c>
    </row>
    <row r="1454" spans="1:7" ht="22.5" x14ac:dyDescent="0.2">
      <c r="A1454" s="352" t="s">
        <v>305</v>
      </c>
      <c r="B1454" s="353">
        <v>200</v>
      </c>
      <c r="C1454" s="353" t="s">
        <v>2658</v>
      </c>
      <c r="D1454" s="355">
        <v>1414200</v>
      </c>
      <c r="E1454" s="355">
        <v>81803.34</v>
      </c>
      <c r="F1454" s="355">
        <v>1332396.6599999999</v>
      </c>
      <c r="G1454" s="54" t="str">
        <f t="shared" si="24"/>
        <v>321</v>
      </c>
    </row>
    <row r="1455" spans="1:7" ht="78.75" x14ac:dyDescent="0.2">
      <c r="A1455" s="352" t="s">
        <v>1055</v>
      </c>
      <c r="B1455" s="353">
        <v>200</v>
      </c>
      <c r="C1455" s="353" t="s">
        <v>2659</v>
      </c>
      <c r="D1455" s="355">
        <v>22622300</v>
      </c>
      <c r="E1455" s="355">
        <v>8114159.0099999998</v>
      </c>
      <c r="F1455" s="355">
        <v>14508140.99</v>
      </c>
      <c r="G1455" s="54" t="str">
        <f t="shared" si="24"/>
        <v>000</v>
      </c>
    </row>
    <row r="1456" spans="1:7" x14ac:dyDescent="0.2">
      <c r="A1456" s="352" t="s">
        <v>16</v>
      </c>
      <c r="B1456" s="353">
        <v>200</v>
      </c>
      <c r="C1456" s="353" t="s">
        <v>2660</v>
      </c>
      <c r="D1456" s="355">
        <v>22622300</v>
      </c>
      <c r="E1456" s="355">
        <v>8114159.0099999998</v>
      </c>
      <c r="F1456" s="355">
        <v>14508140.99</v>
      </c>
      <c r="G1456" s="54" t="str">
        <f t="shared" si="24"/>
        <v>300</v>
      </c>
    </row>
    <row r="1457" spans="1:7" ht="22.5" x14ac:dyDescent="0.2">
      <c r="A1457" s="352" t="s">
        <v>17</v>
      </c>
      <c r="B1457" s="353">
        <v>200</v>
      </c>
      <c r="C1457" s="353" t="s">
        <v>2661</v>
      </c>
      <c r="D1457" s="355">
        <v>22622300</v>
      </c>
      <c r="E1457" s="355">
        <v>8114159.0099999998</v>
      </c>
      <c r="F1457" s="355">
        <v>14508140.99</v>
      </c>
      <c r="G1457" s="54" t="str">
        <f t="shared" si="24"/>
        <v>320</v>
      </c>
    </row>
    <row r="1458" spans="1:7" ht="22.5" x14ac:dyDescent="0.2">
      <c r="A1458" s="352" t="s">
        <v>1042</v>
      </c>
      <c r="B1458" s="353">
        <v>200</v>
      </c>
      <c r="C1458" s="353" t="s">
        <v>2662</v>
      </c>
      <c r="D1458" s="355">
        <v>22622300</v>
      </c>
      <c r="E1458" s="355">
        <v>8114159.0099999998</v>
      </c>
      <c r="F1458" s="355">
        <v>14508140.99</v>
      </c>
      <c r="G1458" s="54" t="str">
        <f t="shared" si="24"/>
        <v>323</v>
      </c>
    </row>
    <row r="1459" spans="1:7" ht="67.5" x14ac:dyDescent="0.2">
      <c r="A1459" s="352" t="s">
        <v>574</v>
      </c>
      <c r="B1459" s="353">
        <v>200</v>
      </c>
      <c r="C1459" s="353" t="s">
        <v>2663</v>
      </c>
      <c r="D1459" s="355">
        <v>781700</v>
      </c>
      <c r="E1459" s="355">
        <v>176240</v>
      </c>
      <c r="F1459" s="355">
        <v>605460</v>
      </c>
      <c r="G1459" s="54" t="str">
        <f t="shared" si="24"/>
        <v>000</v>
      </c>
    </row>
    <row r="1460" spans="1:7" ht="22.5" x14ac:dyDescent="0.2">
      <c r="A1460" s="352" t="s">
        <v>91</v>
      </c>
      <c r="B1460" s="353">
        <v>200</v>
      </c>
      <c r="C1460" s="353" t="s">
        <v>2664</v>
      </c>
      <c r="D1460" s="355">
        <v>97000</v>
      </c>
      <c r="E1460" s="355">
        <v>55000</v>
      </c>
      <c r="F1460" s="355">
        <v>42000</v>
      </c>
      <c r="G1460" s="54" t="str">
        <f t="shared" si="24"/>
        <v>200</v>
      </c>
    </row>
    <row r="1461" spans="1:7" ht="22.5" x14ac:dyDescent="0.2">
      <c r="A1461" s="352" t="s">
        <v>11</v>
      </c>
      <c r="B1461" s="353">
        <v>200</v>
      </c>
      <c r="C1461" s="353" t="s">
        <v>2665</v>
      </c>
      <c r="D1461" s="355">
        <v>97000</v>
      </c>
      <c r="E1461" s="355">
        <v>55000</v>
      </c>
      <c r="F1461" s="355">
        <v>42000</v>
      </c>
      <c r="G1461" s="54" t="str">
        <f t="shared" si="24"/>
        <v>240</v>
      </c>
    </row>
    <row r="1462" spans="1:7" x14ac:dyDescent="0.2">
      <c r="A1462" s="352" t="s">
        <v>406</v>
      </c>
      <c r="B1462" s="353">
        <v>200</v>
      </c>
      <c r="C1462" s="353" t="s">
        <v>2666</v>
      </c>
      <c r="D1462" s="355">
        <v>97000</v>
      </c>
      <c r="E1462" s="355">
        <v>55000</v>
      </c>
      <c r="F1462" s="355">
        <v>42000</v>
      </c>
      <c r="G1462" s="54" t="str">
        <f t="shared" si="24"/>
        <v>244</v>
      </c>
    </row>
    <row r="1463" spans="1:7" ht="22.5" x14ac:dyDescent="0.2">
      <c r="A1463" s="352" t="s">
        <v>19</v>
      </c>
      <c r="B1463" s="353">
        <v>200</v>
      </c>
      <c r="C1463" s="353" t="s">
        <v>2667</v>
      </c>
      <c r="D1463" s="355">
        <v>684700</v>
      </c>
      <c r="E1463" s="355">
        <v>121240</v>
      </c>
      <c r="F1463" s="355">
        <v>563460</v>
      </c>
      <c r="G1463" s="54" t="str">
        <f t="shared" si="24"/>
        <v>600</v>
      </c>
    </row>
    <row r="1464" spans="1:7" x14ac:dyDescent="0.2">
      <c r="A1464" s="352" t="s">
        <v>21</v>
      </c>
      <c r="B1464" s="353">
        <v>200</v>
      </c>
      <c r="C1464" s="353" t="s">
        <v>2668</v>
      </c>
      <c r="D1464" s="355">
        <v>684700</v>
      </c>
      <c r="E1464" s="355">
        <v>121240</v>
      </c>
      <c r="F1464" s="355">
        <v>563460</v>
      </c>
      <c r="G1464" s="54" t="str">
        <f t="shared" ref="G1464:G1527" si="25">RIGHT(C1464,3)</f>
        <v>610</v>
      </c>
    </row>
    <row r="1465" spans="1:7" x14ac:dyDescent="0.2">
      <c r="A1465" s="352" t="s">
        <v>203</v>
      </c>
      <c r="B1465" s="353">
        <v>200</v>
      </c>
      <c r="C1465" s="353" t="s">
        <v>2669</v>
      </c>
      <c r="D1465" s="355">
        <v>684700</v>
      </c>
      <c r="E1465" s="355">
        <v>121240</v>
      </c>
      <c r="F1465" s="355">
        <v>563460</v>
      </c>
      <c r="G1465" s="54" t="str">
        <f t="shared" si="25"/>
        <v>612</v>
      </c>
    </row>
    <row r="1466" spans="1:7" ht="33.75" x14ac:dyDescent="0.2">
      <c r="A1466" s="352" t="s">
        <v>575</v>
      </c>
      <c r="B1466" s="353">
        <v>200</v>
      </c>
      <c r="C1466" s="353" t="s">
        <v>2670</v>
      </c>
      <c r="D1466" s="355">
        <v>6147800</v>
      </c>
      <c r="E1466" s="355">
        <v>1557999.93</v>
      </c>
      <c r="F1466" s="355">
        <v>4589800.07</v>
      </c>
      <c r="G1466" s="54" t="str">
        <f t="shared" si="25"/>
        <v>000</v>
      </c>
    </row>
    <row r="1467" spans="1:7" x14ac:dyDescent="0.2">
      <c r="A1467" s="352" t="s">
        <v>16</v>
      </c>
      <c r="B1467" s="353">
        <v>200</v>
      </c>
      <c r="C1467" s="353" t="s">
        <v>2671</v>
      </c>
      <c r="D1467" s="355">
        <v>6147800</v>
      </c>
      <c r="E1467" s="355">
        <v>1557999.93</v>
      </c>
      <c r="F1467" s="355">
        <v>4589800.07</v>
      </c>
      <c r="G1467" s="54" t="str">
        <f t="shared" si="25"/>
        <v>300</v>
      </c>
    </row>
    <row r="1468" spans="1:7" ht="22.5" x14ac:dyDescent="0.2">
      <c r="A1468" s="352" t="s">
        <v>17</v>
      </c>
      <c r="B1468" s="353">
        <v>200</v>
      </c>
      <c r="C1468" s="353" t="s">
        <v>2672</v>
      </c>
      <c r="D1468" s="355">
        <v>6147800</v>
      </c>
      <c r="E1468" s="355">
        <v>1557999.93</v>
      </c>
      <c r="F1468" s="355">
        <v>4589800.07</v>
      </c>
      <c r="G1468" s="54" t="str">
        <f t="shared" si="25"/>
        <v>320</v>
      </c>
    </row>
    <row r="1469" spans="1:7" ht="22.5" x14ac:dyDescent="0.2">
      <c r="A1469" s="352" t="s">
        <v>1042</v>
      </c>
      <c r="B1469" s="353">
        <v>200</v>
      </c>
      <c r="C1469" s="353" t="s">
        <v>2673</v>
      </c>
      <c r="D1469" s="355">
        <v>6147800</v>
      </c>
      <c r="E1469" s="355">
        <v>1557999.93</v>
      </c>
      <c r="F1469" s="355">
        <v>4589800.07</v>
      </c>
      <c r="G1469" s="54" t="str">
        <f t="shared" si="25"/>
        <v>323</v>
      </c>
    </row>
    <row r="1470" spans="1:7" ht="45" x14ac:dyDescent="0.2">
      <c r="A1470" s="352" t="s">
        <v>467</v>
      </c>
      <c r="B1470" s="353">
        <v>200</v>
      </c>
      <c r="C1470" s="353" t="s">
        <v>2674</v>
      </c>
      <c r="D1470" s="355">
        <v>102232004.41</v>
      </c>
      <c r="E1470" s="355">
        <v>36943636.18</v>
      </c>
      <c r="F1470" s="355">
        <v>65288368.229999997</v>
      </c>
      <c r="G1470" s="54" t="str">
        <f t="shared" si="25"/>
        <v>000</v>
      </c>
    </row>
    <row r="1471" spans="1:7" ht="112.5" x14ac:dyDescent="0.2">
      <c r="A1471" s="352" t="s">
        <v>704</v>
      </c>
      <c r="B1471" s="353">
        <v>200</v>
      </c>
      <c r="C1471" s="353" t="s">
        <v>2675</v>
      </c>
      <c r="D1471" s="355">
        <v>55422800</v>
      </c>
      <c r="E1471" s="355">
        <v>21474994.129999999</v>
      </c>
      <c r="F1471" s="355">
        <v>33947805.869999997</v>
      </c>
      <c r="G1471" s="54" t="str">
        <f t="shared" si="25"/>
        <v>000</v>
      </c>
    </row>
    <row r="1472" spans="1:7" x14ac:dyDescent="0.2">
      <c r="A1472" s="352" t="s">
        <v>16</v>
      </c>
      <c r="B1472" s="353">
        <v>200</v>
      </c>
      <c r="C1472" s="353" t="s">
        <v>2676</v>
      </c>
      <c r="D1472" s="355">
        <v>55422800</v>
      </c>
      <c r="E1472" s="355">
        <v>21474994.129999999</v>
      </c>
      <c r="F1472" s="355">
        <v>33947805.869999997</v>
      </c>
      <c r="G1472" s="54" t="str">
        <f t="shared" si="25"/>
        <v>300</v>
      </c>
    </row>
    <row r="1473" spans="1:7" ht="22.5" x14ac:dyDescent="0.2">
      <c r="A1473" s="352" t="s">
        <v>17</v>
      </c>
      <c r="B1473" s="353">
        <v>200</v>
      </c>
      <c r="C1473" s="353" t="s">
        <v>2677</v>
      </c>
      <c r="D1473" s="355">
        <v>55422800</v>
      </c>
      <c r="E1473" s="355">
        <v>21474994.129999999</v>
      </c>
      <c r="F1473" s="355">
        <v>33947805.869999997</v>
      </c>
      <c r="G1473" s="54" t="str">
        <f t="shared" si="25"/>
        <v>320</v>
      </c>
    </row>
    <row r="1474" spans="1:7" ht="22.5" x14ac:dyDescent="0.2">
      <c r="A1474" s="352" t="s">
        <v>1042</v>
      </c>
      <c r="B1474" s="353">
        <v>200</v>
      </c>
      <c r="C1474" s="353" t="s">
        <v>2678</v>
      </c>
      <c r="D1474" s="355">
        <v>55422800</v>
      </c>
      <c r="E1474" s="355">
        <v>21474994.129999999</v>
      </c>
      <c r="F1474" s="355">
        <v>33947805.869999997</v>
      </c>
      <c r="G1474" s="54" t="str">
        <f t="shared" si="25"/>
        <v>323</v>
      </c>
    </row>
    <row r="1475" spans="1:7" ht="33.75" x14ac:dyDescent="0.2">
      <c r="A1475" s="352" t="s">
        <v>1056</v>
      </c>
      <c r="B1475" s="353">
        <v>200</v>
      </c>
      <c r="C1475" s="353" t="s">
        <v>2679</v>
      </c>
      <c r="D1475" s="355">
        <v>15804800</v>
      </c>
      <c r="E1475" s="355">
        <v>5421696.2400000002</v>
      </c>
      <c r="F1475" s="355">
        <v>10383103.76</v>
      </c>
      <c r="G1475" s="54" t="str">
        <f t="shared" si="25"/>
        <v>000</v>
      </c>
    </row>
    <row r="1476" spans="1:7" x14ac:dyDescent="0.2">
      <c r="A1476" s="352" t="s">
        <v>16</v>
      </c>
      <c r="B1476" s="353">
        <v>200</v>
      </c>
      <c r="C1476" s="353" t="s">
        <v>2680</v>
      </c>
      <c r="D1476" s="355">
        <v>15804800</v>
      </c>
      <c r="E1476" s="355">
        <v>5421696.2400000002</v>
      </c>
      <c r="F1476" s="355">
        <v>10383103.76</v>
      </c>
      <c r="G1476" s="54" t="str">
        <f t="shared" si="25"/>
        <v>300</v>
      </c>
    </row>
    <row r="1477" spans="1:7" ht="22.5" x14ac:dyDescent="0.2">
      <c r="A1477" s="352" t="s">
        <v>17</v>
      </c>
      <c r="B1477" s="353">
        <v>200</v>
      </c>
      <c r="C1477" s="353" t="s">
        <v>2681</v>
      </c>
      <c r="D1477" s="355">
        <v>15804800</v>
      </c>
      <c r="E1477" s="355">
        <v>5421696.2400000002</v>
      </c>
      <c r="F1477" s="355">
        <v>10383103.76</v>
      </c>
      <c r="G1477" s="54" t="str">
        <f t="shared" si="25"/>
        <v>320</v>
      </c>
    </row>
    <row r="1478" spans="1:7" ht="22.5" x14ac:dyDescent="0.2">
      <c r="A1478" s="352" t="s">
        <v>305</v>
      </c>
      <c r="B1478" s="353">
        <v>200</v>
      </c>
      <c r="C1478" s="353" t="s">
        <v>2682</v>
      </c>
      <c r="D1478" s="355">
        <v>352193.71</v>
      </c>
      <c r="E1478" s="355">
        <v>173118.4</v>
      </c>
      <c r="F1478" s="355">
        <v>179075.31</v>
      </c>
      <c r="G1478" s="54" t="str">
        <f t="shared" si="25"/>
        <v>321</v>
      </c>
    </row>
    <row r="1479" spans="1:7" ht="22.5" x14ac:dyDescent="0.2">
      <c r="A1479" s="352" t="s">
        <v>1042</v>
      </c>
      <c r="B1479" s="353">
        <v>200</v>
      </c>
      <c r="C1479" s="353" t="s">
        <v>2683</v>
      </c>
      <c r="D1479" s="355">
        <v>15452606.289999999</v>
      </c>
      <c r="E1479" s="355">
        <v>5248577.84</v>
      </c>
      <c r="F1479" s="355">
        <v>10204028.449999999</v>
      </c>
      <c r="G1479" s="54" t="str">
        <f t="shared" si="25"/>
        <v>323</v>
      </c>
    </row>
    <row r="1480" spans="1:7" ht="56.25" x14ac:dyDescent="0.2">
      <c r="A1480" s="352" t="s">
        <v>606</v>
      </c>
      <c r="B1480" s="353">
        <v>200</v>
      </c>
      <c r="C1480" s="353" t="s">
        <v>2684</v>
      </c>
      <c r="D1480" s="355">
        <v>31004404.41</v>
      </c>
      <c r="E1480" s="355">
        <v>10046945.810000001</v>
      </c>
      <c r="F1480" s="355">
        <v>20957458.600000001</v>
      </c>
      <c r="G1480" s="54" t="str">
        <f t="shared" si="25"/>
        <v>000</v>
      </c>
    </row>
    <row r="1481" spans="1:7" ht="22.5" x14ac:dyDescent="0.2">
      <c r="A1481" s="352" t="s">
        <v>91</v>
      </c>
      <c r="B1481" s="353">
        <v>200</v>
      </c>
      <c r="C1481" s="353" t="s">
        <v>2685</v>
      </c>
      <c r="D1481" s="355">
        <v>31004404.41</v>
      </c>
      <c r="E1481" s="355">
        <v>10046945.810000001</v>
      </c>
      <c r="F1481" s="355">
        <v>20957458.600000001</v>
      </c>
      <c r="G1481" s="54" t="str">
        <f t="shared" si="25"/>
        <v>200</v>
      </c>
    </row>
    <row r="1482" spans="1:7" ht="22.5" x14ac:dyDescent="0.2">
      <c r="A1482" s="352" t="s">
        <v>11</v>
      </c>
      <c r="B1482" s="353">
        <v>200</v>
      </c>
      <c r="C1482" s="353" t="s">
        <v>2686</v>
      </c>
      <c r="D1482" s="355">
        <v>31004404.41</v>
      </c>
      <c r="E1482" s="355">
        <v>10046945.810000001</v>
      </c>
      <c r="F1482" s="355">
        <v>20957458.600000001</v>
      </c>
      <c r="G1482" s="54" t="str">
        <f t="shared" si="25"/>
        <v>240</v>
      </c>
    </row>
    <row r="1483" spans="1:7" x14ac:dyDescent="0.2">
      <c r="A1483" s="352" t="s">
        <v>406</v>
      </c>
      <c r="B1483" s="353">
        <v>200</v>
      </c>
      <c r="C1483" s="353" t="s">
        <v>2687</v>
      </c>
      <c r="D1483" s="355">
        <v>31004404.41</v>
      </c>
      <c r="E1483" s="355">
        <v>10046945.810000001</v>
      </c>
      <c r="F1483" s="355">
        <v>20957458.600000001</v>
      </c>
      <c r="G1483" s="54" t="str">
        <f t="shared" si="25"/>
        <v>244</v>
      </c>
    </row>
    <row r="1484" spans="1:7" x14ac:dyDescent="0.2">
      <c r="A1484" s="352" t="s">
        <v>56</v>
      </c>
      <c r="B1484" s="353">
        <v>200</v>
      </c>
      <c r="C1484" s="353" t="s">
        <v>2688</v>
      </c>
      <c r="D1484" s="355">
        <v>9560000</v>
      </c>
      <c r="E1484" s="355">
        <v>4499233.79</v>
      </c>
      <c r="F1484" s="355">
        <v>5060766.21</v>
      </c>
      <c r="G1484" s="54" t="str">
        <f t="shared" si="25"/>
        <v>000</v>
      </c>
    </row>
    <row r="1485" spans="1:7" ht="236.25" x14ac:dyDescent="0.2">
      <c r="A1485" s="352" t="s">
        <v>1057</v>
      </c>
      <c r="B1485" s="353">
        <v>200</v>
      </c>
      <c r="C1485" s="353" t="s">
        <v>2689</v>
      </c>
      <c r="D1485" s="355">
        <v>38500</v>
      </c>
      <c r="E1485" s="355">
        <v>38500</v>
      </c>
      <c r="F1485" s="355">
        <v>0</v>
      </c>
      <c r="G1485" s="54" t="str">
        <f t="shared" si="25"/>
        <v>000</v>
      </c>
    </row>
    <row r="1486" spans="1:7" x14ac:dyDescent="0.2">
      <c r="A1486" s="352" t="s">
        <v>16</v>
      </c>
      <c r="B1486" s="353">
        <v>200</v>
      </c>
      <c r="C1486" s="353" t="s">
        <v>2690</v>
      </c>
      <c r="D1486" s="355">
        <v>38500</v>
      </c>
      <c r="E1486" s="355">
        <v>38500</v>
      </c>
      <c r="F1486" s="355">
        <v>0</v>
      </c>
      <c r="G1486" s="54" t="str">
        <f t="shared" si="25"/>
        <v>300</v>
      </c>
    </row>
    <row r="1487" spans="1:7" ht="22.5" x14ac:dyDescent="0.2">
      <c r="A1487" s="352" t="s">
        <v>17</v>
      </c>
      <c r="B1487" s="353">
        <v>200</v>
      </c>
      <c r="C1487" s="353" t="s">
        <v>2691</v>
      </c>
      <c r="D1487" s="355">
        <v>38500</v>
      </c>
      <c r="E1487" s="355">
        <v>38500</v>
      </c>
      <c r="F1487" s="355">
        <v>0</v>
      </c>
      <c r="G1487" s="54" t="str">
        <f t="shared" si="25"/>
        <v>320</v>
      </c>
    </row>
    <row r="1488" spans="1:7" ht="22.5" x14ac:dyDescent="0.2">
      <c r="A1488" s="352" t="s">
        <v>305</v>
      </c>
      <c r="B1488" s="353">
        <v>200</v>
      </c>
      <c r="C1488" s="353" t="s">
        <v>2692</v>
      </c>
      <c r="D1488" s="355">
        <v>38500</v>
      </c>
      <c r="E1488" s="355">
        <v>38500</v>
      </c>
      <c r="F1488" s="355">
        <v>0</v>
      </c>
      <c r="G1488" s="54" t="str">
        <f t="shared" si="25"/>
        <v>321</v>
      </c>
    </row>
    <row r="1489" spans="1:7" ht="123.75" x14ac:dyDescent="0.2">
      <c r="A1489" s="352" t="s">
        <v>576</v>
      </c>
      <c r="B1489" s="353">
        <v>200</v>
      </c>
      <c r="C1489" s="353" t="s">
        <v>2693</v>
      </c>
      <c r="D1489" s="355">
        <v>9521500</v>
      </c>
      <c r="E1489" s="355">
        <v>4460733.79</v>
      </c>
      <c r="F1489" s="355">
        <v>5060766.21</v>
      </c>
      <c r="G1489" s="54" t="str">
        <f t="shared" si="25"/>
        <v>000</v>
      </c>
    </row>
    <row r="1490" spans="1:7" x14ac:dyDescent="0.2">
      <c r="A1490" s="352" t="s">
        <v>16</v>
      </c>
      <c r="B1490" s="353">
        <v>200</v>
      </c>
      <c r="C1490" s="353" t="s">
        <v>2694</v>
      </c>
      <c r="D1490" s="355">
        <v>9521500</v>
      </c>
      <c r="E1490" s="355">
        <v>4460733.79</v>
      </c>
      <c r="F1490" s="355">
        <v>5060766.21</v>
      </c>
      <c r="G1490" s="54" t="str">
        <f t="shared" si="25"/>
        <v>300</v>
      </c>
    </row>
    <row r="1491" spans="1:7" ht="22.5" x14ac:dyDescent="0.2">
      <c r="A1491" s="352" t="s">
        <v>17</v>
      </c>
      <c r="B1491" s="353">
        <v>200</v>
      </c>
      <c r="C1491" s="353" t="s">
        <v>2695</v>
      </c>
      <c r="D1491" s="355">
        <v>9521500</v>
      </c>
      <c r="E1491" s="355">
        <v>4460733.79</v>
      </c>
      <c r="F1491" s="355">
        <v>5060766.21</v>
      </c>
      <c r="G1491" s="54" t="str">
        <f t="shared" si="25"/>
        <v>320</v>
      </c>
    </row>
    <row r="1492" spans="1:7" ht="22.5" x14ac:dyDescent="0.2">
      <c r="A1492" s="352" t="s">
        <v>1042</v>
      </c>
      <c r="B1492" s="353">
        <v>200</v>
      </c>
      <c r="C1492" s="353" t="s">
        <v>2696</v>
      </c>
      <c r="D1492" s="355">
        <v>9521500</v>
      </c>
      <c r="E1492" s="355">
        <v>4460733.79</v>
      </c>
      <c r="F1492" s="355">
        <v>5060766.21</v>
      </c>
      <c r="G1492" s="54" t="str">
        <f t="shared" si="25"/>
        <v>323</v>
      </c>
    </row>
    <row r="1493" spans="1:7" x14ac:dyDescent="0.2">
      <c r="A1493" s="352" t="s">
        <v>166</v>
      </c>
      <c r="B1493" s="353">
        <v>200</v>
      </c>
      <c r="C1493" s="353" t="s">
        <v>2697</v>
      </c>
      <c r="D1493" s="355">
        <v>64040655.909999996</v>
      </c>
      <c r="E1493" s="355">
        <v>44403866.479999997</v>
      </c>
      <c r="F1493" s="355">
        <v>19636789.43</v>
      </c>
      <c r="G1493" s="54" t="str">
        <f t="shared" si="25"/>
        <v>000</v>
      </c>
    </row>
    <row r="1494" spans="1:7" ht="33.75" x14ac:dyDescent="0.2">
      <c r="A1494" s="352" t="s">
        <v>457</v>
      </c>
      <c r="B1494" s="353">
        <v>200</v>
      </c>
      <c r="C1494" s="353" t="s">
        <v>2698</v>
      </c>
      <c r="D1494" s="355">
        <v>61040655.909999996</v>
      </c>
      <c r="E1494" s="355">
        <v>44403866.479999997</v>
      </c>
      <c r="F1494" s="355">
        <v>16636789.43</v>
      </c>
      <c r="G1494" s="54" t="str">
        <f t="shared" si="25"/>
        <v>000</v>
      </c>
    </row>
    <row r="1495" spans="1:7" ht="67.5" x14ac:dyDescent="0.2">
      <c r="A1495" s="352" t="s">
        <v>705</v>
      </c>
      <c r="B1495" s="353">
        <v>200</v>
      </c>
      <c r="C1495" s="353" t="s">
        <v>2699</v>
      </c>
      <c r="D1495" s="355">
        <v>57938965.909999996</v>
      </c>
      <c r="E1495" s="355">
        <v>43700000</v>
      </c>
      <c r="F1495" s="355">
        <v>14238965.91</v>
      </c>
      <c r="G1495" s="54" t="str">
        <f t="shared" si="25"/>
        <v>000</v>
      </c>
    </row>
    <row r="1496" spans="1:7" ht="22.5" x14ac:dyDescent="0.2">
      <c r="A1496" s="352" t="s">
        <v>312</v>
      </c>
      <c r="B1496" s="353">
        <v>200</v>
      </c>
      <c r="C1496" s="353" t="s">
        <v>2700</v>
      </c>
      <c r="D1496" s="355">
        <v>57938965.909999996</v>
      </c>
      <c r="E1496" s="355">
        <v>43700000</v>
      </c>
      <c r="F1496" s="355">
        <v>14238965.91</v>
      </c>
      <c r="G1496" s="54" t="str">
        <f t="shared" si="25"/>
        <v>400</v>
      </c>
    </row>
    <row r="1497" spans="1:7" x14ac:dyDescent="0.2">
      <c r="A1497" s="352" t="s">
        <v>313</v>
      </c>
      <c r="B1497" s="353">
        <v>200</v>
      </c>
      <c r="C1497" s="353" t="s">
        <v>2701</v>
      </c>
      <c r="D1497" s="355">
        <v>57938965.909999996</v>
      </c>
      <c r="E1497" s="355">
        <v>43700000</v>
      </c>
      <c r="F1497" s="355">
        <v>14238965.91</v>
      </c>
      <c r="G1497" s="54" t="str">
        <f t="shared" si="25"/>
        <v>410</v>
      </c>
    </row>
    <row r="1498" spans="1:7" ht="22.5" x14ac:dyDescent="0.2">
      <c r="A1498" s="352" t="s">
        <v>311</v>
      </c>
      <c r="B1498" s="353">
        <v>200</v>
      </c>
      <c r="C1498" s="353" t="s">
        <v>2702</v>
      </c>
      <c r="D1498" s="355">
        <v>57938965.909999996</v>
      </c>
      <c r="E1498" s="355">
        <v>43700000</v>
      </c>
      <c r="F1498" s="355">
        <v>14238965.91</v>
      </c>
      <c r="G1498" s="54" t="str">
        <f t="shared" si="25"/>
        <v>412</v>
      </c>
    </row>
    <row r="1499" spans="1:7" ht="45" x14ac:dyDescent="0.2">
      <c r="A1499" s="352" t="s">
        <v>458</v>
      </c>
      <c r="B1499" s="353">
        <v>200</v>
      </c>
      <c r="C1499" s="353" t="s">
        <v>2703</v>
      </c>
      <c r="D1499" s="355">
        <v>3101690</v>
      </c>
      <c r="E1499" s="355">
        <v>703866.48</v>
      </c>
      <c r="F1499" s="355">
        <v>2397823.52</v>
      </c>
      <c r="G1499" s="54" t="str">
        <f t="shared" si="25"/>
        <v>000</v>
      </c>
    </row>
    <row r="1500" spans="1:7" ht="33.75" x14ac:dyDescent="0.2">
      <c r="A1500" s="352" t="s">
        <v>420</v>
      </c>
      <c r="B1500" s="353">
        <v>200</v>
      </c>
      <c r="C1500" s="353" t="s">
        <v>2704</v>
      </c>
      <c r="D1500" s="355">
        <v>3101690</v>
      </c>
      <c r="E1500" s="355">
        <v>703866.48</v>
      </c>
      <c r="F1500" s="355">
        <v>2397823.52</v>
      </c>
      <c r="G1500" s="54" t="str">
        <f t="shared" si="25"/>
        <v>000</v>
      </c>
    </row>
    <row r="1501" spans="1:7" ht="22.5" x14ac:dyDescent="0.2">
      <c r="A1501" s="352" t="s">
        <v>91</v>
      </c>
      <c r="B1501" s="353">
        <v>200</v>
      </c>
      <c r="C1501" s="353" t="s">
        <v>2705</v>
      </c>
      <c r="D1501" s="355">
        <v>81600</v>
      </c>
      <c r="E1501" s="355">
        <v>7056.52</v>
      </c>
      <c r="F1501" s="355">
        <v>74543.48</v>
      </c>
      <c r="G1501" s="54" t="str">
        <f t="shared" si="25"/>
        <v>200</v>
      </c>
    </row>
    <row r="1502" spans="1:7" ht="22.5" x14ac:dyDescent="0.2">
      <c r="A1502" s="352" t="s">
        <v>11</v>
      </c>
      <c r="B1502" s="353">
        <v>200</v>
      </c>
      <c r="C1502" s="353" t="s">
        <v>2706</v>
      </c>
      <c r="D1502" s="355">
        <v>81600</v>
      </c>
      <c r="E1502" s="355">
        <v>7056.52</v>
      </c>
      <c r="F1502" s="355">
        <v>74543.48</v>
      </c>
      <c r="G1502" s="54" t="str">
        <f t="shared" si="25"/>
        <v>240</v>
      </c>
    </row>
    <row r="1503" spans="1:7" x14ac:dyDescent="0.2">
      <c r="A1503" s="352" t="s">
        <v>406</v>
      </c>
      <c r="B1503" s="353">
        <v>200</v>
      </c>
      <c r="C1503" s="353" t="s">
        <v>2707</v>
      </c>
      <c r="D1503" s="355">
        <v>81600</v>
      </c>
      <c r="E1503" s="355">
        <v>7056.52</v>
      </c>
      <c r="F1503" s="355">
        <v>74543.48</v>
      </c>
      <c r="G1503" s="54" t="str">
        <f t="shared" si="25"/>
        <v>244</v>
      </c>
    </row>
    <row r="1504" spans="1:7" x14ac:dyDescent="0.2">
      <c r="A1504" s="352" t="s">
        <v>16</v>
      </c>
      <c r="B1504" s="353">
        <v>200</v>
      </c>
      <c r="C1504" s="353" t="s">
        <v>2708</v>
      </c>
      <c r="D1504" s="355">
        <v>3020090</v>
      </c>
      <c r="E1504" s="355">
        <v>696809.96</v>
      </c>
      <c r="F1504" s="355">
        <v>2323280.04</v>
      </c>
      <c r="G1504" s="54" t="str">
        <f t="shared" si="25"/>
        <v>300</v>
      </c>
    </row>
    <row r="1505" spans="1:7" ht="22.5" x14ac:dyDescent="0.2">
      <c r="A1505" s="352" t="s">
        <v>17</v>
      </c>
      <c r="B1505" s="353">
        <v>200</v>
      </c>
      <c r="C1505" s="353" t="s">
        <v>2709</v>
      </c>
      <c r="D1505" s="355">
        <v>3020090</v>
      </c>
      <c r="E1505" s="355">
        <v>696809.96</v>
      </c>
      <c r="F1505" s="355">
        <v>2323280.04</v>
      </c>
      <c r="G1505" s="54" t="str">
        <f t="shared" si="25"/>
        <v>320</v>
      </c>
    </row>
    <row r="1506" spans="1:7" ht="22.5" x14ac:dyDescent="0.2">
      <c r="A1506" s="352" t="s">
        <v>305</v>
      </c>
      <c r="B1506" s="353">
        <v>200</v>
      </c>
      <c r="C1506" s="353" t="s">
        <v>2710</v>
      </c>
      <c r="D1506" s="355">
        <v>3020090</v>
      </c>
      <c r="E1506" s="355">
        <v>696809.96</v>
      </c>
      <c r="F1506" s="355">
        <v>2323280.04</v>
      </c>
      <c r="G1506" s="54" t="str">
        <f t="shared" si="25"/>
        <v>321</v>
      </c>
    </row>
    <row r="1507" spans="1:7" x14ac:dyDescent="0.2">
      <c r="A1507" s="352" t="s">
        <v>56</v>
      </c>
      <c r="B1507" s="353">
        <v>200</v>
      </c>
      <c r="C1507" s="353" t="s">
        <v>2711</v>
      </c>
      <c r="D1507" s="355">
        <v>3000000</v>
      </c>
      <c r="E1507" s="355">
        <v>0</v>
      </c>
      <c r="F1507" s="355">
        <v>3000000</v>
      </c>
      <c r="G1507" s="54" t="str">
        <f t="shared" si="25"/>
        <v>000</v>
      </c>
    </row>
    <row r="1508" spans="1:7" x14ac:dyDescent="0.2">
      <c r="A1508" s="352" t="s">
        <v>336</v>
      </c>
      <c r="B1508" s="353">
        <v>200</v>
      </c>
      <c r="C1508" s="353" t="s">
        <v>2712</v>
      </c>
      <c r="D1508" s="355">
        <v>3000000</v>
      </c>
      <c r="E1508" s="355">
        <v>0</v>
      </c>
      <c r="F1508" s="355">
        <v>3000000</v>
      </c>
      <c r="G1508" s="54" t="str">
        <f t="shared" si="25"/>
        <v>000</v>
      </c>
    </row>
    <row r="1509" spans="1:7" ht="22.5" x14ac:dyDescent="0.2">
      <c r="A1509" s="352" t="s">
        <v>312</v>
      </c>
      <c r="B1509" s="353">
        <v>200</v>
      </c>
      <c r="C1509" s="353" t="s">
        <v>2713</v>
      </c>
      <c r="D1509" s="355">
        <v>3000000</v>
      </c>
      <c r="E1509" s="355">
        <v>0</v>
      </c>
      <c r="F1509" s="355">
        <v>3000000</v>
      </c>
      <c r="G1509" s="54" t="str">
        <f t="shared" si="25"/>
        <v>400</v>
      </c>
    </row>
    <row r="1510" spans="1:7" x14ac:dyDescent="0.2">
      <c r="A1510" s="352" t="s">
        <v>313</v>
      </c>
      <c r="B1510" s="353">
        <v>200</v>
      </c>
      <c r="C1510" s="353" t="s">
        <v>2714</v>
      </c>
      <c r="D1510" s="355">
        <v>3000000</v>
      </c>
      <c r="E1510" s="355">
        <v>0</v>
      </c>
      <c r="F1510" s="355">
        <v>3000000</v>
      </c>
      <c r="G1510" s="54" t="str">
        <f t="shared" si="25"/>
        <v>410</v>
      </c>
    </row>
    <row r="1511" spans="1:7" ht="22.5" x14ac:dyDescent="0.2">
      <c r="A1511" s="352" t="s">
        <v>311</v>
      </c>
      <c r="B1511" s="353">
        <v>200</v>
      </c>
      <c r="C1511" s="353" t="s">
        <v>2715</v>
      </c>
      <c r="D1511" s="355">
        <v>3000000</v>
      </c>
      <c r="E1511" s="355">
        <v>0</v>
      </c>
      <c r="F1511" s="355">
        <v>3000000</v>
      </c>
      <c r="G1511" s="54" t="str">
        <f t="shared" si="25"/>
        <v>412</v>
      </c>
    </row>
    <row r="1512" spans="1:7" x14ac:dyDescent="0.2">
      <c r="A1512" s="352" t="s">
        <v>41</v>
      </c>
      <c r="B1512" s="353">
        <v>200</v>
      </c>
      <c r="C1512" s="353" t="s">
        <v>2716</v>
      </c>
      <c r="D1512" s="355">
        <v>271525.65999999997</v>
      </c>
      <c r="E1512" s="355">
        <v>203644.17</v>
      </c>
      <c r="F1512" s="355">
        <v>67881.490000000005</v>
      </c>
      <c r="G1512" s="54" t="str">
        <f t="shared" si="25"/>
        <v>000</v>
      </c>
    </row>
    <row r="1513" spans="1:7" x14ac:dyDescent="0.2">
      <c r="A1513" s="352" t="s">
        <v>3</v>
      </c>
      <c r="B1513" s="353">
        <v>200</v>
      </c>
      <c r="C1513" s="353" t="s">
        <v>2717</v>
      </c>
      <c r="D1513" s="355">
        <v>271525.65999999997</v>
      </c>
      <c r="E1513" s="355">
        <v>203644.17</v>
      </c>
      <c r="F1513" s="355">
        <v>67881.490000000005</v>
      </c>
      <c r="G1513" s="54" t="str">
        <f t="shared" si="25"/>
        <v>000</v>
      </c>
    </row>
    <row r="1514" spans="1:7" ht="33.75" x14ac:dyDescent="0.2">
      <c r="A1514" s="352" t="s">
        <v>457</v>
      </c>
      <c r="B1514" s="353">
        <v>200</v>
      </c>
      <c r="C1514" s="353" t="s">
        <v>2718</v>
      </c>
      <c r="D1514" s="355">
        <v>271525.65999999997</v>
      </c>
      <c r="E1514" s="355">
        <v>203644.17</v>
      </c>
      <c r="F1514" s="355">
        <v>67881.490000000005</v>
      </c>
      <c r="G1514" s="54" t="str">
        <f t="shared" si="25"/>
        <v>000</v>
      </c>
    </row>
    <row r="1515" spans="1:7" ht="45" x14ac:dyDescent="0.2">
      <c r="A1515" s="352" t="s">
        <v>458</v>
      </c>
      <c r="B1515" s="353">
        <v>200</v>
      </c>
      <c r="C1515" s="353" t="s">
        <v>2719</v>
      </c>
      <c r="D1515" s="355">
        <v>271525.65999999997</v>
      </c>
      <c r="E1515" s="355">
        <v>203644.17</v>
      </c>
      <c r="F1515" s="355">
        <v>67881.490000000005</v>
      </c>
      <c r="G1515" s="54" t="str">
        <f t="shared" si="25"/>
        <v>000</v>
      </c>
    </row>
    <row r="1516" spans="1:7" ht="22.5" x14ac:dyDescent="0.2">
      <c r="A1516" s="352" t="s">
        <v>201</v>
      </c>
      <c r="B1516" s="353">
        <v>200</v>
      </c>
      <c r="C1516" s="353" t="s">
        <v>2720</v>
      </c>
      <c r="D1516" s="355">
        <v>271525.65999999997</v>
      </c>
      <c r="E1516" s="355">
        <v>203644.17</v>
      </c>
      <c r="F1516" s="355">
        <v>67881.490000000005</v>
      </c>
      <c r="G1516" s="54" t="str">
        <f t="shared" si="25"/>
        <v>000</v>
      </c>
    </row>
    <row r="1517" spans="1:7" ht="22.5" x14ac:dyDescent="0.2">
      <c r="A1517" s="352" t="s">
        <v>19</v>
      </c>
      <c r="B1517" s="353">
        <v>200</v>
      </c>
      <c r="C1517" s="353" t="s">
        <v>2721</v>
      </c>
      <c r="D1517" s="355">
        <v>271525.65999999997</v>
      </c>
      <c r="E1517" s="355">
        <v>203644.17</v>
      </c>
      <c r="F1517" s="355">
        <v>67881.490000000005</v>
      </c>
      <c r="G1517" s="54" t="str">
        <f t="shared" si="25"/>
        <v>600</v>
      </c>
    </row>
    <row r="1518" spans="1:7" x14ac:dyDescent="0.2">
      <c r="A1518" s="352" t="s">
        <v>21</v>
      </c>
      <c r="B1518" s="353">
        <v>200</v>
      </c>
      <c r="C1518" s="353" t="s">
        <v>2722</v>
      </c>
      <c r="D1518" s="355">
        <v>271525.65999999997</v>
      </c>
      <c r="E1518" s="355">
        <v>203644.17</v>
      </c>
      <c r="F1518" s="355">
        <v>67881.490000000005</v>
      </c>
      <c r="G1518" s="54" t="str">
        <f t="shared" si="25"/>
        <v>610</v>
      </c>
    </row>
    <row r="1519" spans="1:7" ht="33.75" x14ac:dyDescent="0.2">
      <c r="A1519" s="352" t="s">
        <v>202</v>
      </c>
      <c r="B1519" s="353">
        <v>200</v>
      </c>
      <c r="C1519" s="353" t="s">
        <v>2723</v>
      </c>
      <c r="D1519" s="355">
        <v>271525.65999999997</v>
      </c>
      <c r="E1519" s="355">
        <v>203644.17</v>
      </c>
      <c r="F1519" s="355">
        <v>67881.490000000005</v>
      </c>
      <c r="G1519" s="54" t="str">
        <f t="shared" si="25"/>
        <v>611</v>
      </c>
    </row>
    <row r="1520" spans="1:7" ht="22.5" x14ac:dyDescent="0.2">
      <c r="A1520" s="352" t="s">
        <v>54</v>
      </c>
      <c r="B1520" s="353">
        <v>200</v>
      </c>
      <c r="C1520" s="353" t="s">
        <v>2724</v>
      </c>
      <c r="D1520" s="355">
        <v>240819451.81</v>
      </c>
      <c r="E1520" s="355">
        <v>136199400.41</v>
      </c>
      <c r="F1520" s="355">
        <v>104620051.40000001</v>
      </c>
      <c r="G1520" s="54" t="str">
        <f t="shared" si="25"/>
        <v>000</v>
      </c>
    </row>
    <row r="1521" spans="1:7" x14ac:dyDescent="0.2">
      <c r="A1521" s="352" t="s">
        <v>81</v>
      </c>
      <c r="B1521" s="353">
        <v>200</v>
      </c>
      <c r="C1521" s="353" t="s">
        <v>2725</v>
      </c>
      <c r="D1521" s="355">
        <v>238219757.81</v>
      </c>
      <c r="E1521" s="355">
        <v>135025364.56</v>
      </c>
      <c r="F1521" s="355">
        <v>103194393.25</v>
      </c>
      <c r="G1521" s="54" t="str">
        <f t="shared" si="25"/>
        <v>000</v>
      </c>
    </row>
    <row r="1522" spans="1:7" x14ac:dyDescent="0.2">
      <c r="A1522" s="352" t="s">
        <v>677</v>
      </c>
      <c r="B1522" s="353">
        <v>200</v>
      </c>
      <c r="C1522" s="353" t="s">
        <v>2726</v>
      </c>
      <c r="D1522" s="355">
        <v>444999</v>
      </c>
      <c r="E1522" s="355">
        <v>288999</v>
      </c>
      <c r="F1522" s="355">
        <v>156000</v>
      </c>
      <c r="G1522" s="54" t="str">
        <f t="shared" si="25"/>
        <v>000</v>
      </c>
    </row>
    <row r="1523" spans="1:7" ht="45" x14ac:dyDescent="0.2">
      <c r="A1523" s="352" t="s">
        <v>470</v>
      </c>
      <c r="B1523" s="353">
        <v>200</v>
      </c>
      <c r="C1523" s="353" t="s">
        <v>2727</v>
      </c>
      <c r="D1523" s="355">
        <v>444999</v>
      </c>
      <c r="E1523" s="355">
        <v>288999</v>
      </c>
      <c r="F1523" s="355">
        <v>156000</v>
      </c>
      <c r="G1523" s="54" t="str">
        <f t="shared" si="25"/>
        <v>000</v>
      </c>
    </row>
    <row r="1524" spans="1:7" x14ac:dyDescent="0.2">
      <c r="A1524" s="352" t="s">
        <v>336</v>
      </c>
      <c r="B1524" s="353">
        <v>200</v>
      </c>
      <c r="C1524" s="353" t="s">
        <v>2728</v>
      </c>
      <c r="D1524" s="355">
        <v>444999</v>
      </c>
      <c r="E1524" s="355">
        <v>288999</v>
      </c>
      <c r="F1524" s="355">
        <v>156000</v>
      </c>
      <c r="G1524" s="54" t="str">
        <f t="shared" si="25"/>
        <v>000</v>
      </c>
    </row>
    <row r="1525" spans="1:7" ht="22.5" x14ac:dyDescent="0.2">
      <c r="A1525" s="352" t="s">
        <v>91</v>
      </c>
      <c r="B1525" s="353">
        <v>200</v>
      </c>
      <c r="C1525" s="353" t="s">
        <v>2729</v>
      </c>
      <c r="D1525" s="355">
        <v>444999</v>
      </c>
      <c r="E1525" s="355">
        <v>288999</v>
      </c>
      <c r="F1525" s="355">
        <v>156000</v>
      </c>
      <c r="G1525" s="54" t="str">
        <f t="shared" si="25"/>
        <v>200</v>
      </c>
    </row>
    <row r="1526" spans="1:7" ht="22.5" x14ac:dyDescent="0.2">
      <c r="A1526" s="352" t="s">
        <v>11</v>
      </c>
      <c r="B1526" s="353">
        <v>200</v>
      </c>
      <c r="C1526" s="353" t="s">
        <v>2730</v>
      </c>
      <c r="D1526" s="355">
        <v>444999</v>
      </c>
      <c r="E1526" s="355">
        <v>288999</v>
      </c>
      <c r="F1526" s="355">
        <v>156000</v>
      </c>
      <c r="G1526" s="54" t="str">
        <f t="shared" si="25"/>
        <v>240</v>
      </c>
    </row>
    <row r="1527" spans="1:7" x14ac:dyDescent="0.2">
      <c r="A1527" s="352" t="s">
        <v>406</v>
      </c>
      <c r="B1527" s="353">
        <v>200</v>
      </c>
      <c r="C1527" s="353" t="s">
        <v>2731</v>
      </c>
      <c r="D1527" s="355">
        <v>444999</v>
      </c>
      <c r="E1527" s="355">
        <v>288999</v>
      </c>
      <c r="F1527" s="355">
        <v>156000</v>
      </c>
      <c r="G1527" s="54" t="str">
        <f t="shared" si="25"/>
        <v>244</v>
      </c>
    </row>
    <row r="1528" spans="1:7" ht="22.5" x14ac:dyDescent="0.2">
      <c r="A1528" s="352" t="s">
        <v>676</v>
      </c>
      <c r="B1528" s="353">
        <v>200</v>
      </c>
      <c r="C1528" s="353" t="s">
        <v>2732</v>
      </c>
      <c r="D1528" s="355">
        <v>237774758.81</v>
      </c>
      <c r="E1528" s="355">
        <v>134736365.56</v>
      </c>
      <c r="F1528" s="355">
        <v>103038393.25</v>
      </c>
      <c r="G1528" s="54" t="str">
        <f t="shared" ref="G1528:G1591" si="26">RIGHT(C1528,3)</f>
        <v>000</v>
      </c>
    </row>
    <row r="1529" spans="1:7" ht="45" x14ac:dyDescent="0.2">
      <c r="A1529" s="352" t="s">
        <v>470</v>
      </c>
      <c r="B1529" s="353">
        <v>200</v>
      </c>
      <c r="C1529" s="353" t="s">
        <v>2733</v>
      </c>
      <c r="D1529" s="355">
        <v>231914777.81</v>
      </c>
      <c r="E1529" s="355">
        <v>130262782.34999999</v>
      </c>
      <c r="F1529" s="355">
        <v>101651995.45999999</v>
      </c>
      <c r="G1529" s="54" t="str">
        <f t="shared" si="26"/>
        <v>000</v>
      </c>
    </row>
    <row r="1530" spans="1:7" x14ac:dyDescent="0.2">
      <c r="A1530" s="352" t="s">
        <v>336</v>
      </c>
      <c r="B1530" s="353">
        <v>200</v>
      </c>
      <c r="C1530" s="353" t="s">
        <v>2734</v>
      </c>
      <c r="D1530" s="355">
        <v>79917895.310000002</v>
      </c>
      <c r="E1530" s="355">
        <v>56039778.469999999</v>
      </c>
      <c r="F1530" s="355">
        <v>23878116.84</v>
      </c>
      <c r="G1530" s="54" t="str">
        <f t="shared" si="26"/>
        <v>000</v>
      </c>
    </row>
    <row r="1531" spans="1:7" ht="33.75" x14ac:dyDescent="0.2">
      <c r="A1531" s="352" t="s">
        <v>9</v>
      </c>
      <c r="B1531" s="353">
        <v>200</v>
      </c>
      <c r="C1531" s="353" t="s">
        <v>2735</v>
      </c>
      <c r="D1531" s="355">
        <v>67037352.350000001</v>
      </c>
      <c r="E1531" s="355">
        <v>47989409.600000001</v>
      </c>
      <c r="F1531" s="355">
        <v>19047942.75</v>
      </c>
      <c r="G1531" s="54" t="str">
        <f t="shared" si="26"/>
        <v>100</v>
      </c>
    </row>
    <row r="1532" spans="1:7" x14ac:dyDescent="0.2">
      <c r="A1532" s="352" t="s">
        <v>14</v>
      </c>
      <c r="B1532" s="353">
        <v>200</v>
      </c>
      <c r="C1532" s="353" t="s">
        <v>2736</v>
      </c>
      <c r="D1532" s="355">
        <v>42912072.619999997</v>
      </c>
      <c r="E1532" s="355">
        <v>32185758.309999999</v>
      </c>
      <c r="F1532" s="355">
        <v>10726314.310000001</v>
      </c>
      <c r="G1532" s="54" t="str">
        <f t="shared" si="26"/>
        <v>110</v>
      </c>
    </row>
    <row r="1533" spans="1:7" x14ac:dyDescent="0.2">
      <c r="A1533" s="352" t="s">
        <v>92</v>
      </c>
      <c r="B1533" s="353">
        <v>200</v>
      </c>
      <c r="C1533" s="353" t="s">
        <v>2737</v>
      </c>
      <c r="D1533" s="355">
        <v>32291925.359999999</v>
      </c>
      <c r="E1533" s="355">
        <v>24236076.82</v>
      </c>
      <c r="F1533" s="355">
        <v>8055848.54</v>
      </c>
      <c r="G1533" s="54" t="str">
        <f t="shared" si="26"/>
        <v>111</v>
      </c>
    </row>
    <row r="1534" spans="1:7" x14ac:dyDescent="0.2">
      <c r="A1534" s="352" t="s">
        <v>93</v>
      </c>
      <c r="B1534" s="353">
        <v>200</v>
      </c>
      <c r="C1534" s="353" t="s">
        <v>2738</v>
      </c>
      <c r="D1534" s="355">
        <v>1409292</v>
      </c>
      <c r="E1534" s="355">
        <v>1162257.49</v>
      </c>
      <c r="F1534" s="355">
        <v>247034.51</v>
      </c>
      <c r="G1534" s="54" t="str">
        <f t="shared" si="26"/>
        <v>112</v>
      </c>
    </row>
    <row r="1535" spans="1:7" ht="22.5" x14ac:dyDescent="0.2">
      <c r="A1535" s="352" t="s">
        <v>94</v>
      </c>
      <c r="B1535" s="353">
        <v>200</v>
      </c>
      <c r="C1535" s="353" t="s">
        <v>2739</v>
      </c>
      <c r="D1535" s="355">
        <v>9210855.2599999998</v>
      </c>
      <c r="E1535" s="355">
        <v>6787424</v>
      </c>
      <c r="F1535" s="355">
        <v>2423431.2599999998</v>
      </c>
      <c r="G1535" s="54" t="str">
        <f t="shared" si="26"/>
        <v>119</v>
      </c>
    </row>
    <row r="1536" spans="1:7" x14ac:dyDescent="0.2">
      <c r="A1536" s="352" t="s">
        <v>10</v>
      </c>
      <c r="B1536" s="353">
        <v>200</v>
      </c>
      <c r="C1536" s="353" t="s">
        <v>2740</v>
      </c>
      <c r="D1536" s="355">
        <v>24125279.73</v>
      </c>
      <c r="E1536" s="355">
        <v>15803651.289999999</v>
      </c>
      <c r="F1536" s="355">
        <v>8321628.4400000004</v>
      </c>
      <c r="G1536" s="54" t="str">
        <f t="shared" si="26"/>
        <v>120</v>
      </c>
    </row>
    <row r="1537" spans="1:7" x14ac:dyDescent="0.2">
      <c r="A1537" s="352" t="s">
        <v>343</v>
      </c>
      <c r="B1537" s="353">
        <v>200</v>
      </c>
      <c r="C1537" s="353" t="s">
        <v>2741</v>
      </c>
      <c r="D1537" s="355">
        <v>17456745.390000001</v>
      </c>
      <c r="E1537" s="355">
        <v>11284189.609999999</v>
      </c>
      <c r="F1537" s="355">
        <v>6172555.7800000003</v>
      </c>
      <c r="G1537" s="54" t="str">
        <f t="shared" si="26"/>
        <v>121</v>
      </c>
    </row>
    <row r="1538" spans="1:7" ht="22.5" x14ac:dyDescent="0.2">
      <c r="A1538" s="352" t="s">
        <v>57</v>
      </c>
      <c r="B1538" s="353">
        <v>200</v>
      </c>
      <c r="C1538" s="353" t="s">
        <v>2742</v>
      </c>
      <c r="D1538" s="355">
        <v>1787780</v>
      </c>
      <c r="E1538" s="355">
        <v>1441723.89</v>
      </c>
      <c r="F1538" s="355">
        <v>346056.11</v>
      </c>
      <c r="G1538" s="54" t="str">
        <f t="shared" si="26"/>
        <v>122</v>
      </c>
    </row>
    <row r="1539" spans="1:7" ht="33.75" x14ac:dyDescent="0.2">
      <c r="A1539" s="352" t="s">
        <v>344</v>
      </c>
      <c r="B1539" s="353">
        <v>200</v>
      </c>
      <c r="C1539" s="353" t="s">
        <v>2743</v>
      </c>
      <c r="D1539" s="355">
        <v>4880754.34</v>
      </c>
      <c r="E1539" s="355">
        <v>3077737.79</v>
      </c>
      <c r="F1539" s="355">
        <v>1803016.55</v>
      </c>
      <c r="G1539" s="54" t="str">
        <f t="shared" si="26"/>
        <v>129</v>
      </c>
    </row>
    <row r="1540" spans="1:7" ht="22.5" x14ac:dyDescent="0.2">
      <c r="A1540" s="352" t="s">
        <v>91</v>
      </c>
      <c r="B1540" s="353">
        <v>200</v>
      </c>
      <c r="C1540" s="353" t="s">
        <v>2744</v>
      </c>
      <c r="D1540" s="355">
        <v>12865842.960000001</v>
      </c>
      <c r="E1540" s="355">
        <v>8050368.8700000001</v>
      </c>
      <c r="F1540" s="355">
        <v>4815474.09</v>
      </c>
      <c r="G1540" s="54" t="str">
        <f t="shared" si="26"/>
        <v>200</v>
      </c>
    </row>
    <row r="1541" spans="1:7" ht="22.5" x14ac:dyDescent="0.2">
      <c r="A1541" s="352" t="s">
        <v>11</v>
      </c>
      <c r="B1541" s="353">
        <v>200</v>
      </c>
      <c r="C1541" s="353" t="s">
        <v>2745</v>
      </c>
      <c r="D1541" s="355">
        <v>12865842.960000001</v>
      </c>
      <c r="E1541" s="355">
        <v>8050368.8700000001</v>
      </c>
      <c r="F1541" s="355">
        <v>4815474.09</v>
      </c>
      <c r="G1541" s="54" t="str">
        <f t="shared" si="26"/>
        <v>240</v>
      </c>
    </row>
    <row r="1542" spans="1:7" x14ac:dyDescent="0.2">
      <c r="A1542" s="352" t="s">
        <v>406</v>
      </c>
      <c r="B1542" s="353">
        <v>200</v>
      </c>
      <c r="C1542" s="353" t="s">
        <v>2746</v>
      </c>
      <c r="D1542" s="355">
        <v>9152083.9399999995</v>
      </c>
      <c r="E1542" s="355">
        <v>5438491.1500000004</v>
      </c>
      <c r="F1542" s="355">
        <v>3713592.79</v>
      </c>
      <c r="G1542" s="54" t="str">
        <f t="shared" si="26"/>
        <v>244</v>
      </c>
    </row>
    <row r="1543" spans="1:7" x14ac:dyDescent="0.2">
      <c r="A1543" s="352" t="s">
        <v>650</v>
      </c>
      <c r="B1543" s="353">
        <v>200</v>
      </c>
      <c r="C1543" s="353" t="s">
        <v>2747</v>
      </c>
      <c r="D1543" s="355">
        <v>3713759.02</v>
      </c>
      <c r="E1543" s="355">
        <v>2611877.7200000002</v>
      </c>
      <c r="F1543" s="355">
        <v>1101881.3</v>
      </c>
      <c r="G1543" s="54" t="str">
        <f t="shared" si="26"/>
        <v>247</v>
      </c>
    </row>
    <row r="1544" spans="1:7" x14ac:dyDescent="0.2">
      <c r="A1544" s="352" t="s">
        <v>12</v>
      </c>
      <c r="B1544" s="353">
        <v>200</v>
      </c>
      <c r="C1544" s="353" t="s">
        <v>2748</v>
      </c>
      <c r="D1544" s="355">
        <v>14700</v>
      </c>
      <c r="E1544" s="355">
        <v>0</v>
      </c>
      <c r="F1544" s="355">
        <v>14700</v>
      </c>
      <c r="G1544" s="54" t="str">
        <f t="shared" si="26"/>
        <v>800</v>
      </c>
    </row>
    <row r="1545" spans="1:7" x14ac:dyDescent="0.2">
      <c r="A1545" s="352" t="s">
        <v>13</v>
      </c>
      <c r="B1545" s="353">
        <v>200</v>
      </c>
      <c r="C1545" s="353" t="s">
        <v>2749</v>
      </c>
      <c r="D1545" s="355">
        <v>14700</v>
      </c>
      <c r="E1545" s="355">
        <v>0</v>
      </c>
      <c r="F1545" s="355">
        <v>14700</v>
      </c>
      <c r="G1545" s="54" t="str">
        <f t="shared" si="26"/>
        <v>850</v>
      </c>
    </row>
    <row r="1546" spans="1:7" x14ac:dyDescent="0.2">
      <c r="A1546" s="352" t="s">
        <v>188</v>
      </c>
      <c r="B1546" s="353">
        <v>200</v>
      </c>
      <c r="C1546" s="353" t="s">
        <v>2750</v>
      </c>
      <c r="D1546" s="355">
        <v>11100</v>
      </c>
      <c r="E1546" s="355">
        <v>0</v>
      </c>
      <c r="F1546" s="355">
        <v>11100</v>
      </c>
      <c r="G1546" s="54" t="str">
        <f t="shared" si="26"/>
        <v>852</v>
      </c>
    </row>
    <row r="1547" spans="1:7" x14ac:dyDescent="0.2">
      <c r="A1547" s="352" t="s">
        <v>371</v>
      </c>
      <c r="B1547" s="353">
        <v>200</v>
      </c>
      <c r="C1547" s="353" t="s">
        <v>2751</v>
      </c>
      <c r="D1547" s="355">
        <v>3600</v>
      </c>
      <c r="E1547" s="355">
        <v>0</v>
      </c>
      <c r="F1547" s="355">
        <v>3600</v>
      </c>
      <c r="G1547" s="54" t="str">
        <f t="shared" si="26"/>
        <v>853</v>
      </c>
    </row>
    <row r="1548" spans="1:7" ht="45" x14ac:dyDescent="0.2">
      <c r="A1548" s="352" t="s">
        <v>397</v>
      </c>
      <c r="B1548" s="353">
        <v>200</v>
      </c>
      <c r="C1548" s="353" t="s">
        <v>2752</v>
      </c>
      <c r="D1548" s="355">
        <v>4938327.5999999996</v>
      </c>
      <c r="E1548" s="355">
        <v>3088507.51</v>
      </c>
      <c r="F1548" s="355">
        <v>1849820.09</v>
      </c>
      <c r="G1548" s="54" t="str">
        <f t="shared" si="26"/>
        <v>000</v>
      </c>
    </row>
    <row r="1549" spans="1:7" ht="33.75" x14ac:dyDescent="0.2">
      <c r="A1549" s="352" t="s">
        <v>9</v>
      </c>
      <c r="B1549" s="353">
        <v>200</v>
      </c>
      <c r="C1549" s="353" t="s">
        <v>2753</v>
      </c>
      <c r="D1549" s="355">
        <v>4938327.5999999996</v>
      </c>
      <c r="E1549" s="355">
        <v>3088507.51</v>
      </c>
      <c r="F1549" s="355">
        <v>1849820.09</v>
      </c>
      <c r="G1549" s="54" t="str">
        <f t="shared" si="26"/>
        <v>100</v>
      </c>
    </row>
    <row r="1550" spans="1:7" x14ac:dyDescent="0.2">
      <c r="A1550" s="352" t="s">
        <v>10</v>
      </c>
      <c r="B1550" s="353">
        <v>200</v>
      </c>
      <c r="C1550" s="353" t="s">
        <v>2754</v>
      </c>
      <c r="D1550" s="355">
        <v>4938327.5999999996</v>
      </c>
      <c r="E1550" s="355">
        <v>3088507.51</v>
      </c>
      <c r="F1550" s="355">
        <v>1849820.09</v>
      </c>
      <c r="G1550" s="54" t="str">
        <f t="shared" si="26"/>
        <v>120</v>
      </c>
    </row>
    <row r="1551" spans="1:7" x14ac:dyDescent="0.2">
      <c r="A1551" s="352" t="s">
        <v>343</v>
      </c>
      <c r="B1551" s="353">
        <v>200</v>
      </c>
      <c r="C1551" s="353" t="s">
        <v>2755</v>
      </c>
      <c r="D1551" s="355">
        <v>3891387.6</v>
      </c>
      <c r="E1551" s="355">
        <v>2517169.5099999998</v>
      </c>
      <c r="F1551" s="355">
        <v>1374218.09</v>
      </c>
      <c r="G1551" s="54" t="str">
        <f t="shared" si="26"/>
        <v>121</v>
      </c>
    </row>
    <row r="1552" spans="1:7" ht="33.75" x14ac:dyDescent="0.2">
      <c r="A1552" s="352" t="s">
        <v>344</v>
      </c>
      <c r="B1552" s="353">
        <v>200</v>
      </c>
      <c r="C1552" s="353" t="s">
        <v>2756</v>
      </c>
      <c r="D1552" s="355">
        <v>1046940</v>
      </c>
      <c r="E1552" s="355">
        <v>571338</v>
      </c>
      <c r="F1552" s="355">
        <v>475602</v>
      </c>
      <c r="G1552" s="54" t="str">
        <f t="shared" si="26"/>
        <v>129</v>
      </c>
    </row>
    <row r="1553" spans="1:7" ht="22.5" x14ac:dyDescent="0.2">
      <c r="A1553" s="352" t="s">
        <v>653</v>
      </c>
      <c r="B1553" s="353">
        <v>200</v>
      </c>
      <c r="C1553" s="353" t="s">
        <v>2757</v>
      </c>
      <c r="D1553" s="355">
        <v>80657921.439999998</v>
      </c>
      <c r="E1553" s="355">
        <v>33834982.329999998</v>
      </c>
      <c r="F1553" s="355">
        <v>46822939.109999999</v>
      </c>
      <c r="G1553" s="54" t="str">
        <f t="shared" si="26"/>
        <v>000</v>
      </c>
    </row>
    <row r="1554" spans="1:7" ht="33.75" x14ac:dyDescent="0.2">
      <c r="A1554" s="352" t="s">
        <v>9</v>
      </c>
      <c r="B1554" s="353">
        <v>200</v>
      </c>
      <c r="C1554" s="353" t="s">
        <v>2758</v>
      </c>
      <c r="D1554" s="355">
        <v>29843319.09</v>
      </c>
      <c r="E1554" s="355">
        <v>19436213.25</v>
      </c>
      <c r="F1554" s="355">
        <v>10407105.84</v>
      </c>
      <c r="G1554" s="54" t="str">
        <f t="shared" si="26"/>
        <v>100</v>
      </c>
    </row>
    <row r="1555" spans="1:7" x14ac:dyDescent="0.2">
      <c r="A1555" s="352" t="s">
        <v>14</v>
      </c>
      <c r="B1555" s="353">
        <v>200</v>
      </c>
      <c r="C1555" s="353" t="s">
        <v>2759</v>
      </c>
      <c r="D1555" s="355">
        <v>29843319.09</v>
      </c>
      <c r="E1555" s="355">
        <v>19436213.25</v>
      </c>
      <c r="F1555" s="355">
        <v>10407105.84</v>
      </c>
      <c r="G1555" s="54" t="str">
        <f t="shared" si="26"/>
        <v>110</v>
      </c>
    </row>
    <row r="1556" spans="1:7" x14ac:dyDescent="0.2">
      <c r="A1556" s="352" t="s">
        <v>92</v>
      </c>
      <c r="B1556" s="353">
        <v>200</v>
      </c>
      <c r="C1556" s="353" t="s">
        <v>2760</v>
      </c>
      <c r="D1556" s="355">
        <v>22301625.449999999</v>
      </c>
      <c r="E1556" s="355">
        <v>14510463.75</v>
      </c>
      <c r="F1556" s="355">
        <v>7791161.7000000002</v>
      </c>
      <c r="G1556" s="54" t="str">
        <f t="shared" si="26"/>
        <v>111</v>
      </c>
    </row>
    <row r="1557" spans="1:7" x14ac:dyDescent="0.2">
      <c r="A1557" s="352" t="s">
        <v>93</v>
      </c>
      <c r="B1557" s="353">
        <v>200</v>
      </c>
      <c r="C1557" s="353" t="s">
        <v>2761</v>
      </c>
      <c r="D1557" s="355">
        <v>919684</v>
      </c>
      <c r="E1557" s="355">
        <v>539872.5</v>
      </c>
      <c r="F1557" s="355">
        <v>379811.5</v>
      </c>
      <c r="G1557" s="54" t="str">
        <f t="shared" si="26"/>
        <v>112</v>
      </c>
    </row>
    <row r="1558" spans="1:7" ht="22.5" x14ac:dyDescent="0.2">
      <c r="A1558" s="352" t="s">
        <v>94</v>
      </c>
      <c r="B1558" s="353">
        <v>200</v>
      </c>
      <c r="C1558" s="353" t="s">
        <v>2762</v>
      </c>
      <c r="D1558" s="355">
        <v>6622009.6399999997</v>
      </c>
      <c r="E1558" s="355">
        <v>4385877</v>
      </c>
      <c r="F1558" s="355">
        <v>2236132.64</v>
      </c>
      <c r="G1558" s="54" t="str">
        <f t="shared" si="26"/>
        <v>119</v>
      </c>
    </row>
    <row r="1559" spans="1:7" ht="22.5" x14ac:dyDescent="0.2">
      <c r="A1559" s="352" t="s">
        <v>91</v>
      </c>
      <c r="B1559" s="353">
        <v>200</v>
      </c>
      <c r="C1559" s="353" t="s">
        <v>2763</v>
      </c>
      <c r="D1559" s="355">
        <v>50809802.350000001</v>
      </c>
      <c r="E1559" s="355">
        <v>14398769.08</v>
      </c>
      <c r="F1559" s="355">
        <v>36411033.270000003</v>
      </c>
      <c r="G1559" s="54" t="str">
        <f t="shared" si="26"/>
        <v>200</v>
      </c>
    </row>
    <row r="1560" spans="1:7" ht="22.5" x14ac:dyDescent="0.2">
      <c r="A1560" s="352" t="s">
        <v>11</v>
      </c>
      <c r="B1560" s="353">
        <v>200</v>
      </c>
      <c r="C1560" s="353" t="s">
        <v>2764</v>
      </c>
      <c r="D1560" s="355">
        <v>50809802.350000001</v>
      </c>
      <c r="E1560" s="355">
        <v>14398769.08</v>
      </c>
      <c r="F1560" s="355">
        <v>36411033.270000003</v>
      </c>
      <c r="G1560" s="54" t="str">
        <f t="shared" si="26"/>
        <v>240</v>
      </c>
    </row>
    <row r="1561" spans="1:7" x14ac:dyDescent="0.2">
      <c r="A1561" s="352" t="s">
        <v>406</v>
      </c>
      <c r="B1561" s="353">
        <v>200</v>
      </c>
      <c r="C1561" s="353" t="s">
        <v>2765</v>
      </c>
      <c r="D1561" s="355">
        <v>49870676.549999997</v>
      </c>
      <c r="E1561" s="355">
        <v>13883411.24</v>
      </c>
      <c r="F1561" s="355">
        <v>35987265.310000002</v>
      </c>
      <c r="G1561" s="54" t="str">
        <f t="shared" si="26"/>
        <v>244</v>
      </c>
    </row>
    <row r="1562" spans="1:7" x14ac:dyDescent="0.2">
      <c r="A1562" s="352" t="s">
        <v>650</v>
      </c>
      <c r="B1562" s="353">
        <v>200</v>
      </c>
      <c r="C1562" s="353" t="s">
        <v>2766</v>
      </c>
      <c r="D1562" s="355">
        <v>939125.8</v>
      </c>
      <c r="E1562" s="355">
        <v>515357.84</v>
      </c>
      <c r="F1562" s="355">
        <v>423767.96</v>
      </c>
      <c r="G1562" s="54" t="str">
        <f t="shared" si="26"/>
        <v>247</v>
      </c>
    </row>
    <row r="1563" spans="1:7" x14ac:dyDescent="0.2">
      <c r="A1563" s="352" t="s">
        <v>12</v>
      </c>
      <c r="B1563" s="353">
        <v>200</v>
      </c>
      <c r="C1563" s="353" t="s">
        <v>2767</v>
      </c>
      <c r="D1563" s="355">
        <v>4800</v>
      </c>
      <c r="E1563" s="355">
        <v>0</v>
      </c>
      <c r="F1563" s="355">
        <v>4800</v>
      </c>
      <c r="G1563" s="54" t="str">
        <f t="shared" si="26"/>
        <v>800</v>
      </c>
    </row>
    <row r="1564" spans="1:7" x14ac:dyDescent="0.2">
      <c r="A1564" s="352" t="s">
        <v>13</v>
      </c>
      <c r="B1564" s="353">
        <v>200</v>
      </c>
      <c r="C1564" s="353" t="s">
        <v>2768</v>
      </c>
      <c r="D1564" s="355">
        <v>4800</v>
      </c>
      <c r="E1564" s="355">
        <v>0</v>
      </c>
      <c r="F1564" s="355">
        <v>4800</v>
      </c>
      <c r="G1564" s="54" t="str">
        <f t="shared" si="26"/>
        <v>850</v>
      </c>
    </row>
    <row r="1565" spans="1:7" x14ac:dyDescent="0.2">
      <c r="A1565" s="352" t="s">
        <v>188</v>
      </c>
      <c r="B1565" s="353">
        <v>200</v>
      </c>
      <c r="C1565" s="353" t="s">
        <v>2769</v>
      </c>
      <c r="D1565" s="355">
        <v>4800</v>
      </c>
      <c r="E1565" s="355">
        <v>0</v>
      </c>
      <c r="F1565" s="355">
        <v>4800</v>
      </c>
      <c r="G1565" s="54" t="str">
        <f t="shared" si="26"/>
        <v>852</v>
      </c>
    </row>
    <row r="1566" spans="1:7" ht="22.5" x14ac:dyDescent="0.2">
      <c r="A1566" s="352" t="s">
        <v>142</v>
      </c>
      <c r="B1566" s="353">
        <v>200</v>
      </c>
      <c r="C1566" s="353" t="s">
        <v>2770</v>
      </c>
      <c r="D1566" s="355">
        <v>66400633.460000001</v>
      </c>
      <c r="E1566" s="355">
        <v>37299514.039999999</v>
      </c>
      <c r="F1566" s="355">
        <v>29101119.420000002</v>
      </c>
      <c r="G1566" s="54" t="str">
        <f t="shared" si="26"/>
        <v>000</v>
      </c>
    </row>
    <row r="1567" spans="1:7" ht="33.75" x14ac:dyDescent="0.2">
      <c r="A1567" s="352" t="s">
        <v>9</v>
      </c>
      <c r="B1567" s="353">
        <v>200</v>
      </c>
      <c r="C1567" s="353" t="s">
        <v>2771</v>
      </c>
      <c r="D1567" s="355">
        <v>56826515.460000001</v>
      </c>
      <c r="E1567" s="355">
        <v>34954420.969999999</v>
      </c>
      <c r="F1567" s="355">
        <v>21872094.489999998</v>
      </c>
      <c r="G1567" s="54" t="str">
        <f t="shared" si="26"/>
        <v>100</v>
      </c>
    </row>
    <row r="1568" spans="1:7" x14ac:dyDescent="0.2">
      <c r="A1568" s="352" t="s">
        <v>14</v>
      </c>
      <c r="B1568" s="353">
        <v>200</v>
      </c>
      <c r="C1568" s="353" t="s">
        <v>2772</v>
      </c>
      <c r="D1568" s="355">
        <v>56826515.460000001</v>
      </c>
      <c r="E1568" s="355">
        <v>34954420.969999999</v>
      </c>
      <c r="F1568" s="355">
        <v>21872094.489999998</v>
      </c>
      <c r="G1568" s="54" t="str">
        <f t="shared" si="26"/>
        <v>110</v>
      </c>
    </row>
    <row r="1569" spans="1:7" x14ac:dyDescent="0.2">
      <c r="A1569" s="352" t="s">
        <v>92</v>
      </c>
      <c r="B1569" s="353">
        <v>200</v>
      </c>
      <c r="C1569" s="353" t="s">
        <v>2773</v>
      </c>
      <c r="D1569" s="355">
        <v>41869042</v>
      </c>
      <c r="E1569" s="355">
        <v>25716340.23</v>
      </c>
      <c r="F1569" s="355">
        <v>16152701.77</v>
      </c>
      <c r="G1569" s="54" t="str">
        <f t="shared" si="26"/>
        <v>111</v>
      </c>
    </row>
    <row r="1570" spans="1:7" x14ac:dyDescent="0.2">
      <c r="A1570" s="352" t="s">
        <v>93</v>
      </c>
      <c r="B1570" s="353">
        <v>200</v>
      </c>
      <c r="C1570" s="353" t="s">
        <v>2774</v>
      </c>
      <c r="D1570" s="355">
        <v>2312994</v>
      </c>
      <c r="E1570" s="355">
        <v>1654523.74</v>
      </c>
      <c r="F1570" s="355">
        <v>658470.26</v>
      </c>
      <c r="G1570" s="54" t="str">
        <f t="shared" si="26"/>
        <v>112</v>
      </c>
    </row>
    <row r="1571" spans="1:7" ht="22.5" x14ac:dyDescent="0.2">
      <c r="A1571" s="352" t="s">
        <v>94</v>
      </c>
      <c r="B1571" s="353">
        <v>200</v>
      </c>
      <c r="C1571" s="353" t="s">
        <v>2775</v>
      </c>
      <c r="D1571" s="355">
        <v>12644479.460000001</v>
      </c>
      <c r="E1571" s="355">
        <v>7583557</v>
      </c>
      <c r="F1571" s="355">
        <v>5060922.46</v>
      </c>
      <c r="G1571" s="54" t="str">
        <f t="shared" si="26"/>
        <v>119</v>
      </c>
    </row>
    <row r="1572" spans="1:7" ht="22.5" x14ac:dyDescent="0.2">
      <c r="A1572" s="352" t="s">
        <v>91</v>
      </c>
      <c r="B1572" s="353">
        <v>200</v>
      </c>
      <c r="C1572" s="353" t="s">
        <v>2776</v>
      </c>
      <c r="D1572" s="355">
        <v>9573518</v>
      </c>
      <c r="E1572" s="355">
        <v>2345093.0699999998</v>
      </c>
      <c r="F1572" s="355">
        <v>7228424.9299999997</v>
      </c>
      <c r="G1572" s="54" t="str">
        <f t="shared" si="26"/>
        <v>200</v>
      </c>
    </row>
    <row r="1573" spans="1:7" ht="22.5" x14ac:dyDescent="0.2">
      <c r="A1573" s="352" t="s">
        <v>11</v>
      </c>
      <c r="B1573" s="353">
        <v>200</v>
      </c>
      <c r="C1573" s="353" t="s">
        <v>2777</v>
      </c>
      <c r="D1573" s="355">
        <v>9573518</v>
      </c>
      <c r="E1573" s="355">
        <v>2345093.0699999998</v>
      </c>
      <c r="F1573" s="355">
        <v>7228424.9299999997</v>
      </c>
      <c r="G1573" s="54" t="str">
        <f t="shared" si="26"/>
        <v>240</v>
      </c>
    </row>
    <row r="1574" spans="1:7" x14ac:dyDescent="0.2">
      <c r="A1574" s="352" t="s">
        <v>406</v>
      </c>
      <c r="B1574" s="353">
        <v>200</v>
      </c>
      <c r="C1574" s="353" t="s">
        <v>2778</v>
      </c>
      <c r="D1574" s="355">
        <v>7495444</v>
      </c>
      <c r="E1574" s="355">
        <v>1428903.6</v>
      </c>
      <c r="F1574" s="355">
        <v>6066540.4000000004</v>
      </c>
      <c r="G1574" s="54" t="str">
        <f t="shared" si="26"/>
        <v>244</v>
      </c>
    </row>
    <row r="1575" spans="1:7" x14ac:dyDescent="0.2">
      <c r="A1575" s="352" t="s">
        <v>650</v>
      </c>
      <c r="B1575" s="353">
        <v>200</v>
      </c>
      <c r="C1575" s="353" t="s">
        <v>2779</v>
      </c>
      <c r="D1575" s="355">
        <v>2078074</v>
      </c>
      <c r="E1575" s="355">
        <v>916189.47</v>
      </c>
      <c r="F1575" s="355">
        <v>1161884.53</v>
      </c>
      <c r="G1575" s="54" t="str">
        <f t="shared" si="26"/>
        <v>247</v>
      </c>
    </row>
    <row r="1576" spans="1:7" x14ac:dyDescent="0.2">
      <c r="A1576" s="352" t="s">
        <v>12</v>
      </c>
      <c r="B1576" s="353">
        <v>200</v>
      </c>
      <c r="C1576" s="353" t="s">
        <v>2780</v>
      </c>
      <c r="D1576" s="355">
        <v>600</v>
      </c>
      <c r="E1576" s="355">
        <v>0</v>
      </c>
      <c r="F1576" s="355">
        <v>600</v>
      </c>
      <c r="G1576" s="54" t="str">
        <f t="shared" si="26"/>
        <v>800</v>
      </c>
    </row>
    <row r="1577" spans="1:7" x14ac:dyDescent="0.2">
      <c r="A1577" s="352" t="s">
        <v>13</v>
      </c>
      <c r="B1577" s="353">
        <v>200</v>
      </c>
      <c r="C1577" s="353" t="s">
        <v>2781</v>
      </c>
      <c r="D1577" s="355">
        <v>600</v>
      </c>
      <c r="E1577" s="355">
        <v>0</v>
      </c>
      <c r="F1577" s="355">
        <v>600</v>
      </c>
      <c r="G1577" s="54" t="str">
        <f t="shared" si="26"/>
        <v>850</v>
      </c>
    </row>
    <row r="1578" spans="1:7" x14ac:dyDescent="0.2">
      <c r="A1578" s="352" t="s">
        <v>188</v>
      </c>
      <c r="B1578" s="353">
        <v>200</v>
      </c>
      <c r="C1578" s="353" t="s">
        <v>2782</v>
      </c>
      <c r="D1578" s="355">
        <v>600</v>
      </c>
      <c r="E1578" s="355">
        <v>0</v>
      </c>
      <c r="F1578" s="355">
        <v>600</v>
      </c>
      <c r="G1578" s="54" t="str">
        <f t="shared" si="26"/>
        <v>852</v>
      </c>
    </row>
    <row r="1579" spans="1:7" x14ac:dyDescent="0.2">
      <c r="A1579" s="352" t="s">
        <v>56</v>
      </c>
      <c r="B1579" s="353">
        <v>200</v>
      </c>
      <c r="C1579" s="353" t="s">
        <v>2783</v>
      </c>
      <c r="D1579" s="355">
        <v>5859981</v>
      </c>
      <c r="E1579" s="355">
        <v>4473583.21</v>
      </c>
      <c r="F1579" s="355">
        <v>1386397.79</v>
      </c>
      <c r="G1579" s="54" t="str">
        <f t="shared" si="26"/>
        <v>000</v>
      </c>
    </row>
    <row r="1580" spans="1:7" ht="33.75" x14ac:dyDescent="0.2">
      <c r="A1580" s="352" t="s">
        <v>1128</v>
      </c>
      <c r="B1580" s="353">
        <v>200</v>
      </c>
      <c r="C1580" s="353" t="s">
        <v>2784</v>
      </c>
      <c r="D1580" s="355">
        <v>3010181</v>
      </c>
      <c r="E1580" s="355">
        <v>1623783.21</v>
      </c>
      <c r="F1580" s="355">
        <v>1386397.79</v>
      </c>
      <c r="G1580" s="54" t="str">
        <f t="shared" si="26"/>
        <v>000</v>
      </c>
    </row>
    <row r="1581" spans="1:7" ht="33.75" x14ac:dyDescent="0.2">
      <c r="A1581" s="352" t="s">
        <v>9</v>
      </c>
      <c r="B1581" s="353">
        <v>200</v>
      </c>
      <c r="C1581" s="353" t="s">
        <v>2785</v>
      </c>
      <c r="D1581" s="355">
        <v>3010181</v>
      </c>
      <c r="E1581" s="355">
        <v>1623783.21</v>
      </c>
      <c r="F1581" s="355">
        <v>1386397.79</v>
      </c>
      <c r="G1581" s="54" t="str">
        <f t="shared" si="26"/>
        <v>100</v>
      </c>
    </row>
    <row r="1582" spans="1:7" x14ac:dyDescent="0.2">
      <c r="A1582" s="352" t="s">
        <v>14</v>
      </c>
      <c r="B1582" s="353">
        <v>200</v>
      </c>
      <c r="C1582" s="353" t="s">
        <v>2786</v>
      </c>
      <c r="D1582" s="355">
        <v>2306549.7599999998</v>
      </c>
      <c r="E1582" s="355">
        <v>1271965.8899999999</v>
      </c>
      <c r="F1582" s="355">
        <v>1034583.87</v>
      </c>
      <c r="G1582" s="54" t="str">
        <f t="shared" si="26"/>
        <v>110</v>
      </c>
    </row>
    <row r="1583" spans="1:7" x14ac:dyDescent="0.2">
      <c r="A1583" s="352" t="s">
        <v>92</v>
      </c>
      <c r="B1583" s="353">
        <v>200</v>
      </c>
      <c r="C1583" s="353" t="s">
        <v>2787</v>
      </c>
      <c r="D1583" s="355">
        <v>1771543.57</v>
      </c>
      <c r="E1583" s="355">
        <v>976932.4</v>
      </c>
      <c r="F1583" s="355">
        <v>794611.17</v>
      </c>
      <c r="G1583" s="54" t="str">
        <f t="shared" si="26"/>
        <v>111</v>
      </c>
    </row>
    <row r="1584" spans="1:7" ht="22.5" x14ac:dyDescent="0.2">
      <c r="A1584" s="352" t="s">
        <v>94</v>
      </c>
      <c r="B1584" s="353">
        <v>200</v>
      </c>
      <c r="C1584" s="353" t="s">
        <v>2788</v>
      </c>
      <c r="D1584" s="355">
        <v>535006.18999999994</v>
      </c>
      <c r="E1584" s="355">
        <v>295033.49</v>
      </c>
      <c r="F1584" s="355">
        <v>239972.7</v>
      </c>
      <c r="G1584" s="54" t="str">
        <f t="shared" si="26"/>
        <v>119</v>
      </c>
    </row>
    <row r="1585" spans="1:7" x14ac:dyDescent="0.2">
      <c r="A1585" s="352" t="s">
        <v>10</v>
      </c>
      <c r="B1585" s="353">
        <v>200</v>
      </c>
      <c r="C1585" s="353" t="s">
        <v>2789</v>
      </c>
      <c r="D1585" s="355">
        <v>703631.24</v>
      </c>
      <c r="E1585" s="355">
        <v>351817.32</v>
      </c>
      <c r="F1585" s="355">
        <v>351813.92</v>
      </c>
      <c r="G1585" s="54" t="str">
        <f t="shared" si="26"/>
        <v>120</v>
      </c>
    </row>
    <row r="1586" spans="1:7" x14ac:dyDescent="0.2">
      <c r="A1586" s="352" t="s">
        <v>343</v>
      </c>
      <c r="B1586" s="353">
        <v>200</v>
      </c>
      <c r="C1586" s="353" t="s">
        <v>2790</v>
      </c>
      <c r="D1586" s="355">
        <v>540423.49</v>
      </c>
      <c r="E1586" s="355">
        <v>270213</v>
      </c>
      <c r="F1586" s="355">
        <v>270210.49</v>
      </c>
      <c r="G1586" s="54" t="str">
        <f t="shared" si="26"/>
        <v>121</v>
      </c>
    </row>
    <row r="1587" spans="1:7" ht="33.75" x14ac:dyDescent="0.2">
      <c r="A1587" s="352" t="s">
        <v>344</v>
      </c>
      <c r="B1587" s="353">
        <v>200</v>
      </c>
      <c r="C1587" s="353" t="s">
        <v>2791</v>
      </c>
      <c r="D1587" s="355">
        <v>163207.75</v>
      </c>
      <c r="E1587" s="355">
        <v>81604.320000000007</v>
      </c>
      <c r="F1587" s="355">
        <v>81603.429999999993</v>
      </c>
      <c r="G1587" s="54" t="str">
        <f t="shared" si="26"/>
        <v>129</v>
      </c>
    </row>
    <row r="1588" spans="1:7" x14ac:dyDescent="0.2">
      <c r="A1588" s="352" t="s">
        <v>1132</v>
      </c>
      <c r="B1588" s="353">
        <v>200</v>
      </c>
      <c r="C1588" s="353" t="s">
        <v>2792</v>
      </c>
      <c r="D1588" s="355">
        <v>2849800</v>
      </c>
      <c r="E1588" s="355">
        <v>2849800</v>
      </c>
      <c r="F1588" s="355">
        <v>0</v>
      </c>
      <c r="G1588" s="54" t="str">
        <f t="shared" si="26"/>
        <v>000</v>
      </c>
    </row>
    <row r="1589" spans="1:7" x14ac:dyDescent="0.2">
      <c r="A1589" s="352" t="s">
        <v>15</v>
      </c>
      <c r="B1589" s="353">
        <v>200</v>
      </c>
      <c r="C1589" s="353" t="s">
        <v>2793</v>
      </c>
      <c r="D1589" s="355">
        <v>2849800</v>
      </c>
      <c r="E1589" s="355">
        <v>2849800</v>
      </c>
      <c r="F1589" s="355">
        <v>0</v>
      </c>
      <c r="G1589" s="54" t="str">
        <f t="shared" si="26"/>
        <v>500</v>
      </c>
    </row>
    <row r="1590" spans="1:7" x14ac:dyDescent="0.2">
      <c r="A1590" s="352" t="s">
        <v>144</v>
      </c>
      <c r="B1590" s="353">
        <v>200</v>
      </c>
      <c r="C1590" s="353" t="s">
        <v>2794</v>
      </c>
      <c r="D1590" s="355">
        <v>2849800</v>
      </c>
      <c r="E1590" s="355">
        <v>2849800</v>
      </c>
      <c r="F1590" s="355">
        <v>0</v>
      </c>
      <c r="G1590" s="54" t="str">
        <f t="shared" si="26"/>
        <v>540</v>
      </c>
    </row>
    <row r="1591" spans="1:7" x14ac:dyDescent="0.2">
      <c r="A1591" s="352" t="s">
        <v>370</v>
      </c>
      <c r="B1591" s="353">
        <v>200</v>
      </c>
      <c r="C1591" s="353" t="s">
        <v>2795</v>
      </c>
      <c r="D1591" s="355">
        <v>860694</v>
      </c>
      <c r="E1591" s="355">
        <v>111347.85</v>
      </c>
      <c r="F1591" s="355">
        <v>749346.15</v>
      </c>
      <c r="G1591" s="54" t="str">
        <f t="shared" si="26"/>
        <v>000</v>
      </c>
    </row>
    <row r="1592" spans="1:7" x14ac:dyDescent="0.2">
      <c r="A1592" s="352" t="s">
        <v>450</v>
      </c>
      <c r="B1592" s="353">
        <v>200</v>
      </c>
      <c r="C1592" s="353" t="s">
        <v>2796</v>
      </c>
      <c r="D1592" s="355">
        <v>860694</v>
      </c>
      <c r="E1592" s="355">
        <v>111347.85</v>
      </c>
      <c r="F1592" s="355">
        <v>749346.15</v>
      </c>
      <c r="G1592" s="54" t="str">
        <f t="shared" ref="G1592:G1645" si="27">RIGHT(C1592,3)</f>
        <v>000</v>
      </c>
    </row>
    <row r="1593" spans="1:7" ht="45" x14ac:dyDescent="0.2">
      <c r="A1593" s="352" t="s">
        <v>470</v>
      </c>
      <c r="B1593" s="353">
        <v>200</v>
      </c>
      <c r="C1593" s="353" t="s">
        <v>2797</v>
      </c>
      <c r="D1593" s="355">
        <v>860694</v>
      </c>
      <c r="E1593" s="355">
        <v>111347.85</v>
      </c>
      <c r="F1593" s="355">
        <v>749346.15</v>
      </c>
      <c r="G1593" s="54" t="str">
        <f t="shared" si="27"/>
        <v>000</v>
      </c>
    </row>
    <row r="1594" spans="1:7" x14ac:dyDescent="0.2">
      <c r="A1594" s="352" t="s">
        <v>336</v>
      </c>
      <c r="B1594" s="353">
        <v>200</v>
      </c>
      <c r="C1594" s="353" t="s">
        <v>2798</v>
      </c>
      <c r="D1594" s="355">
        <v>320500</v>
      </c>
      <c r="E1594" s="355">
        <v>105697.85</v>
      </c>
      <c r="F1594" s="355">
        <v>214802.15</v>
      </c>
      <c r="G1594" s="54" t="str">
        <f t="shared" si="27"/>
        <v>000</v>
      </c>
    </row>
    <row r="1595" spans="1:7" ht="22.5" x14ac:dyDescent="0.2">
      <c r="A1595" s="352" t="s">
        <v>91</v>
      </c>
      <c r="B1595" s="353">
        <v>200</v>
      </c>
      <c r="C1595" s="353" t="s">
        <v>2799</v>
      </c>
      <c r="D1595" s="355">
        <v>320500</v>
      </c>
      <c r="E1595" s="355">
        <v>105697.85</v>
      </c>
      <c r="F1595" s="355">
        <v>214802.15</v>
      </c>
      <c r="G1595" s="54" t="str">
        <f t="shared" si="27"/>
        <v>200</v>
      </c>
    </row>
    <row r="1596" spans="1:7" ht="22.5" x14ac:dyDescent="0.2">
      <c r="A1596" s="352" t="s">
        <v>11</v>
      </c>
      <c r="B1596" s="353">
        <v>200</v>
      </c>
      <c r="C1596" s="353" t="s">
        <v>2800</v>
      </c>
      <c r="D1596" s="355">
        <v>320500</v>
      </c>
      <c r="E1596" s="355">
        <v>105697.85</v>
      </c>
      <c r="F1596" s="355">
        <v>214802.15</v>
      </c>
      <c r="G1596" s="54" t="str">
        <f t="shared" si="27"/>
        <v>240</v>
      </c>
    </row>
    <row r="1597" spans="1:7" x14ac:dyDescent="0.2">
      <c r="A1597" s="352" t="s">
        <v>406</v>
      </c>
      <c r="B1597" s="353">
        <v>200</v>
      </c>
      <c r="C1597" s="353" t="s">
        <v>2801</v>
      </c>
      <c r="D1597" s="355">
        <v>320500</v>
      </c>
      <c r="E1597" s="355">
        <v>105697.85</v>
      </c>
      <c r="F1597" s="355">
        <v>214802.15</v>
      </c>
      <c r="G1597" s="54" t="str">
        <f t="shared" si="27"/>
        <v>244</v>
      </c>
    </row>
    <row r="1598" spans="1:7" ht="22.5" x14ac:dyDescent="0.2">
      <c r="A1598" s="352" t="s">
        <v>653</v>
      </c>
      <c r="B1598" s="353">
        <v>200</v>
      </c>
      <c r="C1598" s="353" t="s">
        <v>2802</v>
      </c>
      <c r="D1598" s="355">
        <v>293144</v>
      </c>
      <c r="E1598" s="355">
        <v>2100</v>
      </c>
      <c r="F1598" s="355">
        <v>291044</v>
      </c>
      <c r="G1598" s="54" t="str">
        <f t="shared" si="27"/>
        <v>000</v>
      </c>
    </row>
    <row r="1599" spans="1:7" ht="22.5" x14ac:dyDescent="0.2">
      <c r="A1599" s="352" t="s">
        <v>91</v>
      </c>
      <c r="B1599" s="353">
        <v>200</v>
      </c>
      <c r="C1599" s="353" t="s">
        <v>2803</v>
      </c>
      <c r="D1599" s="355">
        <v>293144</v>
      </c>
      <c r="E1599" s="355">
        <v>2100</v>
      </c>
      <c r="F1599" s="355">
        <v>291044</v>
      </c>
      <c r="G1599" s="54" t="str">
        <f t="shared" si="27"/>
        <v>200</v>
      </c>
    </row>
    <row r="1600" spans="1:7" ht="22.5" x14ac:dyDescent="0.2">
      <c r="A1600" s="352" t="s">
        <v>11</v>
      </c>
      <c r="B1600" s="353">
        <v>200</v>
      </c>
      <c r="C1600" s="353" t="s">
        <v>2804</v>
      </c>
      <c r="D1600" s="355">
        <v>293144</v>
      </c>
      <c r="E1600" s="355">
        <v>2100</v>
      </c>
      <c r="F1600" s="355">
        <v>291044</v>
      </c>
      <c r="G1600" s="54" t="str">
        <f t="shared" si="27"/>
        <v>240</v>
      </c>
    </row>
    <row r="1601" spans="1:7" x14ac:dyDescent="0.2">
      <c r="A1601" s="352" t="s">
        <v>406</v>
      </c>
      <c r="B1601" s="353">
        <v>200</v>
      </c>
      <c r="C1601" s="353" t="s">
        <v>2805</v>
      </c>
      <c r="D1601" s="355">
        <v>293144</v>
      </c>
      <c r="E1601" s="355">
        <v>2100</v>
      </c>
      <c r="F1601" s="355">
        <v>291044</v>
      </c>
      <c r="G1601" s="54" t="str">
        <f t="shared" si="27"/>
        <v>244</v>
      </c>
    </row>
    <row r="1602" spans="1:7" ht="22.5" x14ac:dyDescent="0.2">
      <c r="A1602" s="352" t="s">
        <v>142</v>
      </c>
      <c r="B1602" s="353">
        <v>200</v>
      </c>
      <c r="C1602" s="353" t="s">
        <v>2806</v>
      </c>
      <c r="D1602" s="355">
        <v>247050</v>
      </c>
      <c r="E1602" s="355">
        <v>3550</v>
      </c>
      <c r="F1602" s="355">
        <v>243500</v>
      </c>
      <c r="G1602" s="54" t="str">
        <f t="shared" si="27"/>
        <v>000</v>
      </c>
    </row>
    <row r="1603" spans="1:7" ht="22.5" x14ac:dyDescent="0.2">
      <c r="A1603" s="352" t="s">
        <v>91</v>
      </c>
      <c r="B1603" s="353">
        <v>200</v>
      </c>
      <c r="C1603" s="353" t="s">
        <v>2807</v>
      </c>
      <c r="D1603" s="355">
        <v>247050</v>
      </c>
      <c r="E1603" s="355">
        <v>3550</v>
      </c>
      <c r="F1603" s="355">
        <v>243500</v>
      </c>
      <c r="G1603" s="54" t="str">
        <f t="shared" si="27"/>
        <v>200</v>
      </c>
    </row>
    <row r="1604" spans="1:7" ht="22.5" x14ac:dyDescent="0.2">
      <c r="A1604" s="352" t="s">
        <v>11</v>
      </c>
      <c r="B1604" s="353">
        <v>200</v>
      </c>
      <c r="C1604" s="353" t="s">
        <v>2808</v>
      </c>
      <c r="D1604" s="355">
        <v>247050</v>
      </c>
      <c r="E1604" s="355">
        <v>3550</v>
      </c>
      <c r="F1604" s="355">
        <v>243500</v>
      </c>
      <c r="G1604" s="54" t="str">
        <f t="shared" si="27"/>
        <v>240</v>
      </c>
    </row>
    <row r="1605" spans="1:7" x14ac:dyDescent="0.2">
      <c r="A1605" s="352" t="s">
        <v>406</v>
      </c>
      <c r="B1605" s="353">
        <v>200</v>
      </c>
      <c r="C1605" s="353" t="s">
        <v>2809</v>
      </c>
      <c r="D1605" s="355">
        <v>247050</v>
      </c>
      <c r="E1605" s="355">
        <v>3550</v>
      </c>
      <c r="F1605" s="355">
        <v>243500</v>
      </c>
      <c r="G1605" s="54" t="str">
        <f t="shared" si="27"/>
        <v>244</v>
      </c>
    </row>
    <row r="1606" spans="1:7" x14ac:dyDescent="0.2">
      <c r="A1606" s="352" t="s">
        <v>359</v>
      </c>
      <c r="B1606" s="353">
        <v>200</v>
      </c>
      <c r="C1606" s="353" t="s">
        <v>2810</v>
      </c>
      <c r="D1606" s="355">
        <v>1739000</v>
      </c>
      <c r="E1606" s="355">
        <v>1062688</v>
      </c>
      <c r="F1606" s="355">
        <v>676312</v>
      </c>
      <c r="G1606" s="54" t="str">
        <f t="shared" si="27"/>
        <v>000</v>
      </c>
    </row>
    <row r="1607" spans="1:7" x14ac:dyDescent="0.2">
      <c r="A1607" s="352" t="s">
        <v>167</v>
      </c>
      <c r="B1607" s="353">
        <v>200</v>
      </c>
      <c r="C1607" s="353" t="s">
        <v>2811</v>
      </c>
      <c r="D1607" s="355">
        <v>1739000</v>
      </c>
      <c r="E1607" s="355">
        <v>1062688</v>
      </c>
      <c r="F1607" s="355">
        <v>676312</v>
      </c>
      <c r="G1607" s="54" t="str">
        <f t="shared" si="27"/>
        <v>000</v>
      </c>
    </row>
    <row r="1608" spans="1:7" ht="45" x14ac:dyDescent="0.2">
      <c r="A1608" s="352" t="s">
        <v>470</v>
      </c>
      <c r="B1608" s="353">
        <v>200</v>
      </c>
      <c r="C1608" s="353" t="s">
        <v>2812</v>
      </c>
      <c r="D1608" s="355">
        <v>1739000</v>
      </c>
      <c r="E1608" s="355">
        <v>1062688</v>
      </c>
      <c r="F1608" s="355">
        <v>676312</v>
      </c>
      <c r="G1608" s="54" t="str">
        <f t="shared" si="27"/>
        <v>000</v>
      </c>
    </row>
    <row r="1609" spans="1:7" ht="22.5" x14ac:dyDescent="0.2">
      <c r="A1609" s="352" t="s">
        <v>142</v>
      </c>
      <c r="B1609" s="353">
        <v>200</v>
      </c>
      <c r="C1609" s="353" t="s">
        <v>2813</v>
      </c>
      <c r="D1609" s="355">
        <v>1739000</v>
      </c>
      <c r="E1609" s="355">
        <v>1062688</v>
      </c>
      <c r="F1609" s="355">
        <v>676312</v>
      </c>
      <c r="G1609" s="54" t="str">
        <f t="shared" si="27"/>
        <v>000</v>
      </c>
    </row>
    <row r="1610" spans="1:7" x14ac:dyDescent="0.2">
      <c r="A1610" s="352" t="s">
        <v>16</v>
      </c>
      <c r="B1610" s="353">
        <v>200</v>
      </c>
      <c r="C1610" s="353" t="s">
        <v>2814</v>
      </c>
      <c r="D1610" s="355">
        <v>1739000</v>
      </c>
      <c r="E1610" s="355">
        <v>1062688</v>
      </c>
      <c r="F1610" s="355">
        <v>676312</v>
      </c>
      <c r="G1610" s="54" t="str">
        <f t="shared" si="27"/>
        <v>300</v>
      </c>
    </row>
    <row r="1611" spans="1:7" ht="22.5" x14ac:dyDescent="0.2">
      <c r="A1611" s="352" t="s">
        <v>17</v>
      </c>
      <c r="B1611" s="353">
        <v>200</v>
      </c>
      <c r="C1611" s="353" t="s">
        <v>2815</v>
      </c>
      <c r="D1611" s="355">
        <v>1739000</v>
      </c>
      <c r="E1611" s="355">
        <v>1062688</v>
      </c>
      <c r="F1611" s="355">
        <v>676312</v>
      </c>
      <c r="G1611" s="54" t="str">
        <f t="shared" si="27"/>
        <v>320</v>
      </c>
    </row>
    <row r="1612" spans="1:7" ht="22.5" x14ac:dyDescent="0.2">
      <c r="A1612" s="352" t="s">
        <v>305</v>
      </c>
      <c r="B1612" s="353">
        <v>200</v>
      </c>
      <c r="C1612" s="353" t="s">
        <v>2816</v>
      </c>
      <c r="D1612" s="355">
        <v>1739000</v>
      </c>
      <c r="E1612" s="355">
        <v>1062688</v>
      </c>
      <c r="F1612" s="355">
        <v>676312</v>
      </c>
      <c r="G1612" s="54" t="str">
        <f t="shared" si="27"/>
        <v>321</v>
      </c>
    </row>
    <row r="1613" spans="1:7" ht="22.5" x14ac:dyDescent="0.2">
      <c r="A1613" s="352" t="s">
        <v>55</v>
      </c>
      <c r="B1613" s="353">
        <v>200</v>
      </c>
      <c r="C1613" s="353" t="s">
        <v>2817</v>
      </c>
      <c r="D1613" s="355">
        <v>1548541509.25</v>
      </c>
      <c r="E1613" s="355">
        <v>1088247137.54</v>
      </c>
      <c r="F1613" s="355">
        <v>460294371.70999998</v>
      </c>
      <c r="G1613" s="54" t="str">
        <f t="shared" si="27"/>
        <v>000</v>
      </c>
    </row>
    <row r="1614" spans="1:7" x14ac:dyDescent="0.2">
      <c r="A1614" s="352" t="s">
        <v>40</v>
      </c>
      <c r="B1614" s="353">
        <v>200</v>
      </c>
      <c r="C1614" s="353" t="s">
        <v>2818</v>
      </c>
      <c r="D1614" s="355">
        <v>85945335.359999999</v>
      </c>
      <c r="E1614" s="355">
        <v>48702293.869999997</v>
      </c>
      <c r="F1614" s="355">
        <v>37243041.490000002</v>
      </c>
      <c r="G1614" s="54" t="str">
        <f t="shared" si="27"/>
        <v>000</v>
      </c>
    </row>
    <row r="1615" spans="1:7" ht="22.5" x14ac:dyDescent="0.2">
      <c r="A1615" s="352" t="s">
        <v>104</v>
      </c>
      <c r="B1615" s="353">
        <v>200</v>
      </c>
      <c r="C1615" s="353" t="s">
        <v>2819</v>
      </c>
      <c r="D1615" s="355">
        <v>81088480.010000005</v>
      </c>
      <c r="E1615" s="355">
        <v>48702293.869999997</v>
      </c>
      <c r="F1615" s="355">
        <v>32386186.140000001</v>
      </c>
      <c r="G1615" s="54" t="str">
        <f t="shared" si="27"/>
        <v>000</v>
      </c>
    </row>
    <row r="1616" spans="1:7" x14ac:dyDescent="0.2">
      <c r="A1616" s="352" t="s">
        <v>56</v>
      </c>
      <c r="B1616" s="353">
        <v>200</v>
      </c>
      <c r="C1616" s="353" t="s">
        <v>2820</v>
      </c>
      <c r="D1616" s="355">
        <v>81088480.010000005</v>
      </c>
      <c r="E1616" s="355">
        <v>48702293.869999997</v>
      </c>
      <c r="F1616" s="355">
        <v>32386186.140000001</v>
      </c>
      <c r="G1616" s="54" t="str">
        <f t="shared" si="27"/>
        <v>000</v>
      </c>
    </row>
    <row r="1617" spans="1:7" x14ac:dyDescent="0.2">
      <c r="A1617" s="352" t="s">
        <v>336</v>
      </c>
      <c r="B1617" s="353">
        <v>200</v>
      </c>
      <c r="C1617" s="353" t="s">
        <v>2821</v>
      </c>
      <c r="D1617" s="355">
        <v>67394722.680000007</v>
      </c>
      <c r="E1617" s="355">
        <v>41935159.590000004</v>
      </c>
      <c r="F1617" s="355">
        <v>25459563.09</v>
      </c>
      <c r="G1617" s="54" t="str">
        <f t="shared" si="27"/>
        <v>000</v>
      </c>
    </row>
    <row r="1618" spans="1:7" ht="33.75" x14ac:dyDescent="0.2">
      <c r="A1618" s="352" t="s">
        <v>9</v>
      </c>
      <c r="B1618" s="353">
        <v>200</v>
      </c>
      <c r="C1618" s="353" t="s">
        <v>2822</v>
      </c>
      <c r="D1618" s="355">
        <v>59358291.990000002</v>
      </c>
      <c r="E1618" s="355">
        <v>37065492.829999998</v>
      </c>
      <c r="F1618" s="355">
        <v>22292799.16</v>
      </c>
      <c r="G1618" s="54" t="str">
        <f t="shared" si="27"/>
        <v>100</v>
      </c>
    </row>
    <row r="1619" spans="1:7" x14ac:dyDescent="0.2">
      <c r="A1619" s="352" t="s">
        <v>10</v>
      </c>
      <c r="B1619" s="353">
        <v>200</v>
      </c>
      <c r="C1619" s="353" t="s">
        <v>2823</v>
      </c>
      <c r="D1619" s="355">
        <v>59358291.990000002</v>
      </c>
      <c r="E1619" s="355">
        <v>37065492.829999998</v>
      </c>
      <c r="F1619" s="355">
        <v>22292799.16</v>
      </c>
      <c r="G1619" s="54" t="str">
        <f t="shared" si="27"/>
        <v>120</v>
      </c>
    </row>
    <row r="1620" spans="1:7" x14ac:dyDescent="0.2">
      <c r="A1620" s="352" t="s">
        <v>343</v>
      </c>
      <c r="B1620" s="353">
        <v>200</v>
      </c>
      <c r="C1620" s="353" t="s">
        <v>2824</v>
      </c>
      <c r="D1620" s="355">
        <v>44133658.520000003</v>
      </c>
      <c r="E1620" s="355">
        <v>27403076.359999999</v>
      </c>
      <c r="F1620" s="355">
        <v>16730582.16</v>
      </c>
      <c r="G1620" s="54" t="str">
        <f t="shared" si="27"/>
        <v>121</v>
      </c>
    </row>
    <row r="1621" spans="1:7" ht="22.5" x14ac:dyDescent="0.2">
      <c r="A1621" s="352" t="s">
        <v>57</v>
      </c>
      <c r="B1621" s="353">
        <v>200</v>
      </c>
      <c r="C1621" s="353" t="s">
        <v>2825</v>
      </c>
      <c r="D1621" s="355">
        <v>2313327</v>
      </c>
      <c r="E1621" s="355">
        <v>1438907.19</v>
      </c>
      <c r="F1621" s="355">
        <v>874419.81</v>
      </c>
      <c r="G1621" s="54" t="str">
        <f t="shared" si="27"/>
        <v>122</v>
      </c>
    </row>
    <row r="1622" spans="1:7" ht="33.75" x14ac:dyDescent="0.2">
      <c r="A1622" s="352" t="s">
        <v>344</v>
      </c>
      <c r="B1622" s="353">
        <v>200</v>
      </c>
      <c r="C1622" s="353" t="s">
        <v>2826</v>
      </c>
      <c r="D1622" s="355">
        <v>12911306.470000001</v>
      </c>
      <c r="E1622" s="355">
        <v>8223509.2800000003</v>
      </c>
      <c r="F1622" s="355">
        <v>4687797.1900000004</v>
      </c>
      <c r="G1622" s="54" t="str">
        <f t="shared" si="27"/>
        <v>129</v>
      </c>
    </row>
    <row r="1623" spans="1:7" ht="22.5" x14ac:dyDescent="0.2">
      <c r="A1623" s="352" t="s">
        <v>91</v>
      </c>
      <c r="B1623" s="353">
        <v>200</v>
      </c>
      <c r="C1623" s="353" t="s">
        <v>2827</v>
      </c>
      <c r="D1623" s="355">
        <v>7910147.6900000004</v>
      </c>
      <c r="E1623" s="355">
        <v>4743383.76</v>
      </c>
      <c r="F1623" s="355">
        <v>3166763.93</v>
      </c>
      <c r="G1623" s="54" t="str">
        <f t="shared" si="27"/>
        <v>200</v>
      </c>
    </row>
    <row r="1624" spans="1:7" ht="22.5" x14ac:dyDescent="0.2">
      <c r="A1624" s="352" t="s">
        <v>11</v>
      </c>
      <c r="B1624" s="353">
        <v>200</v>
      </c>
      <c r="C1624" s="353" t="s">
        <v>2828</v>
      </c>
      <c r="D1624" s="355">
        <v>7910147.6900000004</v>
      </c>
      <c r="E1624" s="355">
        <v>4743383.76</v>
      </c>
      <c r="F1624" s="355">
        <v>3166763.93</v>
      </c>
      <c r="G1624" s="54" t="str">
        <f t="shared" si="27"/>
        <v>240</v>
      </c>
    </row>
    <row r="1625" spans="1:7" x14ac:dyDescent="0.2">
      <c r="A1625" s="352" t="s">
        <v>406</v>
      </c>
      <c r="B1625" s="353">
        <v>200</v>
      </c>
      <c r="C1625" s="353" t="s">
        <v>2829</v>
      </c>
      <c r="D1625" s="355">
        <v>7910147.6900000004</v>
      </c>
      <c r="E1625" s="355">
        <v>4743383.76</v>
      </c>
      <c r="F1625" s="355">
        <v>3166763.93</v>
      </c>
      <c r="G1625" s="54" t="str">
        <f t="shared" si="27"/>
        <v>244</v>
      </c>
    </row>
    <row r="1626" spans="1:7" x14ac:dyDescent="0.2">
      <c r="A1626" s="352" t="s">
        <v>16</v>
      </c>
      <c r="B1626" s="353">
        <v>200</v>
      </c>
      <c r="C1626" s="353" t="s">
        <v>2830</v>
      </c>
      <c r="D1626" s="355">
        <v>96283</v>
      </c>
      <c r="E1626" s="355">
        <v>96283</v>
      </c>
      <c r="F1626" s="355">
        <v>0</v>
      </c>
      <c r="G1626" s="54" t="str">
        <f t="shared" si="27"/>
        <v>300</v>
      </c>
    </row>
    <row r="1627" spans="1:7" ht="22.5" x14ac:dyDescent="0.2">
      <c r="A1627" s="352" t="s">
        <v>17</v>
      </c>
      <c r="B1627" s="353">
        <v>200</v>
      </c>
      <c r="C1627" s="353" t="s">
        <v>2831</v>
      </c>
      <c r="D1627" s="355">
        <v>96283</v>
      </c>
      <c r="E1627" s="355">
        <v>96283</v>
      </c>
      <c r="F1627" s="355">
        <v>0</v>
      </c>
      <c r="G1627" s="54" t="str">
        <f t="shared" si="27"/>
        <v>320</v>
      </c>
    </row>
    <row r="1628" spans="1:7" ht="22.5" x14ac:dyDescent="0.2">
      <c r="A1628" s="352" t="s">
        <v>305</v>
      </c>
      <c r="B1628" s="353">
        <v>200</v>
      </c>
      <c r="C1628" s="353" t="s">
        <v>2832</v>
      </c>
      <c r="D1628" s="355">
        <v>96283</v>
      </c>
      <c r="E1628" s="355">
        <v>96283</v>
      </c>
      <c r="F1628" s="355">
        <v>0</v>
      </c>
      <c r="G1628" s="54" t="str">
        <f t="shared" si="27"/>
        <v>321</v>
      </c>
    </row>
    <row r="1629" spans="1:7" x14ac:dyDescent="0.2">
      <c r="A1629" s="352" t="s">
        <v>12</v>
      </c>
      <c r="B1629" s="353">
        <v>200</v>
      </c>
      <c r="C1629" s="353" t="s">
        <v>2833</v>
      </c>
      <c r="D1629" s="355">
        <v>30000</v>
      </c>
      <c r="E1629" s="355">
        <v>30000</v>
      </c>
      <c r="F1629" s="355">
        <v>0</v>
      </c>
      <c r="G1629" s="54" t="str">
        <f t="shared" si="27"/>
        <v>800</v>
      </c>
    </row>
    <row r="1630" spans="1:7" x14ac:dyDescent="0.2">
      <c r="A1630" s="352" t="s">
        <v>13</v>
      </c>
      <c r="B1630" s="353">
        <v>200</v>
      </c>
      <c r="C1630" s="353" t="s">
        <v>2834</v>
      </c>
      <c r="D1630" s="355">
        <v>30000</v>
      </c>
      <c r="E1630" s="355">
        <v>30000</v>
      </c>
      <c r="F1630" s="355">
        <v>0</v>
      </c>
      <c r="G1630" s="54" t="str">
        <f t="shared" si="27"/>
        <v>850</v>
      </c>
    </row>
    <row r="1631" spans="1:7" x14ac:dyDescent="0.2">
      <c r="A1631" s="352" t="s">
        <v>371</v>
      </c>
      <c r="B1631" s="353">
        <v>200</v>
      </c>
      <c r="C1631" s="353" t="s">
        <v>2835</v>
      </c>
      <c r="D1631" s="355">
        <v>30000</v>
      </c>
      <c r="E1631" s="355">
        <v>30000</v>
      </c>
      <c r="F1631" s="355">
        <v>0</v>
      </c>
      <c r="G1631" s="54" t="str">
        <f t="shared" si="27"/>
        <v>853</v>
      </c>
    </row>
    <row r="1632" spans="1:7" ht="45" x14ac:dyDescent="0.2">
      <c r="A1632" s="352" t="s">
        <v>397</v>
      </c>
      <c r="B1632" s="353">
        <v>200</v>
      </c>
      <c r="C1632" s="353" t="s">
        <v>2836</v>
      </c>
      <c r="D1632" s="355">
        <v>11896841.33</v>
      </c>
      <c r="E1632" s="355">
        <v>5868679.2800000003</v>
      </c>
      <c r="F1632" s="355">
        <v>6028162.0499999998</v>
      </c>
      <c r="G1632" s="54" t="str">
        <f t="shared" si="27"/>
        <v>000</v>
      </c>
    </row>
    <row r="1633" spans="1:7" ht="33.75" x14ac:dyDescent="0.2">
      <c r="A1633" s="352" t="s">
        <v>9</v>
      </c>
      <c r="B1633" s="353">
        <v>200</v>
      </c>
      <c r="C1633" s="353" t="s">
        <v>2837</v>
      </c>
      <c r="D1633" s="355">
        <v>11896841.33</v>
      </c>
      <c r="E1633" s="355">
        <v>5868679.2800000003</v>
      </c>
      <c r="F1633" s="355">
        <v>6028162.0499999998</v>
      </c>
      <c r="G1633" s="54" t="str">
        <f t="shared" si="27"/>
        <v>100</v>
      </c>
    </row>
    <row r="1634" spans="1:7" x14ac:dyDescent="0.2">
      <c r="A1634" s="352" t="s">
        <v>10</v>
      </c>
      <c r="B1634" s="353">
        <v>200</v>
      </c>
      <c r="C1634" s="353" t="s">
        <v>2838</v>
      </c>
      <c r="D1634" s="355">
        <v>11896841.33</v>
      </c>
      <c r="E1634" s="355">
        <v>5868679.2800000003</v>
      </c>
      <c r="F1634" s="355">
        <v>6028162.0499999998</v>
      </c>
      <c r="G1634" s="54" t="str">
        <f t="shared" si="27"/>
        <v>120</v>
      </c>
    </row>
    <row r="1635" spans="1:7" x14ac:dyDescent="0.2">
      <c r="A1635" s="352" t="s">
        <v>343</v>
      </c>
      <c r="B1635" s="353">
        <v>200</v>
      </c>
      <c r="C1635" s="353" t="s">
        <v>2839</v>
      </c>
      <c r="D1635" s="355">
        <v>9258242.2799999993</v>
      </c>
      <c r="E1635" s="355">
        <v>4513480.76</v>
      </c>
      <c r="F1635" s="355">
        <v>4744761.5199999996</v>
      </c>
      <c r="G1635" s="54" t="str">
        <f t="shared" si="27"/>
        <v>121</v>
      </c>
    </row>
    <row r="1636" spans="1:7" ht="33.75" x14ac:dyDescent="0.2">
      <c r="A1636" s="352" t="s">
        <v>344</v>
      </c>
      <c r="B1636" s="353">
        <v>200</v>
      </c>
      <c r="C1636" s="353" t="s">
        <v>2840</v>
      </c>
      <c r="D1636" s="355">
        <v>2638599.0499999998</v>
      </c>
      <c r="E1636" s="355">
        <v>1355198.52</v>
      </c>
      <c r="F1636" s="355">
        <v>1283400.53</v>
      </c>
      <c r="G1636" s="54" t="str">
        <f t="shared" si="27"/>
        <v>129</v>
      </c>
    </row>
    <row r="1637" spans="1:7" ht="33.75" x14ac:dyDescent="0.2">
      <c r="A1637" s="352" t="s">
        <v>1128</v>
      </c>
      <c r="B1637" s="353">
        <v>200</v>
      </c>
      <c r="C1637" s="353" t="s">
        <v>2841</v>
      </c>
      <c r="D1637" s="355">
        <v>1796916</v>
      </c>
      <c r="E1637" s="355">
        <v>898455</v>
      </c>
      <c r="F1637" s="355">
        <v>898461</v>
      </c>
      <c r="G1637" s="54" t="str">
        <f t="shared" si="27"/>
        <v>000</v>
      </c>
    </row>
    <row r="1638" spans="1:7" ht="33.75" x14ac:dyDescent="0.2">
      <c r="A1638" s="352" t="s">
        <v>9</v>
      </c>
      <c r="B1638" s="353">
        <v>200</v>
      </c>
      <c r="C1638" s="353" t="s">
        <v>2842</v>
      </c>
      <c r="D1638" s="355">
        <v>1796916</v>
      </c>
      <c r="E1638" s="355">
        <v>898455</v>
      </c>
      <c r="F1638" s="355">
        <v>898461</v>
      </c>
      <c r="G1638" s="54" t="str">
        <f t="shared" si="27"/>
        <v>100</v>
      </c>
    </row>
    <row r="1639" spans="1:7" x14ac:dyDescent="0.2">
      <c r="A1639" s="352" t="s">
        <v>10</v>
      </c>
      <c r="B1639" s="353">
        <v>200</v>
      </c>
      <c r="C1639" s="353" t="s">
        <v>2843</v>
      </c>
      <c r="D1639" s="355">
        <v>1796916</v>
      </c>
      <c r="E1639" s="355">
        <v>898455</v>
      </c>
      <c r="F1639" s="355">
        <v>898461</v>
      </c>
      <c r="G1639" s="54" t="str">
        <f t="shared" si="27"/>
        <v>120</v>
      </c>
    </row>
    <row r="1640" spans="1:7" x14ac:dyDescent="0.2">
      <c r="A1640" s="352" t="s">
        <v>343</v>
      </c>
      <c r="B1640" s="353">
        <v>200</v>
      </c>
      <c r="C1640" s="353" t="s">
        <v>2844</v>
      </c>
      <c r="D1640" s="355">
        <v>1390210</v>
      </c>
      <c r="E1640" s="355">
        <v>695103</v>
      </c>
      <c r="F1640" s="355">
        <v>695107</v>
      </c>
      <c r="G1640" s="54" t="str">
        <f t="shared" si="27"/>
        <v>121</v>
      </c>
    </row>
    <row r="1641" spans="1:7" ht="33.75" x14ac:dyDescent="0.2">
      <c r="A1641" s="352" t="s">
        <v>344</v>
      </c>
      <c r="B1641" s="353">
        <v>200</v>
      </c>
      <c r="C1641" s="353" t="s">
        <v>2845</v>
      </c>
      <c r="D1641" s="355">
        <v>406706</v>
      </c>
      <c r="E1641" s="355">
        <v>203352</v>
      </c>
      <c r="F1641" s="355">
        <v>203354</v>
      </c>
      <c r="G1641" s="54" t="str">
        <f t="shared" si="27"/>
        <v>129</v>
      </c>
    </row>
    <row r="1642" spans="1:7" x14ac:dyDescent="0.2">
      <c r="A1642" s="352" t="s">
        <v>29</v>
      </c>
      <c r="B1642" s="353">
        <v>200</v>
      </c>
      <c r="C1642" s="353" t="s">
        <v>2846</v>
      </c>
      <c r="D1642" s="355">
        <v>4856855.3499999996</v>
      </c>
      <c r="E1642" s="355">
        <v>0</v>
      </c>
      <c r="F1642" s="355">
        <v>4856855.3499999996</v>
      </c>
      <c r="G1642" s="54" t="str">
        <f t="shared" si="27"/>
        <v>000</v>
      </c>
    </row>
    <row r="1643" spans="1:7" x14ac:dyDescent="0.2">
      <c r="A1643" s="352" t="s">
        <v>56</v>
      </c>
      <c r="B1643" s="353">
        <v>200</v>
      </c>
      <c r="C1643" s="353" t="s">
        <v>2847</v>
      </c>
      <c r="D1643" s="355">
        <v>4856855.3499999996</v>
      </c>
      <c r="E1643" s="355">
        <v>0</v>
      </c>
      <c r="F1643" s="355">
        <v>4856855.3499999996</v>
      </c>
      <c r="G1643" s="54" t="str">
        <f t="shared" si="27"/>
        <v>000</v>
      </c>
    </row>
    <row r="1644" spans="1:7" x14ac:dyDescent="0.2">
      <c r="A1644" s="352" t="s">
        <v>30</v>
      </c>
      <c r="B1644" s="353">
        <v>200</v>
      </c>
      <c r="C1644" s="353" t="s">
        <v>2848</v>
      </c>
      <c r="D1644" s="355">
        <v>4856855.3499999996</v>
      </c>
      <c r="E1644" s="355">
        <v>0</v>
      </c>
      <c r="F1644" s="355">
        <v>4856855.3499999996</v>
      </c>
      <c r="G1644" s="54" t="str">
        <f t="shared" si="27"/>
        <v>000</v>
      </c>
    </row>
    <row r="1645" spans="1:7" x14ac:dyDescent="0.2">
      <c r="A1645" s="352" t="s">
        <v>12</v>
      </c>
      <c r="B1645" s="353">
        <v>200</v>
      </c>
      <c r="C1645" s="353" t="s">
        <v>2849</v>
      </c>
      <c r="D1645" s="355">
        <v>4856855.3499999996</v>
      </c>
      <c r="E1645" s="355">
        <v>0</v>
      </c>
      <c r="F1645" s="355">
        <v>4856855.3499999996</v>
      </c>
      <c r="G1645" s="54" t="str">
        <f t="shared" si="27"/>
        <v>800</v>
      </c>
    </row>
    <row r="1646" spans="1:7" x14ac:dyDescent="0.2">
      <c r="A1646" s="352" t="s">
        <v>143</v>
      </c>
      <c r="B1646" s="353">
        <v>200</v>
      </c>
      <c r="C1646" s="353" t="s">
        <v>2850</v>
      </c>
      <c r="D1646" s="355">
        <v>4856855.3499999996</v>
      </c>
      <c r="E1646" s="355">
        <v>0</v>
      </c>
      <c r="F1646" s="355">
        <v>4856855.3499999996</v>
      </c>
    </row>
    <row r="1647" spans="1:7" x14ac:dyDescent="0.2">
      <c r="A1647" s="352" t="s">
        <v>370</v>
      </c>
      <c r="B1647" s="353">
        <v>200</v>
      </c>
      <c r="C1647" s="353" t="s">
        <v>2851</v>
      </c>
      <c r="D1647" s="355">
        <v>184000</v>
      </c>
      <c r="E1647" s="355">
        <v>34100</v>
      </c>
      <c r="F1647" s="355">
        <v>149900</v>
      </c>
    </row>
    <row r="1648" spans="1:7" x14ac:dyDescent="0.2">
      <c r="A1648" s="352" t="s">
        <v>450</v>
      </c>
      <c r="B1648" s="353">
        <v>200</v>
      </c>
      <c r="C1648" s="353" t="s">
        <v>2852</v>
      </c>
      <c r="D1648" s="355">
        <v>184000</v>
      </c>
      <c r="E1648" s="355">
        <v>34100</v>
      </c>
      <c r="F1648" s="355">
        <v>149900</v>
      </c>
    </row>
    <row r="1649" spans="1:6" x14ac:dyDescent="0.2">
      <c r="A1649" s="352" t="s">
        <v>56</v>
      </c>
      <c r="B1649" s="353">
        <v>200</v>
      </c>
      <c r="C1649" s="353" t="s">
        <v>2853</v>
      </c>
      <c r="D1649" s="355">
        <v>184000</v>
      </c>
      <c r="E1649" s="355">
        <v>34100</v>
      </c>
      <c r="F1649" s="355">
        <v>149900</v>
      </c>
    </row>
    <row r="1650" spans="1:6" x14ac:dyDescent="0.2">
      <c r="A1650" s="352" t="s">
        <v>336</v>
      </c>
      <c r="B1650" s="353">
        <v>200</v>
      </c>
      <c r="C1650" s="353" t="s">
        <v>2854</v>
      </c>
      <c r="D1650" s="355">
        <v>184000</v>
      </c>
      <c r="E1650" s="355">
        <v>34100</v>
      </c>
      <c r="F1650" s="355">
        <v>149900</v>
      </c>
    </row>
    <row r="1651" spans="1:6" ht="22.5" x14ac:dyDescent="0.2">
      <c r="A1651" s="352" t="s">
        <v>91</v>
      </c>
      <c r="B1651" s="353">
        <v>200</v>
      </c>
      <c r="C1651" s="353" t="s">
        <v>2855</v>
      </c>
      <c r="D1651" s="355">
        <v>184000</v>
      </c>
      <c r="E1651" s="355">
        <v>34100</v>
      </c>
      <c r="F1651" s="355">
        <v>149900</v>
      </c>
    </row>
    <row r="1652" spans="1:6" ht="22.5" x14ac:dyDescent="0.2">
      <c r="A1652" s="352" t="s">
        <v>11</v>
      </c>
      <c r="B1652" s="353">
        <v>200</v>
      </c>
      <c r="C1652" s="353" t="s">
        <v>2856</v>
      </c>
      <c r="D1652" s="355">
        <v>184000</v>
      </c>
      <c r="E1652" s="355">
        <v>34100</v>
      </c>
      <c r="F1652" s="355">
        <v>149900</v>
      </c>
    </row>
    <row r="1653" spans="1:6" x14ac:dyDescent="0.2">
      <c r="A1653" s="352" t="s">
        <v>406</v>
      </c>
      <c r="B1653" s="353">
        <v>200</v>
      </c>
      <c r="C1653" s="353" t="s">
        <v>2857</v>
      </c>
      <c r="D1653" s="355">
        <v>184000</v>
      </c>
      <c r="E1653" s="355">
        <v>34100</v>
      </c>
      <c r="F1653" s="355">
        <v>149900</v>
      </c>
    </row>
    <row r="1654" spans="1:6" ht="22.5" x14ac:dyDescent="0.2">
      <c r="A1654" s="352" t="s">
        <v>187</v>
      </c>
      <c r="B1654" s="353">
        <v>200</v>
      </c>
      <c r="C1654" s="353" t="s">
        <v>2858</v>
      </c>
      <c r="D1654" s="355">
        <v>1462412173.8900001</v>
      </c>
      <c r="E1654" s="355">
        <v>1039510743.67</v>
      </c>
      <c r="F1654" s="355">
        <v>422901430.22000003</v>
      </c>
    </row>
    <row r="1655" spans="1:6" ht="22.5" x14ac:dyDescent="0.2">
      <c r="A1655" s="352" t="s">
        <v>31</v>
      </c>
      <c r="B1655" s="353">
        <v>200</v>
      </c>
      <c r="C1655" s="353" t="s">
        <v>2859</v>
      </c>
      <c r="D1655" s="355">
        <v>111046400</v>
      </c>
      <c r="E1655" s="355">
        <v>83285100</v>
      </c>
      <c r="F1655" s="355">
        <v>27761300</v>
      </c>
    </row>
    <row r="1656" spans="1:6" x14ac:dyDescent="0.2">
      <c r="A1656" s="352" t="s">
        <v>56</v>
      </c>
      <c r="B1656" s="353">
        <v>200</v>
      </c>
      <c r="C1656" s="353" t="s">
        <v>2860</v>
      </c>
      <c r="D1656" s="355">
        <v>111046400</v>
      </c>
      <c r="E1656" s="355">
        <v>83285100</v>
      </c>
      <c r="F1656" s="355">
        <v>27761300</v>
      </c>
    </row>
    <row r="1657" spans="1:6" ht="33.75" x14ac:dyDescent="0.2">
      <c r="A1657" s="352" t="s">
        <v>706</v>
      </c>
      <c r="B1657" s="353">
        <v>200</v>
      </c>
      <c r="C1657" s="353" t="s">
        <v>2861</v>
      </c>
      <c r="D1657" s="355">
        <v>111046400</v>
      </c>
      <c r="E1657" s="355">
        <v>83285100</v>
      </c>
      <c r="F1657" s="355">
        <v>27761300</v>
      </c>
    </row>
    <row r="1658" spans="1:6" x14ac:dyDescent="0.2">
      <c r="A1658" s="352" t="s">
        <v>15</v>
      </c>
      <c r="B1658" s="353">
        <v>200</v>
      </c>
      <c r="C1658" s="353" t="s">
        <v>2862</v>
      </c>
      <c r="D1658" s="355">
        <v>111046400</v>
      </c>
      <c r="E1658" s="355">
        <v>83285100</v>
      </c>
      <c r="F1658" s="355">
        <v>27761300</v>
      </c>
    </row>
    <row r="1659" spans="1:6" x14ac:dyDescent="0.2">
      <c r="A1659" s="352" t="s">
        <v>22</v>
      </c>
      <c r="B1659" s="353">
        <v>200</v>
      </c>
      <c r="C1659" s="353" t="s">
        <v>2863</v>
      </c>
      <c r="D1659" s="355">
        <v>111046400</v>
      </c>
      <c r="E1659" s="355">
        <v>83285100</v>
      </c>
      <c r="F1659" s="355">
        <v>27761300</v>
      </c>
    </row>
    <row r="1660" spans="1:6" x14ac:dyDescent="0.2">
      <c r="A1660" s="352" t="s">
        <v>254</v>
      </c>
      <c r="B1660" s="353">
        <v>200</v>
      </c>
      <c r="C1660" s="353" t="s">
        <v>2864</v>
      </c>
      <c r="D1660" s="355">
        <v>111046400</v>
      </c>
      <c r="E1660" s="355">
        <v>83285100</v>
      </c>
      <c r="F1660" s="355">
        <v>27761300</v>
      </c>
    </row>
    <row r="1661" spans="1:6" x14ac:dyDescent="0.2">
      <c r="A1661" s="352" t="s">
        <v>26</v>
      </c>
      <c r="B1661" s="353">
        <v>200</v>
      </c>
      <c r="C1661" s="353" t="s">
        <v>2865</v>
      </c>
      <c r="D1661" s="355">
        <v>1351365773.8900001</v>
      </c>
      <c r="E1661" s="355">
        <v>956225643.66999996</v>
      </c>
      <c r="F1661" s="355">
        <v>395140130.22000003</v>
      </c>
    </row>
    <row r="1662" spans="1:6" x14ac:dyDescent="0.2">
      <c r="A1662" s="352" t="s">
        <v>56</v>
      </c>
      <c r="B1662" s="353">
        <v>200</v>
      </c>
      <c r="C1662" s="353" t="s">
        <v>2866</v>
      </c>
      <c r="D1662" s="355">
        <v>1351365773.8900001</v>
      </c>
      <c r="E1662" s="355">
        <v>956225643.66999996</v>
      </c>
      <c r="F1662" s="355">
        <v>395140130.22000003</v>
      </c>
    </row>
    <row r="1663" spans="1:6" ht="33.75" x14ac:dyDescent="0.2">
      <c r="A1663" s="352" t="s">
        <v>372</v>
      </c>
      <c r="B1663" s="353">
        <v>200</v>
      </c>
      <c r="C1663" s="353" t="s">
        <v>2867</v>
      </c>
      <c r="D1663" s="355">
        <v>1337256311.8699999</v>
      </c>
      <c r="E1663" s="355">
        <v>949712425.13999999</v>
      </c>
      <c r="F1663" s="355">
        <v>387543886.73000002</v>
      </c>
    </row>
    <row r="1664" spans="1:6" x14ac:dyDescent="0.2">
      <c r="A1664" s="352" t="s">
        <v>15</v>
      </c>
      <c r="B1664" s="353">
        <v>200</v>
      </c>
      <c r="C1664" s="353" t="s">
        <v>2868</v>
      </c>
      <c r="D1664" s="355">
        <v>1337256311.8699999</v>
      </c>
      <c r="E1664" s="355">
        <v>949712425.13999999</v>
      </c>
      <c r="F1664" s="355">
        <v>387543886.73000002</v>
      </c>
    </row>
    <row r="1665" spans="1:6" x14ac:dyDescent="0.2">
      <c r="A1665" s="352" t="s">
        <v>144</v>
      </c>
      <c r="B1665" s="353">
        <v>200</v>
      </c>
      <c r="C1665" s="353" t="s">
        <v>2869</v>
      </c>
      <c r="D1665" s="355">
        <v>1337256311.8699999</v>
      </c>
      <c r="E1665" s="355">
        <v>949712425.13999999</v>
      </c>
      <c r="F1665" s="355">
        <v>387543886.73000002</v>
      </c>
    </row>
    <row r="1666" spans="1:6" x14ac:dyDescent="0.2">
      <c r="A1666" s="352" t="s">
        <v>30</v>
      </c>
      <c r="B1666" s="353">
        <v>200</v>
      </c>
      <c r="C1666" s="353" t="s">
        <v>2870</v>
      </c>
      <c r="D1666" s="355">
        <v>12067162.02</v>
      </c>
      <c r="E1666" s="355">
        <v>4868962.8</v>
      </c>
      <c r="F1666" s="355">
        <v>7198199.2199999997</v>
      </c>
    </row>
    <row r="1667" spans="1:6" x14ac:dyDescent="0.2">
      <c r="A1667" s="352" t="s">
        <v>15</v>
      </c>
      <c r="B1667" s="353">
        <v>200</v>
      </c>
      <c r="C1667" s="353" t="s">
        <v>2871</v>
      </c>
      <c r="D1667" s="355">
        <v>12067162.02</v>
      </c>
      <c r="E1667" s="355">
        <v>4868962.8</v>
      </c>
      <c r="F1667" s="355">
        <v>7198199.2199999997</v>
      </c>
    </row>
    <row r="1668" spans="1:6" x14ac:dyDescent="0.2">
      <c r="A1668" s="352" t="s">
        <v>144</v>
      </c>
      <c r="B1668" s="353">
        <v>200</v>
      </c>
      <c r="C1668" s="353" t="s">
        <v>2872</v>
      </c>
      <c r="D1668" s="355">
        <v>12067162.02</v>
      </c>
      <c r="E1668" s="355">
        <v>4868962.8</v>
      </c>
      <c r="F1668" s="355">
        <v>7198199.2199999997</v>
      </c>
    </row>
    <row r="1669" spans="1:6" x14ac:dyDescent="0.2">
      <c r="A1669" s="352" t="s">
        <v>1204</v>
      </c>
      <c r="B1669" s="353">
        <v>200</v>
      </c>
      <c r="C1669" s="353" t="s">
        <v>2873</v>
      </c>
      <c r="D1669" s="355">
        <v>2042300</v>
      </c>
      <c r="E1669" s="355">
        <v>1644255.73</v>
      </c>
      <c r="F1669" s="355">
        <v>398044.27</v>
      </c>
    </row>
    <row r="1670" spans="1:6" x14ac:dyDescent="0.2">
      <c r="A1670" s="352" t="s">
        <v>15</v>
      </c>
      <c r="B1670" s="353">
        <v>200</v>
      </c>
      <c r="C1670" s="353" t="s">
        <v>2874</v>
      </c>
      <c r="D1670" s="355">
        <v>2042300</v>
      </c>
      <c r="E1670" s="355">
        <v>1644255.73</v>
      </c>
      <c r="F1670" s="355">
        <v>398044.27</v>
      </c>
    </row>
    <row r="1671" spans="1:6" x14ac:dyDescent="0.2">
      <c r="A1671" s="352" t="s">
        <v>144</v>
      </c>
      <c r="B1671" s="353">
        <v>200</v>
      </c>
      <c r="C1671" s="353" t="s">
        <v>2875</v>
      </c>
      <c r="D1671" s="355">
        <v>2042300</v>
      </c>
      <c r="E1671" s="355">
        <v>1644255.73</v>
      </c>
      <c r="F1671" s="355">
        <v>398044.27</v>
      </c>
    </row>
    <row r="1672" spans="1:6" x14ac:dyDescent="0.2">
      <c r="A1672" s="352" t="s">
        <v>95</v>
      </c>
      <c r="B1672" s="353">
        <v>450</v>
      </c>
      <c r="C1672" s="354" t="s">
        <v>61</v>
      </c>
      <c r="D1672" s="355">
        <v>-874680201.63</v>
      </c>
      <c r="E1672" s="355">
        <v>-571702091.84000003</v>
      </c>
      <c r="F1672" s="355">
        <v>0</v>
      </c>
    </row>
  </sheetData>
  <autoFilter ref="A5:G1663" xr:uid="{00000000-0009-0000-0000-000001000000}"/>
  <phoneticPr fontId="5" type="noConversion"/>
  <printOptions horizontalCentered="1"/>
  <pageMargins left="0.78740157480314965" right="0.39370078740157483" top="0.78740157480314965" bottom="0.39370078740157483" header="0.19685039370078741" footer="0.19685039370078741"/>
  <pageSetup paperSize="9" scale="66" fitToHeight="0" orientation="portrait" blackAndWhite="1"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M78"/>
  <sheetViews>
    <sheetView view="pageBreakPreview" zoomScale="91" zoomScaleNormal="100" zoomScaleSheetLayoutView="91" workbookViewId="0">
      <selection sqref="A1:XFD1048576"/>
    </sheetView>
  </sheetViews>
  <sheetFormatPr defaultColWidth="9.140625" defaultRowHeight="11.25" outlineLevelRow="1" x14ac:dyDescent="0.2"/>
  <cols>
    <col min="1" max="1" width="74.85546875" style="2" customWidth="1"/>
    <col min="2" max="2" width="9.140625" style="9" customWidth="1"/>
    <col min="3" max="3" width="3.5703125" style="9" bestFit="1" customWidth="1"/>
    <col min="4" max="4" width="4" style="2" bestFit="1" customWidth="1"/>
    <col min="5" max="8" width="2.7109375" style="2" bestFit="1" customWidth="1"/>
    <col min="9" max="9" width="6.28515625" style="2" customWidth="1"/>
    <col min="10" max="10" width="3.5703125" style="2" bestFit="1" customWidth="1"/>
    <col min="11" max="11" width="16.140625" style="2" customWidth="1"/>
    <col min="12" max="13" width="16.140625" style="1" customWidth="1"/>
    <col min="14" max="16" width="4" style="2" bestFit="1" customWidth="1"/>
    <col min="17" max="16384" width="9.140625" style="2"/>
  </cols>
  <sheetData>
    <row r="2" spans="1:13" x14ac:dyDescent="0.2">
      <c r="M2" s="4" t="s">
        <v>272</v>
      </c>
    </row>
    <row r="3" spans="1:13" x14ac:dyDescent="0.2">
      <c r="K3" s="34"/>
    </row>
    <row r="4" spans="1:13" x14ac:dyDescent="0.2">
      <c r="A4" s="168" t="s">
        <v>146</v>
      </c>
      <c r="B4" s="168"/>
      <c r="C4" s="168"/>
      <c r="D4" s="168"/>
      <c r="E4" s="168"/>
      <c r="F4" s="168"/>
      <c r="G4" s="168"/>
      <c r="H4" s="168"/>
      <c r="I4" s="168"/>
      <c r="J4" s="168"/>
      <c r="K4" s="168"/>
      <c r="L4" s="168"/>
      <c r="M4" s="168"/>
    </row>
    <row r="5" spans="1:13" x14ac:dyDescent="0.2">
      <c r="A5" s="10"/>
      <c r="B5" s="11"/>
      <c r="C5" s="11"/>
      <c r="D5" s="12"/>
      <c r="E5" s="12"/>
      <c r="F5" s="12"/>
      <c r="G5" s="12"/>
      <c r="H5" s="12"/>
      <c r="I5" s="12"/>
      <c r="J5" s="12"/>
      <c r="K5" s="34"/>
    </row>
    <row r="6" spans="1:13" ht="11.25" customHeight="1" x14ac:dyDescent="0.2">
      <c r="A6" s="163" t="s">
        <v>115</v>
      </c>
      <c r="B6" s="169" t="s">
        <v>116</v>
      </c>
      <c r="C6" s="171" t="s">
        <v>96</v>
      </c>
      <c r="D6" s="172"/>
      <c r="E6" s="172"/>
      <c r="F6" s="172"/>
      <c r="G6" s="172"/>
      <c r="H6" s="172"/>
      <c r="I6" s="172"/>
      <c r="J6" s="173"/>
      <c r="K6" s="169" t="s">
        <v>118</v>
      </c>
      <c r="L6" s="178" t="s">
        <v>119</v>
      </c>
      <c r="M6" s="177" t="s">
        <v>255</v>
      </c>
    </row>
    <row r="7" spans="1:13" ht="23.25" customHeight="1" x14ac:dyDescent="0.2">
      <c r="A7" s="164"/>
      <c r="B7" s="170"/>
      <c r="C7" s="174"/>
      <c r="D7" s="175"/>
      <c r="E7" s="175"/>
      <c r="F7" s="175"/>
      <c r="G7" s="175"/>
      <c r="H7" s="175"/>
      <c r="I7" s="175"/>
      <c r="J7" s="176"/>
      <c r="K7" s="170"/>
      <c r="L7" s="179"/>
      <c r="M7" s="177"/>
    </row>
    <row r="8" spans="1:13" s="13" customFormat="1" x14ac:dyDescent="0.2">
      <c r="A8" s="15">
        <v>1</v>
      </c>
      <c r="B8" s="16" t="s">
        <v>23</v>
      </c>
      <c r="C8" s="180">
        <v>3</v>
      </c>
      <c r="D8" s="181"/>
      <c r="E8" s="181"/>
      <c r="F8" s="181"/>
      <c r="G8" s="181"/>
      <c r="H8" s="181"/>
      <c r="I8" s="181"/>
      <c r="J8" s="182"/>
      <c r="K8" s="47">
        <v>4</v>
      </c>
      <c r="L8" s="165">
        <v>5</v>
      </c>
      <c r="M8" s="165" t="s">
        <v>390</v>
      </c>
    </row>
    <row r="9" spans="1:13" s="14" customFormat="1" x14ac:dyDescent="0.2">
      <c r="A9" s="74" t="s">
        <v>97</v>
      </c>
      <c r="B9" s="75">
        <v>500</v>
      </c>
      <c r="C9" s="183" t="s">
        <v>438</v>
      </c>
      <c r="D9" s="184"/>
      <c r="E9" s="184"/>
      <c r="F9" s="184"/>
      <c r="G9" s="184"/>
      <c r="H9" s="184"/>
      <c r="I9" s="184"/>
      <c r="J9" s="185"/>
      <c r="K9" s="145">
        <f>K11+K30+K32</f>
        <v>874680201.62999916</v>
      </c>
      <c r="L9" s="145">
        <f>L11+L30+L32</f>
        <v>571702091.84000039</v>
      </c>
      <c r="M9" s="142">
        <f t="shared" ref="M9:M32" si="0">IF(K9-L9&gt;0,K9-L9,"-")</f>
        <v>302978109.78999877</v>
      </c>
    </row>
    <row r="10" spans="1:13" s="14" customFormat="1" x14ac:dyDescent="0.2">
      <c r="A10" s="74" t="s">
        <v>380</v>
      </c>
      <c r="B10" s="75"/>
      <c r="C10" s="190"/>
      <c r="D10" s="191"/>
      <c r="E10" s="191"/>
      <c r="F10" s="191"/>
      <c r="G10" s="191"/>
      <c r="H10" s="191"/>
      <c r="I10" s="191"/>
      <c r="J10" s="192"/>
      <c r="K10" s="141"/>
      <c r="L10" s="141"/>
      <c r="M10" s="142"/>
    </row>
    <row r="11" spans="1:13" s="14" customFormat="1" x14ac:dyDescent="0.2">
      <c r="A11" s="74" t="s">
        <v>99</v>
      </c>
      <c r="B11" s="75" t="s">
        <v>100</v>
      </c>
      <c r="C11" s="186" t="s">
        <v>438</v>
      </c>
      <c r="D11" s="187"/>
      <c r="E11" s="187"/>
      <c r="F11" s="187"/>
      <c r="G11" s="187"/>
      <c r="H11" s="187"/>
      <c r="I11" s="187"/>
      <c r="J11" s="188"/>
      <c r="K11" s="145">
        <f>K19+K13</f>
        <v>1080000</v>
      </c>
      <c r="L11" s="145">
        <f>L19+L13</f>
        <v>1070018.28</v>
      </c>
      <c r="M11" s="327">
        <f>IF(K11-L11&gt;0,K11-L11,"-")</f>
        <v>9981.7199999999721</v>
      </c>
    </row>
    <row r="12" spans="1:13" s="14" customFormat="1" x14ac:dyDescent="0.2">
      <c r="A12" s="35" t="s">
        <v>195</v>
      </c>
      <c r="B12" s="36"/>
      <c r="C12" s="193"/>
      <c r="D12" s="194"/>
      <c r="E12" s="194"/>
      <c r="F12" s="194"/>
      <c r="G12" s="194"/>
      <c r="H12" s="194"/>
      <c r="I12" s="194"/>
      <c r="J12" s="195"/>
      <c r="K12" s="143"/>
      <c r="L12" s="143"/>
      <c r="M12" s="144"/>
    </row>
    <row r="13" spans="1:13" s="14" customFormat="1" ht="16.5" customHeight="1" x14ac:dyDescent="0.2">
      <c r="A13" s="67" t="s">
        <v>718</v>
      </c>
      <c r="B13" s="163" t="s">
        <v>100</v>
      </c>
      <c r="C13" s="68" t="s">
        <v>279</v>
      </c>
      <c r="D13" s="69" t="s">
        <v>386</v>
      </c>
      <c r="E13" s="69" t="s">
        <v>174</v>
      </c>
      <c r="F13" s="69" t="s">
        <v>383</v>
      </c>
      <c r="G13" s="69" t="s">
        <v>383</v>
      </c>
      <c r="H13" s="69" t="s">
        <v>383</v>
      </c>
      <c r="I13" s="69" t="s">
        <v>384</v>
      </c>
      <c r="J13" s="70" t="s">
        <v>381</v>
      </c>
      <c r="K13" s="328">
        <f t="shared" ref="K13:L17" si="1">K14</f>
        <v>0</v>
      </c>
      <c r="L13" s="328">
        <f t="shared" si="1"/>
        <v>0</v>
      </c>
      <c r="M13" s="329" t="str">
        <f t="shared" si="0"/>
        <v>-</v>
      </c>
    </row>
    <row r="14" spans="1:13" s="14" customFormat="1" ht="27.75" customHeight="1" x14ac:dyDescent="0.2">
      <c r="A14" s="35" t="s">
        <v>719</v>
      </c>
      <c r="B14" s="40" t="s">
        <v>100</v>
      </c>
      <c r="C14" s="162" t="s">
        <v>279</v>
      </c>
      <c r="D14" s="71" t="s">
        <v>386</v>
      </c>
      <c r="E14" s="71" t="s">
        <v>174</v>
      </c>
      <c r="F14" s="71" t="s">
        <v>386</v>
      </c>
      <c r="G14" s="71" t="s">
        <v>383</v>
      </c>
      <c r="H14" s="71" t="s">
        <v>383</v>
      </c>
      <c r="I14" s="71" t="s">
        <v>384</v>
      </c>
      <c r="J14" s="72" t="s">
        <v>381</v>
      </c>
      <c r="K14" s="143">
        <f>K15+K17</f>
        <v>0</v>
      </c>
      <c r="L14" s="143">
        <f>L15+L17</f>
        <v>0</v>
      </c>
      <c r="M14" s="327" t="str">
        <f t="shared" si="0"/>
        <v>-</v>
      </c>
    </row>
    <row r="15" spans="1:13" s="14" customFormat="1" ht="31.5" customHeight="1" outlineLevel="1" x14ac:dyDescent="0.2">
      <c r="A15" s="35" t="s">
        <v>629</v>
      </c>
      <c r="B15" s="40" t="s">
        <v>100</v>
      </c>
      <c r="C15" s="162" t="s">
        <v>279</v>
      </c>
      <c r="D15" s="71" t="s">
        <v>386</v>
      </c>
      <c r="E15" s="71" t="s">
        <v>174</v>
      </c>
      <c r="F15" s="71" t="s">
        <v>386</v>
      </c>
      <c r="G15" s="71" t="s">
        <v>383</v>
      </c>
      <c r="H15" s="71" t="s">
        <v>383</v>
      </c>
      <c r="I15" s="71" t="s">
        <v>384</v>
      </c>
      <c r="J15" s="72" t="s">
        <v>196</v>
      </c>
      <c r="K15" s="143">
        <f t="shared" si="1"/>
        <v>50000000</v>
      </c>
      <c r="L15" s="143">
        <f t="shared" si="1"/>
        <v>0</v>
      </c>
      <c r="M15" s="327">
        <f t="shared" si="0"/>
        <v>50000000</v>
      </c>
    </row>
    <row r="16" spans="1:13" s="14" customFormat="1" ht="37.5" customHeight="1" outlineLevel="1" x14ac:dyDescent="0.2">
      <c r="A16" s="35" t="s">
        <v>630</v>
      </c>
      <c r="B16" s="40" t="s">
        <v>100</v>
      </c>
      <c r="C16" s="162" t="s">
        <v>279</v>
      </c>
      <c r="D16" s="71" t="s">
        <v>386</v>
      </c>
      <c r="E16" s="71" t="s">
        <v>174</v>
      </c>
      <c r="F16" s="71" t="s">
        <v>386</v>
      </c>
      <c r="G16" s="71" t="s">
        <v>383</v>
      </c>
      <c r="H16" s="71" t="s">
        <v>217</v>
      </c>
      <c r="I16" s="71" t="s">
        <v>384</v>
      </c>
      <c r="J16" s="72" t="s">
        <v>25</v>
      </c>
      <c r="K16" s="143">
        <v>50000000</v>
      </c>
      <c r="L16" s="143">
        <v>0</v>
      </c>
      <c r="M16" s="142">
        <f t="shared" si="0"/>
        <v>50000000</v>
      </c>
    </row>
    <row r="17" spans="1:13" s="14" customFormat="1" ht="33" customHeight="1" x14ac:dyDescent="0.2">
      <c r="A17" s="112" t="s">
        <v>720</v>
      </c>
      <c r="B17" s="40" t="s">
        <v>100</v>
      </c>
      <c r="C17" s="162" t="s">
        <v>279</v>
      </c>
      <c r="D17" s="71" t="s">
        <v>386</v>
      </c>
      <c r="E17" s="71" t="s">
        <v>174</v>
      </c>
      <c r="F17" s="71" t="s">
        <v>386</v>
      </c>
      <c r="G17" s="71" t="s">
        <v>383</v>
      </c>
      <c r="H17" s="71" t="s">
        <v>383</v>
      </c>
      <c r="I17" s="71" t="s">
        <v>384</v>
      </c>
      <c r="J17" s="72" t="s">
        <v>329</v>
      </c>
      <c r="K17" s="143">
        <f t="shared" si="1"/>
        <v>-50000000</v>
      </c>
      <c r="L17" s="143">
        <f t="shared" si="1"/>
        <v>0</v>
      </c>
      <c r="M17" s="142">
        <f>IF(K17-L17&lt;0,K17-L17,"-")</f>
        <v>-50000000</v>
      </c>
    </row>
    <row r="18" spans="1:13" s="14" customFormat="1" ht="35.25" customHeight="1" x14ac:dyDescent="0.2">
      <c r="A18" s="35" t="s">
        <v>721</v>
      </c>
      <c r="B18" s="40" t="s">
        <v>100</v>
      </c>
      <c r="C18" s="162" t="s">
        <v>279</v>
      </c>
      <c r="D18" s="71" t="s">
        <v>386</v>
      </c>
      <c r="E18" s="71" t="s">
        <v>174</v>
      </c>
      <c r="F18" s="71" t="s">
        <v>386</v>
      </c>
      <c r="G18" s="71" t="s">
        <v>383</v>
      </c>
      <c r="H18" s="71" t="s">
        <v>217</v>
      </c>
      <c r="I18" s="71" t="s">
        <v>384</v>
      </c>
      <c r="J18" s="72" t="s">
        <v>330</v>
      </c>
      <c r="K18" s="143">
        <v>-50000000</v>
      </c>
      <c r="L18" s="143">
        <v>0</v>
      </c>
      <c r="M18" s="142">
        <f>IF(K18-L18&lt;0,K18-L18,"-")</f>
        <v>-50000000</v>
      </c>
    </row>
    <row r="19" spans="1:13" s="14" customFormat="1" ht="15.75" customHeight="1" x14ac:dyDescent="0.2">
      <c r="A19" s="73" t="s">
        <v>232</v>
      </c>
      <c r="B19" s="15" t="s">
        <v>100</v>
      </c>
      <c r="C19" s="16" t="s">
        <v>381</v>
      </c>
      <c r="D19" s="159" t="s">
        <v>386</v>
      </c>
      <c r="E19" s="159" t="s">
        <v>35</v>
      </c>
      <c r="F19" s="159" t="s">
        <v>383</v>
      </c>
      <c r="G19" s="159" t="s">
        <v>383</v>
      </c>
      <c r="H19" s="159" t="s">
        <v>383</v>
      </c>
      <c r="I19" s="159" t="s">
        <v>384</v>
      </c>
      <c r="J19" s="160" t="s">
        <v>381</v>
      </c>
      <c r="K19" s="330">
        <f>K20</f>
        <v>1080000</v>
      </c>
      <c r="L19" s="330">
        <f>L20</f>
        <v>1070018.28</v>
      </c>
      <c r="M19" s="142">
        <f t="shared" si="0"/>
        <v>9981.7199999999721</v>
      </c>
    </row>
    <row r="20" spans="1:13" s="14" customFormat="1" ht="19.5" customHeight="1" x14ac:dyDescent="0.2">
      <c r="A20" s="74" t="s">
        <v>294</v>
      </c>
      <c r="B20" s="75" t="s">
        <v>100</v>
      </c>
      <c r="C20" s="162" t="s">
        <v>381</v>
      </c>
      <c r="D20" s="76" t="s">
        <v>386</v>
      </c>
      <c r="E20" s="76" t="s">
        <v>35</v>
      </c>
      <c r="F20" s="76" t="s">
        <v>217</v>
      </c>
      <c r="G20" s="76" t="s">
        <v>383</v>
      </c>
      <c r="H20" s="76" t="s">
        <v>383</v>
      </c>
      <c r="I20" s="76" t="s">
        <v>384</v>
      </c>
      <c r="J20" s="77" t="s">
        <v>381</v>
      </c>
      <c r="K20" s="145">
        <f>K21+K27</f>
        <v>1080000</v>
      </c>
      <c r="L20" s="145">
        <f>L21+L27</f>
        <v>1070018.28</v>
      </c>
      <c r="M20" s="142">
        <f t="shared" si="0"/>
        <v>9981.7199999999721</v>
      </c>
    </row>
    <row r="21" spans="1:13" s="14" customFormat="1" ht="23.25" customHeight="1" x14ac:dyDescent="0.2">
      <c r="A21" s="74" t="s">
        <v>631</v>
      </c>
      <c r="B21" s="75" t="s">
        <v>100</v>
      </c>
      <c r="C21" s="162" t="s">
        <v>381</v>
      </c>
      <c r="D21" s="76" t="s">
        <v>386</v>
      </c>
      <c r="E21" s="76" t="s">
        <v>35</v>
      </c>
      <c r="F21" s="76" t="s">
        <v>217</v>
      </c>
      <c r="G21" s="76" t="s">
        <v>383</v>
      </c>
      <c r="H21" s="76" t="s">
        <v>383</v>
      </c>
      <c r="I21" s="76" t="s">
        <v>384</v>
      </c>
      <c r="J21" s="77" t="s">
        <v>121</v>
      </c>
      <c r="K21" s="145">
        <f>K25+K22</f>
        <v>2580000</v>
      </c>
      <c r="L21" s="145">
        <f>L25+L22</f>
        <v>1070018.28</v>
      </c>
      <c r="M21" s="142">
        <f t="shared" si="0"/>
        <v>1509981.72</v>
      </c>
    </row>
    <row r="22" spans="1:13" s="14" customFormat="1" ht="36" customHeight="1" x14ac:dyDescent="0.2">
      <c r="A22" s="74" t="s">
        <v>421</v>
      </c>
      <c r="B22" s="75" t="s">
        <v>100</v>
      </c>
      <c r="C22" s="162" t="s">
        <v>79</v>
      </c>
      <c r="D22" s="76" t="s">
        <v>386</v>
      </c>
      <c r="E22" s="76" t="s">
        <v>35</v>
      </c>
      <c r="F22" s="76" t="s">
        <v>217</v>
      </c>
      <c r="G22" s="76" t="s">
        <v>386</v>
      </c>
      <c r="H22" s="76" t="s">
        <v>383</v>
      </c>
      <c r="I22" s="76" t="s">
        <v>384</v>
      </c>
      <c r="J22" s="77" t="s">
        <v>121</v>
      </c>
      <c r="K22" s="145">
        <f>K23</f>
        <v>1080000</v>
      </c>
      <c r="L22" s="145">
        <f>L23</f>
        <v>1070018.28</v>
      </c>
      <c r="M22" s="142">
        <f t="shared" si="0"/>
        <v>9981.7199999999721</v>
      </c>
    </row>
    <row r="23" spans="1:13" s="14" customFormat="1" ht="33.75" customHeight="1" x14ac:dyDescent="0.2">
      <c r="A23" s="74" t="s">
        <v>422</v>
      </c>
      <c r="B23" s="75" t="s">
        <v>100</v>
      </c>
      <c r="C23" s="162" t="s">
        <v>79</v>
      </c>
      <c r="D23" s="76" t="s">
        <v>386</v>
      </c>
      <c r="E23" s="76" t="s">
        <v>35</v>
      </c>
      <c r="F23" s="76" t="s">
        <v>217</v>
      </c>
      <c r="G23" s="76" t="s">
        <v>386</v>
      </c>
      <c r="H23" s="76" t="s">
        <v>217</v>
      </c>
      <c r="I23" s="76" t="s">
        <v>384</v>
      </c>
      <c r="J23" s="77" t="s">
        <v>122</v>
      </c>
      <c r="K23" s="145">
        <f>K24</f>
        <v>1080000</v>
      </c>
      <c r="L23" s="145">
        <f>L24</f>
        <v>1070018.28</v>
      </c>
      <c r="M23" s="142">
        <f t="shared" si="0"/>
        <v>9981.7199999999721</v>
      </c>
    </row>
    <row r="24" spans="1:13" s="14" customFormat="1" ht="50.25" customHeight="1" x14ac:dyDescent="0.2">
      <c r="A24" s="331" t="s">
        <v>717</v>
      </c>
      <c r="B24" s="75" t="s">
        <v>100</v>
      </c>
      <c r="C24" s="162" t="s">
        <v>79</v>
      </c>
      <c r="D24" s="76" t="s">
        <v>386</v>
      </c>
      <c r="E24" s="76" t="s">
        <v>35</v>
      </c>
      <c r="F24" s="76" t="s">
        <v>217</v>
      </c>
      <c r="G24" s="76" t="s">
        <v>386</v>
      </c>
      <c r="H24" s="76" t="s">
        <v>217</v>
      </c>
      <c r="I24" s="76" t="s">
        <v>235</v>
      </c>
      <c r="J24" s="77" t="s">
        <v>122</v>
      </c>
      <c r="K24" s="145">
        <v>1080000</v>
      </c>
      <c r="L24" s="332">
        <v>1070018.28</v>
      </c>
      <c r="M24" s="142">
        <f t="shared" si="0"/>
        <v>9981.7199999999721</v>
      </c>
    </row>
    <row r="25" spans="1:13" s="14" customFormat="1" ht="32.25" customHeight="1" x14ac:dyDescent="0.2">
      <c r="A25" s="78" t="s">
        <v>295</v>
      </c>
      <c r="B25" s="75" t="s">
        <v>100</v>
      </c>
      <c r="C25" s="162" t="s">
        <v>79</v>
      </c>
      <c r="D25" s="76" t="s">
        <v>386</v>
      </c>
      <c r="E25" s="76" t="s">
        <v>35</v>
      </c>
      <c r="F25" s="76" t="s">
        <v>217</v>
      </c>
      <c r="G25" s="76" t="s">
        <v>389</v>
      </c>
      <c r="H25" s="76" t="s">
        <v>383</v>
      </c>
      <c r="I25" s="76" t="s">
        <v>384</v>
      </c>
      <c r="J25" s="77" t="s">
        <v>121</v>
      </c>
      <c r="K25" s="145">
        <f>K26</f>
        <v>1500000</v>
      </c>
      <c r="L25" s="145">
        <f>L26</f>
        <v>0</v>
      </c>
      <c r="M25" s="142">
        <f t="shared" si="0"/>
        <v>1500000</v>
      </c>
    </row>
    <row r="26" spans="1:13" s="14" customFormat="1" ht="29.25" customHeight="1" x14ac:dyDescent="0.2">
      <c r="A26" s="74" t="s">
        <v>549</v>
      </c>
      <c r="B26" s="75" t="s">
        <v>100</v>
      </c>
      <c r="C26" s="162" t="s">
        <v>79</v>
      </c>
      <c r="D26" s="76" t="s">
        <v>386</v>
      </c>
      <c r="E26" s="76" t="s">
        <v>35</v>
      </c>
      <c r="F26" s="76" t="s">
        <v>217</v>
      </c>
      <c r="G26" s="76" t="s">
        <v>389</v>
      </c>
      <c r="H26" s="76" t="s">
        <v>217</v>
      </c>
      <c r="I26" s="76" t="s">
        <v>384</v>
      </c>
      <c r="J26" s="77" t="s">
        <v>122</v>
      </c>
      <c r="K26" s="145">
        <v>1500000</v>
      </c>
      <c r="L26" s="145">
        <v>0</v>
      </c>
      <c r="M26" s="142">
        <f t="shared" si="0"/>
        <v>1500000</v>
      </c>
    </row>
    <row r="27" spans="1:13" s="14" customFormat="1" ht="19.5" customHeight="1" x14ac:dyDescent="0.2">
      <c r="A27" s="74" t="s">
        <v>445</v>
      </c>
      <c r="B27" s="75" t="s">
        <v>100</v>
      </c>
      <c r="C27" s="162" t="s">
        <v>279</v>
      </c>
      <c r="D27" s="76" t="s">
        <v>386</v>
      </c>
      <c r="E27" s="76" t="s">
        <v>35</v>
      </c>
      <c r="F27" s="76" t="s">
        <v>217</v>
      </c>
      <c r="G27" s="76" t="s">
        <v>383</v>
      </c>
      <c r="H27" s="76" t="s">
        <v>383</v>
      </c>
      <c r="I27" s="76" t="s">
        <v>384</v>
      </c>
      <c r="J27" s="77" t="s">
        <v>98</v>
      </c>
      <c r="K27" s="145">
        <f>K28</f>
        <v>-1500000</v>
      </c>
      <c r="L27" s="145">
        <f>L28</f>
        <v>0</v>
      </c>
      <c r="M27" s="142">
        <f>IF(K27-L27&lt;0,K27-L27,"-")</f>
        <v>-1500000</v>
      </c>
    </row>
    <row r="28" spans="1:13" s="14" customFormat="1" ht="33" customHeight="1" x14ac:dyDescent="0.2">
      <c r="A28" s="74" t="s">
        <v>446</v>
      </c>
      <c r="B28" s="75" t="s">
        <v>100</v>
      </c>
      <c r="C28" s="162" t="s">
        <v>279</v>
      </c>
      <c r="D28" s="76" t="s">
        <v>386</v>
      </c>
      <c r="E28" s="76" t="s">
        <v>35</v>
      </c>
      <c r="F28" s="76" t="s">
        <v>217</v>
      </c>
      <c r="G28" s="76" t="s">
        <v>389</v>
      </c>
      <c r="H28" s="76" t="s">
        <v>383</v>
      </c>
      <c r="I28" s="76" t="s">
        <v>384</v>
      </c>
      <c r="J28" s="77" t="s">
        <v>98</v>
      </c>
      <c r="K28" s="145">
        <f>K29</f>
        <v>-1500000</v>
      </c>
      <c r="L28" s="145">
        <f>L29</f>
        <v>0</v>
      </c>
      <c r="M28" s="142">
        <f>IF(K28-L28&lt;0,K28-L28,"-")</f>
        <v>-1500000</v>
      </c>
    </row>
    <row r="29" spans="1:13" s="14" customFormat="1" ht="28.5" customHeight="1" x14ac:dyDescent="0.2">
      <c r="A29" s="98" t="s">
        <v>550</v>
      </c>
      <c r="B29" s="75" t="s">
        <v>100</v>
      </c>
      <c r="C29" s="161" t="s">
        <v>279</v>
      </c>
      <c r="D29" s="99" t="s">
        <v>386</v>
      </c>
      <c r="E29" s="99" t="s">
        <v>35</v>
      </c>
      <c r="F29" s="99" t="s">
        <v>217</v>
      </c>
      <c r="G29" s="99" t="s">
        <v>389</v>
      </c>
      <c r="H29" s="99" t="s">
        <v>217</v>
      </c>
      <c r="I29" s="99" t="s">
        <v>384</v>
      </c>
      <c r="J29" s="100" t="s">
        <v>447</v>
      </c>
      <c r="K29" s="146">
        <v>-1500000</v>
      </c>
      <c r="L29" s="146">
        <v>0</v>
      </c>
      <c r="M29" s="142">
        <f>IF(K29-L29&lt;0,K29-L29,"-")</f>
        <v>-1500000</v>
      </c>
    </row>
    <row r="30" spans="1:13" s="14" customFormat="1" ht="20.25" customHeight="1" x14ac:dyDescent="0.2">
      <c r="A30" s="74" t="s">
        <v>74</v>
      </c>
      <c r="B30" s="75" t="s">
        <v>75</v>
      </c>
      <c r="C30" s="189" t="s">
        <v>61</v>
      </c>
      <c r="D30" s="333"/>
      <c r="E30" s="333"/>
      <c r="F30" s="333"/>
      <c r="G30" s="333"/>
      <c r="H30" s="333"/>
      <c r="I30" s="333"/>
      <c r="J30" s="334"/>
      <c r="K30" s="147">
        <v>0</v>
      </c>
      <c r="L30" s="147">
        <v>0</v>
      </c>
      <c r="M30" s="147">
        <v>0</v>
      </c>
    </row>
    <row r="31" spans="1:13" s="14" customFormat="1" x14ac:dyDescent="0.2">
      <c r="A31" s="74" t="s">
        <v>195</v>
      </c>
      <c r="B31" s="75"/>
      <c r="C31" s="162"/>
      <c r="D31" s="95"/>
      <c r="E31" s="95"/>
      <c r="F31" s="95"/>
      <c r="G31" s="95"/>
      <c r="H31" s="95"/>
      <c r="I31" s="95"/>
      <c r="J31" s="96"/>
      <c r="K31" s="147">
        <v>0</v>
      </c>
      <c r="L31" s="147">
        <v>0</v>
      </c>
      <c r="M31" s="147">
        <v>0</v>
      </c>
    </row>
    <row r="32" spans="1:13" x14ac:dyDescent="0.2">
      <c r="A32" s="35" t="s">
        <v>340</v>
      </c>
      <c r="B32" s="36" t="s">
        <v>196</v>
      </c>
      <c r="C32" s="37"/>
      <c r="D32" s="38"/>
      <c r="E32" s="38"/>
      <c r="F32" s="38"/>
      <c r="G32" s="38"/>
      <c r="H32" s="38"/>
      <c r="I32" s="38"/>
      <c r="J32" s="39"/>
      <c r="K32" s="335">
        <f>K34+K39</f>
        <v>873600201.62999916</v>
      </c>
      <c r="L32" s="335">
        <f>L34+L39</f>
        <v>570632073.56000042</v>
      </c>
      <c r="M32" s="142">
        <f t="shared" si="0"/>
        <v>302968128.06999874</v>
      </c>
    </row>
    <row r="33" spans="1:13" ht="20.25" customHeight="1" x14ac:dyDescent="0.2">
      <c r="A33" s="35" t="s">
        <v>341</v>
      </c>
      <c r="B33" s="36" t="s">
        <v>25</v>
      </c>
      <c r="C33" s="37"/>
      <c r="D33" s="38"/>
      <c r="E33" s="38"/>
      <c r="F33" s="38"/>
      <c r="G33" s="38"/>
      <c r="H33" s="38"/>
      <c r="I33" s="38"/>
      <c r="J33" s="39"/>
      <c r="K33" s="336">
        <f>K34</f>
        <v>-10222846202.780001</v>
      </c>
      <c r="L33" s="335">
        <f>L34</f>
        <v>-7231740594.6999998</v>
      </c>
      <c r="M33" s="142" t="s">
        <v>61</v>
      </c>
    </row>
    <row r="34" spans="1:13" ht="15" customHeight="1" x14ac:dyDescent="0.2">
      <c r="A34" s="74" t="s">
        <v>147</v>
      </c>
      <c r="B34" s="75" t="s">
        <v>25</v>
      </c>
      <c r="C34" s="162" t="s">
        <v>79</v>
      </c>
      <c r="D34" s="79" t="s">
        <v>386</v>
      </c>
      <c r="E34" s="79" t="s">
        <v>217</v>
      </c>
      <c r="F34" s="79" t="s">
        <v>383</v>
      </c>
      <c r="G34" s="79" t="s">
        <v>383</v>
      </c>
      <c r="H34" s="79" t="s">
        <v>383</v>
      </c>
      <c r="I34" s="79" t="s">
        <v>384</v>
      </c>
      <c r="J34" s="80" t="s">
        <v>98</v>
      </c>
      <c r="K34" s="336">
        <f t="shared" ref="K34:L36" si="2">K35</f>
        <v>-10222846202.780001</v>
      </c>
      <c r="L34" s="336">
        <f t="shared" si="2"/>
        <v>-7231740594.6999998</v>
      </c>
      <c r="M34" s="142" t="s">
        <v>61</v>
      </c>
    </row>
    <row r="35" spans="1:13" s="14" customFormat="1" ht="21" customHeight="1" x14ac:dyDescent="0.2">
      <c r="A35" s="81" t="s">
        <v>148</v>
      </c>
      <c r="B35" s="82" t="s">
        <v>25</v>
      </c>
      <c r="C35" s="83" t="s">
        <v>79</v>
      </c>
      <c r="D35" s="79" t="s">
        <v>386</v>
      </c>
      <c r="E35" s="79" t="s">
        <v>217</v>
      </c>
      <c r="F35" s="79" t="s">
        <v>389</v>
      </c>
      <c r="G35" s="79" t="s">
        <v>383</v>
      </c>
      <c r="H35" s="79" t="s">
        <v>383</v>
      </c>
      <c r="I35" s="79" t="s">
        <v>384</v>
      </c>
      <c r="J35" s="80" t="s">
        <v>98</v>
      </c>
      <c r="K35" s="336">
        <f t="shared" si="2"/>
        <v>-10222846202.780001</v>
      </c>
      <c r="L35" s="336">
        <f t="shared" si="2"/>
        <v>-7231740594.6999998</v>
      </c>
      <c r="M35" s="142" t="s">
        <v>61</v>
      </c>
    </row>
    <row r="36" spans="1:13" s="14" customFormat="1" ht="21.75" customHeight="1" x14ac:dyDescent="0.2">
      <c r="A36" s="81" t="s">
        <v>45</v>
      </c>
      <c r="B36" s="82" t="s">
        <v>25</v>
      </c>
      <c r="C36" s="83" t="s">
        <v>79</v>
      </c>
      <c r="D36" s="79" t="s">
        <v>386</v>
      </c>
      <c r="E36" s="79" t="s">
        <v>217</v>
      </c>
      <c r="F36" s="79" t="s">
        <v>389</v>
      </c>
      <c r="G36" s="79" t="s">
        <v>386</v>
      </c>
      <c r="H36" s="79" t="s">
        <v>383</v>
      </c>
      <c r="I36" s="79" t="s">
        <v>384</v>
      </c>
      <c r="J36" s="80" t="s">
        <v>123</v>
      </c>
      <c r="K36" s="336">
        <f t="shared" si="2"/>
        <v>-10222846202.780001</v>
      </c>
      <c r="L36" s="336">
        <f t="shared" si="2"/>
        <v>-7231740594.6999998</v>
      </c>
      <c r="M36" s="142" t="s">
        <v>61</v>
      </c>
    </row>
    <row r="37" spans="1:13" s="14" customFormat="1" ht="20.25" customHeight="1" x14ac:dyDescent="0.2">
      <c r="A37" s="81" t="s">
        <v>366</v>
      </c>
      <c r="B37" s="82" t="s">
        <v>25</v>
      </c>
      <c r="C37" s="83" t="s">
        <v>79</v>
      </c>
      <c r="D37" s="79" t="s">
        <v>386</v>
      </c>
      <c r="E37" s="79" t="s">
        <v>217</v>
      </c>
      <c r="F37" s="79" t="s">
        <v>389</v>
      </c>
      <c r="G37" s="79" t="s">
        <v>386</v>
      </c>
      <c r="H37" s="79" t="s">
        <v>217</v>
      </c>
      <c r="I37" s="79" t="s">
        <v>384</v>
      </c>
      <c r="J37" s="80" t="s">
        <v>123</v>
      </c>
      <c r="K37" s="332">
        <v>-10222846202.780001</v>
      </c>
      <c r="L37" s="337">
        <v>-7231740594.6999998</v>
      </c>
      <c r="M37" s="142" t="s">
        <v>61</v>
      </c>
    </row>
    <row r="38" spans="1:13" s="14" customFormat="1" ht="16.5" customHeight="1" x14ac:dyDescent="0.2">
      <c r="A38" s="81" t="s">
        <v>342</v>
      </c>
      <c r="B38" s="82" t="s">
        <v>124</v>
      </c>
      <c r="C38" s="83"/>
      <c r="D38" s="79"/>
      <c r="E38" s="79"/>
      <c r="F38" s="79"/>
      <c r="G38" s="79"/>
      <c r="H38" s="79"/>
      <c r="I38" s="79"/>
      <c r="J38" s="80"/>
      <c r="K38" s="141">
        <f>K39</f>
        <v>11096446404.41</v>
      </c>
      <c r="L38" s="141">
        <f>L39</f>
        <v>7802372668.2600002</v>
      </c>
      <c r="M38" s="142" t="s">
        <v>61</v>
      </c>
    </row>
    <row r="39" spans="1:13" s="14" customFormat="1" ht="15" customHeight="1" x14ac:dyDescent="0.2">
      <c r="A39" s="74" t="s">
        <v>367</v>
      </c>
      <c r="B39" s="75" t="s">
        <v>124</v>
      </c>
      <c r="C39" s="162" t="s">
        <v>79</v>
      </c>
      <c r="D39" s="79" t="s">
        <v>386</v>
      </c>
      <c r="E39" s="79" t="s">
        <v>217</v>
      </c>
      <c r="F39" s="79" t="s">
        <v>383</v>
      </c>
      <c r="G39" s="79" t="s">
        <v>383</v>
      </c>
      <c r="H39" s="79" t="s">
        <v>383</v>
      </c>
      <c r="I39" s="79" t="s">
        <v>384</v>
      </c>
      <c r="J39" s="80" t="s">
        <v>121</v>
      </c>
      <c r="K39" s="336">
        <f t="shared" ref="K39:L41" si="3">K40</f>
        <v>11096446404.41</v>
      </c>
      <c r="L39" s="336">
        <f t="shared" si="3"/>
        <v>7802372668.2600002</v>
      </c>
      <c r="M39" s="142" t="s">
        <v>61</v>
      </c>
    </row>
    <row r="40" spans="1:13" s="14" customFormat="1" ht="15.75" customHeight="1" x14ac:dyDescent="0.2">
      <c r="A40" s="81" t="s">
        <v>46</v>
      </c>
      <c r="B40" s="82" t="s">
        <v>124</v>
      </c>
      <c r="C40" s="83" t="s">
        <v>79</v>
      </c>
      <c r="D40" s="79" t="s">
        <v>386</v>
      </c>
      <c r="E40" s="79" t="s">
        <v>217</v>
      </c>
      <c r="F40" s="79" t="s">
        <v>389</v>
      </c>
      <c r="G40" s="79" t="s">
        <v>383</v>
      </c>
      <c r="H40" s="79" t="s">
        <v>383</v>
      </c>
      <c r="I40" s="79" t="s">
        <v>384</v>
      </c>
      <c r="J40" s="80" t="s">
        <v>121</v>
      </c>
      <c r="K40" s="336">
        <f t="shared" si="3"/>
        <v>11096446404.41</v>
      </c>
      <c r="L40" s="336">
        <f t="shared" si="3"/>
        <v>7802372668.2600002</v>
      </c>
      <c r="M40" s="142" t="s">
        <v>61</v>
      </c>
    </row>
    <row r="41" spans="1:13" s="17" customFormat="1" ht="16.5" customHeight="1" x14ac:dyDescent="0.2">
      <c r="A41" s="81" t="s">
        <v>47</v>
      </c>
      <c r="B41" s="82" t="s">
        <v>124</v>
      </c>
      <c r="C41" s="83" t="s">
        <v>79</v>
      </c>
      <c r="D41" s="79" t="s">
        <v>386</v>
      </c>
      <c r="E41" s="79" t="s">
        <v>217</v>
      </c>
      <c r="F41" s="79" t="s">
        <v>389</v>
      </c>
      <c r="G41" s="79" t="s">
        <v>386</v>
      </c>
      <c r="H41" s="79" t="s">
        <v>383</v>
      </c>
      <c r="I41" s="79" t="s">
        <v>384</v>
      </c>
      <c r="J41" s="80" t="s">
        <v>125</v>
      </c>
      <c r="K41" s="336">
        <f t="shared" si="3"/>
        <v>11096446404.41</v>
      </c>
      <c r="L41" s="336">
        <f t="shared" si="3"/>
        <v>7802372668.2600002</v>
      </c>
      <c r="M41" s="142" t="s">
        <v>61</v>
      </c>
    </row>
    <row r="42" spans="1:13" s="17" customFormat="1" ht="18.75" customHeight="1" x14ac:dyDescent="0.2">
      <c r="A42" s="84" t="s">
        <v>368</v>
      </c>
      <c r="B42" s="85" t="s">
        <v>124</v>
      </c>
      <c r="C42" s="86" t="s">
        <v>79</v>
      </c>
      <c r="D42" s="79" t="s">
        <v>386</v>
      </c>
      <c r="E42" s="79" t="s">
        <v>217</v>
      </c>
      <c r="F42" s="79" t="s">
        <v>389</v>
      </c>
      <c r="G42" s="79" t="s">
        <v>386</v>
      </c>
      <c r="H42" s="79" t="s">
        <v>217</v>
      </c>
      <c r="I42" s="79" t="s">
        <v>384</v>
      </c>
      <c r="J42" s="80" t="s">
        <v>125</v>
      </c>
      <c r="K42" s="332">
        <v>11096446404.41</v>
      </c>
      <c r="L42" s="337">
        <v>7802372668.2600002</v>
      </c>
      <c r="M42" s="142" t="s">
        <v>61</v>
      </c>
    </row>
    <row r="43" spans="1:13" s="63" customFormat="1" x14ac:dyDescent="0.2">
      <c r="A43" s="87"/>
      <c r="B43" s="88"/>
      <c r="C43" s="88"/>
      <c r="D43" s="60"/>
      <c r="E43" s="60"/>
      <c r="F43" s="60"/>
      <c r="G43" s="60"/>
      <c r="H43" s="60"/>
      <c r="I43" s="60"/>
      <c r="J43" s="60"/>
      <c r="K43" s="90"/>
      <c r="L43" s="89"/>
      <c r="M43" s="91"/>
    </row>
    <row r="44" spans="1:13" s="63" customFormat="1" x14ac:dyDescent="0.2">
      <c r="A44" s="18"/>
      <c r="B44" s="19"/>
      <c r="C44" s="19"/>
      <c r="D44" s="20"/>
      <c r="E44" s="20"/>
      <c r="F44" s="20"/>
      <c r="G44" s="20"/>
      <c r="H44" s="20"/>
      <c r="I44" s="20"/>
      <c r="J44" s="20"/>
      <c r="K44" s="21"/>
      <c r="L44" s="22"/>
      <c r="M44" s="14"/>
    </row>
    <row r="45" spans="1:13" s="63" customFormat="1" x14ac:dyDescent="0.2">
      <c r="A45" s="23"/>
      <c r="B45" s="11"/>
      <c r="C45" s="11"/>
      <c r="D45" s="24"/>
      <c r="E45" s="24"/>
      <c r="F45" s="24"/>
      <c r="G45" s="24"/>
      <c r="H45" s="24"/>
      <c r="I45" s="24"/>
      <c r="J45" s="24"/>
      <c r="K45" s="25"/>
      <c r="L45" s="26"/>
      <c r="M45" s="17"/>
    </row>
    <row r="46" spans="1:13" s="63" customFormat="1" x14ac:dyDescent="0.2">
      <c r="A46" s="92" t="s">
        <v>2922</v>
      </c>
      <c r="B46" s="56"/>
      <c r="C46" s="56"/>
      <c r="D46" s="64"/>
      <c r="E46" s="64"/>
      <c r="F46" s="64"/>
      <c r="G46" s="64"/>
      <c r="H46" s="64"/>
      <c r="I46" s="64"/>
      <c r="J46" s="57"/>
      <c r="K46" s="200" t="s">
        <v>1215</v>
      </c>
      <c r="L46" s="200"/>
      <c r="M46" s="93"/>
    </row>
    <row r="47" spans="1:13" s="63" customFormat="1" x14ac:dyDescent="0.2">
      <c r="A47" s="48"/>
      <c r="B47" s="56"/>
      <c r="C47" s="56"/>
      <c r="D47" s="198" t="s">
        <v>126</v>
      </c>
      <c r="E47" s="198"/>
      <c r="F47" s="198"/>
      <c r="G47" s="198"/>
      <c r="H47" s="198"/>
      <c r="I47" s="198"/>
      <c r="J47" s="57"/>
      <c r="K47" s="196" t="s">
        <v>76</v>
      </c>
      <c r="L47" s="196"/>
      <c r="M47" s="93"/>
    </row>
    <row r="48" spans="1:13" s="63" customFormat="1" hidden="1" x14ac:dyDescent="0.2">
      <c r="A48" s="49" t="s">
        <v>1015</v>
      </c>
      <c r="B48" s="56"/>
      <c r="C48" s="56"/>
      <c r="D48" s="57"/>
      <c r="E48" s="57"/>
      <c r="F48" s="57"/>
      <c r="G48" s="57"/>
      <c r="H48" s="57"/>
      <c r="I48" s="57"/>
      <c r="J48" s="57"/>
      <c r="K48" s="51"/>
      <c r="L48" s="52"/>
      <c r="M48" s="93"/>
    </row>
    <row r="49" spans="1:13" s="63" customFormat="1" hidden="1" x14ac:dyDescent="0.2">
      <c r="A49" s="338" t="s">
        <v>1174</v>
      </c>
      <c r="B49" s="58"/>
      <c r="C49" s="58"/>
      <c r="D49" s="64"/>
      <c r="E49" s="64"/>
      <c r="F49" s="64"/>
      <c r="G49" s="64"/>
      <c r="H49" s="64"/>
      <c r="I49" s="64"/>
      <c r="J49" s="59"/>
      <c r="K49" s="200" t="s">
        <v>1173</v>
      </c>
      <c r="L49" s="200"/>
      <c r="M49" s="93"/>
    </row>
    <row r="50" spans="1:13" s="63" customFormat="1" hidden="1" x14ac:dyDescent="0.2">
      <c r="A50" s="339"/>
      <c r="B50" s="58"/>
      <c r="C50" s="58"/>
      <c r="D50" s="198" t="s">
        <v>126</v>
      </c>
      <c r="E50" s="198"/>
      <c r="F50" s="198"/>
      <c r="G50" s="198"/>
      <c r="H50" s="198"/>
      <c r="I50" s="198"/>
      <c r="J50" s="60"/>
      <c r="K50" s="196" t="s">
        <v>76</v>
      </c>
      <c r="L50" s="196"/>
      <c r="M50" s="93"/>
    </row>
    <row r="51" spans="1:13" s="63" customFormat="1" x14ac:dyDescent="0.2">
      <c r="A51" s="49"/>
      <c r="B51" s="58"/>
      <c r="C51" s="58"/>
      <c r="D51" s="60"/>
      <c r="E51" s="60"/>
      <c r="F51" s="60"/>
      <c r="G51" s="60"/>
      <c r="H51" s="60"/>
      <c r="I51" s="60"/>
      <c r="J51" s="60"/>
      <c r="K51" s="97"/>
      <c r="L51" s="97"/>
      <c r="M51" s="93"/>
    </row>
    <row r="52" spans="1:13" s="63" customFormat="1" x14ac:dyDescent="0.2">
      <c r="A52" s="338" t="s">
        <v>1231</v>
      </c>
      <c r="B52" s="58"/>
      <c r="C52" s="58"/>
      <c r="D52" s="64"/>
      <c r="E52" s="64"/>
      <c r="F52" s="64"/>
      <c r="G52" s="64"/>
      <c r="H52" s="64"/>
      <c r="I52" s="64"/>
      <c r="J52" s="60"/>
      <c r="K52" s="200" t="s">
        <v>1233</v>
      </c>
      <c r="L52" s="200"/>
      <c r="M52" s="93"/>
    </row>
    <row r="53" spans="1:13" s="63" customFormat="1" x14ac:dyDescent="0.2">
      <c r="A53" s="340" t="s">
        <v>1232</v>
      </c>
      <c r="B53" s="61"/>
      <c r="C53" s="61"/>
      <c r="D53" s="198" t="s">
        <v>126</v>
      </c>
      <c r="E53" s="198"/>
      <c r="F53" s="198"/>
      <c r="G53" s="198"/>
      <c r="H53" s="198"/>
      <c r="I53" s="198"/>
      <c r="J53" s="60"/>
      <c r="K53" s="196" t="s">
        <v>76</v>
      </c>
      <c r="L53" s="196"/>
      <c r="M53" s="93"/>
    </row>
    <row r="54" spans="1:13" s="341" customFormat="1" ht="12.75" x14ac:dyDescent="0.2">
      <c r="A54" s="49"/>
      <c r="B54" s="62"/>
      <c r="C54" s="62"/>
      <c r="D54" s="60"/>
      <c r="E54" s="60"/>
      <c r="F54" s="60"/>
      <c r="G54" s="60"/>
      <c r="H54" s="60"/>
      <c r="I54" s="60"/>
      <c r="J54" s="60"/>
      <c r="K54" s="97"/>
      <c r="L54" s="97"/>
      <c r="M54" s="93"/>
    </row>
    <row r="55" spans="1:13" s="102" customFormat="1" x14ac:dyDescent="0.2">
      <c r="A55" s="49" t="s">
        <v>2920</v>
      </c>
      <c r="B55" s="342"/>
      <c r="C55" s="342"/>
      <c r="D55" s="57"/>
      <c r="E55" s="57"/>
      <c r="F55" s="57"/>
      <c r="G55" s="57"/>
      <c r="H55" s="57"/>
      <c r="I55" s="57"/>
      <c r="J55" s="57"/>
      <c r="K55" s="343"/>
      <c r="L55" s="344"/>
      <c r="M55" s="213"/>
    </row>
    <row r="56" spans="1:13" s="102" customFormat="1" x14ac:dyDescent="0.2">
      <c r="A56" s="345" t="s">
        <v>1174</v>
      </c>
      <c r="B56" s="346"/>
      <c r="C56" s="346"/>
      <c r="D56" s="64"/>
      <c r="E56" s="64"/>
      <c r="F56" s="64"/>
      <c r="G56" s="64"/>
      <c r="H56" s="64"/>
      <c r="I56" s="64"/>
      <c r="J56" s="59"/>
      <c r="K56" s="200" t="s">
        <v>2921</v>
      </c>
      <c r="L56" s="200"/>
      <c r="M56" s="213"/>
    </row>
    <row r="57" spans="1:13" s="102" customFormat="1" x14ac:dyDescent="0.2">
      <c r="A57" s="347"/>
      <c r="B57" s="346"/>
      <c r="C57" s="346"/>
      <c r="D57" s="198" t="s">
        <v>126</v>
      </c>
      <c r="E57" s="198"/>
      <c r="F57" s="198"/>
      <c r="G57" s="198"/>
      <c r="H57" s="198"/>
      <c r="I57" s="198"/>
      <c r="J57" s="348"/>
      <c r="K57" s="196" t="s">
        <v>76</v>
      </c>
      <c r="L57" s="196"/>
      <c r="M57" s="213"/>
    </row>
    <row r="58" spans="1:13" s="341" customFormat="1" ht="12.75" x14ac:dyDescent="0.2">
      <c r="A58" s="49"/>
      <c r="B58" s="62"/>
      <c r="C58" s="62"/>
      <c r="D58" s="60"/>
      <c r="E58" s="60"/>
      <c r="F58" s="60"/>
      <c r="G58" s="60"/>
      <c r="H58" s="60"/>
      <c r="I58" s="60"/>
      <c r="J58" s="60"/>
      <c r="K58" s="97"/>
      <c r="L58" s="97"/>
      <c r="M58" s="93"/>
    </row>
    <row r="59" spans="1:13" s="6" customFormat="1" x14ac:dyDescent="0.2">
      <c r="A59" s="92" t="s">
        <v>1216</v>
      </c>
      <c r="B59" s="62"/>
      <c r="C59" s="62"/>
      <c r="D59" s="64"/>
      <c r="E59" s="64"/>
      <c r="F59" s="64"/>
      <c r="G59" s="64"/>
      <c r="H59" s="64"/>
      <c r="I59" s="64"/>
      <c r="J59" s="60"/>
      <c r="K59" s="199" t="s">
        <v>1217</v>
      </c>
      <c r="L59" s="199"/>
      <c r="M59" s="93"/>
    </row>
    <row r="60" spans="1:13" s="6" customFormat="1" x14ac:dyDescent="0.2">
      <c r="A60" s="148"/>
      <c r="B60" s="62"/>
      <c r="C60" s="62"/>
      <c r="D60" s="198" t="s">
        <v>126</v>
      </c>
      <c r="E60" s="198"/>
      <c r="F60" s="198"/>
      <c r="G60" s="198"/>
      <c r="H60" s="198"/>
      <c r="I60" s="198"/>
      <c r="J60" s="60"/>
      <c r="K60" s="196" t="s">
        <v>76</v>
      </c>
      <c r="L60" s="196"/>
      <c r="M60" s="93"/>
    </row>
    <row r="61" spans="1:13" s="6" customFormat="1" ht="12.75" x14ac:dyDescent="0.2">
      <c r="A61" s="50">
        <v>45205</v>
      </c>
      <c r="B61" s="62"/>
      <c r="C61" s="62"/>
      <c r="D61" s="57"/>
      <c r="E61" s="57"/>
      <c r="F61" s="57"/>
      <c r="G61" s="57"/>
      <c r="H61" s="57"/>
      <c r="I61" s="57"/>
      <c r="J61" s="60"/>
      <c r="K61" s="65"/>
      <c r="L61" s="65"/>
      <c r="M61" s="341"/>
    </row>
    <row r="62" spans="1:13" s="6" customFormat="1" x14ac:dyDescent="0.2">
      <c r="A62" s="30"/>
      <c r="B62" s="29"/>
      <c r="C62" s="29"/>
      <c r="D62" s="20"/>
      <c r="E62" s="20"/>
      <c r="F62" s="20"/>
      <c r="G62" s="20"/>
      <c r="H62" s="20"/>
      <c r="I62" s="24"/>
      <c r="J62" s="20"/>
      <c r="K62" s="28"/>
      <c r="L62" s="28"/>
      <c r="M62" s="5"/>
    </row>
    <row r="63" spans="1:13" s="6" customFormat="1" x14ac:dyDescent="0.2">
      <c r="A63" s="18"/>
      <c r="B63" s="197"/>
      <c r="C63" s="197"/>
      <c r="D63" s="197"/>
      <c r="E63" s="197"/>
      <c r="F63" s="197"/>
      <c r="G63" s="197"/>
      <c r="H63" s="197"/>
      <c r="I63" s="197"/>
      <c r="J63" s="197"/>
      <c r="K63" s="349">
        <f>Доходы!K24-Расходы!D6+Источники!K9</f>
        <v>0</v>
      </c>
      <c r="L63" s="349">
        <f>Доходы!L24-Расходы!E6+Источники!L9</f>
        <v>0</v>
      </c>
      <c r="M63" s="5"/>
    </row>
    <row r="64" spans="1:13" s="6" customFormat="1" x14ac:dyDescent="0.2">
      <c r="A64" s="31"/>
      <c r="B64" s="27"/>
      <c r="C64" s="27"/>
      <c r="D64" s="20"/>
      <c r="E64" s="20"/>
      <c r="F64" s="20"/>
      <c r="G64" s="20"/>
      <c r="H64" s="20"/>
      <c r="I64" s="20"/>
      <c r="J64" s="20"/>
      <c r="K64" s="350">
        <f>K9+Расходы!D1672</f>
        <v>0</v>
      </c>
      <c r="L64" s="350">
        <f>L9+Расходы!E1672</f>
        <v>0</v>
      </c>
      <c r="M64" s="5"/>
    </row>
    <row r="65" spans="1:13" s="6" customFormat="1" x14ac:dyDescent="0.2">
      <c r="A65" s="32"/>
      <c r="B65" s="33"/>
      <c r="C65" s="33"/>
      <c r="D65" s="20"/>
      <c r="E65" s="20"/>
      <c r="F65" s="20"/>
      <c r="G65" s="20"/>
      <c r="H65" s="20"/>
      <c r="I65" s="20"/>
      <c r="J65" s="20"/>
      <c r="K65" s="28"/>
      <c r="L65" s="28"/>
      <c r="M65" s="5"/>
    </row>
    <row r="66" spans="1:13" s="6" customFormat="1" x14ac:dyDescent="0.2">
      <c r="A66" s="32"/>
      <c r="B66" s="33"/>
      <c r="C66" s="33"/>
      <c r="D66" s="20"/>
      <c r="E66" s="20"/>
      <c r="F66" s="20"/>
      <c r="G66" s="20"/>
      <c r="H66" s="20"/>
      <c r="I66" s="20"/>
      <c r="J66" s="20"/>
      <c r="K66" s="28"/>
      <c r="L66" s="28"/>
      <c r="M66" s="5"/>
    </row>
    <row r="67" spans="1:13" x14ac:dyDescent="0.2">
      <c r="A67" s="32"/>
      <c r="B67" s="33"/>
      <c r="C67" s="33"/>
      <c r="D67" s="20"/>
      <c r="E67" s="20"/>
      <c r="F67" s="20"/>
      <c r="G67" s="20"/>
      <c r="H67" s="20"/>
      <c r="I67" s="20"/>
      <c r="J67" s="20"/>
      <c r="K67" s="28"/>
      <c r="L67" s="28"/>
      <c r="M67" s="5"/>
    </row>
    <row r="68" spans="1:13" x14ac:dyDescent="0.2">
      <c r="A68" s="32"/>
      <c r="B68" s="33"/>
      <c r="C68" s="33"/>
      <c r="D68" s="20"/>
      <c r="E68" s="20"/>
      <c r="F68" s="20"/>
      <c r="G68" s="20"/>
      <c r="H68" s="20"/>
      <c r="I68" s="20"/>
      <c r="J68" s="20"/>
      <c r="K68" s="28"/>
      <c r="L68" s="28"/>
      <c r="M68" s="5"/>
    </row>
    <row r="69" spans="1:13" x14ac:dyDescent="0.2">
      <c r="A69" s="32"/>
      <c r="B69" s="33"/>
      <c r="C69" s="33"/>
      <c r="D69" s="20"/>
      <c r="E69" s="20"/>
      <c r="F69" s="20"/>
      <c r="G69" s="20"/>
      <c r="H69" s="20"/>
      <c r="I69" s="20"/>
      <c r="J69" s="20"/>
      <c r="K69" s="28"/>
      <c r="L69" s="28"/>
      <c r="M69" s="5"/>
    </row>
    <row r="70" spans="1:13" x14ac:dyDescent="0.2">
      <c r="K70" s="1"/>
    </row>
    <row r="71" spans="1:13" x14ac:dyDescent="0.2">
      <c r="K71" s="1"/>
    </row>
    <row r="72" spans="1:13" x14ac:dyDescent="0.2">
      <c r="K72" s="34"/>
    </row>
    <row r="73" spans="1:13" x14ac:dyDescent="0.2">
      <c r="K73" s="1"/>
      <c r="L73" s="2"/>
    </row>
    <row r="74" spans="1:13" x14ac:dyDescent="0.2">
      <c r="K74" s="1"/>
      <c r="L74" s="2"/>
    </row>
    <row r="75" spans="1:13" x14ac:dyDescent="0.2">
      <c r="K75" s="34"/>
    </row>
    <row r="78" spans="1:13" x14ac:dyDescent="0.2">
      <c r="K78" s="34"/>
    </row>
  </sheetData>
  <mergeCells count="28">
    <mergeCell ref="K52:L52"/>
    <mergeCell ref="K60:L60"/>
    <mergeCell ref="K46:L46"/>
    <mergeCell ref="B63:J63"/>
    <mergeCell ref="D53:I53"/>
    <mergeCell ref="K53:L53"/>
    <mergeCell ref="K59:L59"/>
    <mergeCell ref="D60:I60"/>
    <mergeCell ref="K47:L47"/>
    <mergeCell ref="K49:L49"/>
    <mergeCell ref="D50:I50"/>
    <mergeCell ref="K50:L50"/>
    <mergeCell ref="D47:I47"/>
    <mergeCell ref="K56:L56"/>
    <mergeCell ref="D57:I57"/>
    <mergeCell ref="K57:L57"/>
    <mergeCell ref="C8:J8"/>
    <mergeCell ref="C9:J9"/>
    <mergeCell ref="C11:J11"/>
    <mergeCell ref="C30:J30"/>
    <mergeCell ref="C10:J10"/>
    <mergeCell ref="C12:J12"/>
    <mergeCell ref="A4:M4"/>
    <mergeCell ref="B6:B7"/>
    <mergeCell ref="C6:J7"/>
    <mergeCell ref="K6:K7"/>
    <mergeCell ref="M6:M7"/>
    <mergeCell ref="L6:L7"/>
  </mergeCells>
  <phoneticPr fontId="5" type="noConversion"/>
  <printOptions horizontalCentered="1"/>
  <pageMargins left="0.78740157480314965" right="0.39370078740157483" top="0.78740157480314965" bottom="0.39370078740157483" header="0.31496062992125984" footer="0.31496062992125984"/>
  <pageSetup paperSize="9" scale="57" fitToHeight="0"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5</vt:i4>
      </vt:variant>
    </vt:vector>
  </HeadingPairs>
  <TitlesOfParts>
    <vt:vector size="8" baseType="lpstr">
      <vt:lpstr>Доходы</vt:lpstr>
      <vt:lpstr>Расходы</vt:lpstr>
      <vt:lpstr>Источники</vt:lpstr>
      <vt:lpstr>Доходы!Заголовки_для_печати</vt:lpstr>
      <vt:lpstr>Расходы!Заголовки_для_печати</vt:lpstr>
      <vt:lpstr>Доходы!Область_печати</vt:lpstr>
      <vt:lpstr>Источники!Область_печати</vt:lpstr>
      <vt:lpstr>Расходы!Область_печати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ilona</dc:creator>
  <cp:lastModifiedBy>Демьяненко Юлия Михайловна</cp:lastModifiedBy>
  <cp:lastPrinted>2023-10-16T08:21:07Z</cp:lastPrinted>
  <dcterms:created xsi:type="dcterms:W3CDTF">2012-11-06T05:09:16Z</dcterms:created>
  <dcterms:modified xsi:type="dcterms:W3CDTF">2024-11-12T09:02:55Z</dcterms:modified>
</cp:coreProperties>
</file>