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8800" windowHeight="11805"/>
  </bookViews>
  <sheets>
    <sheet name="Прл 7" sheetId="2" r:id="rId1"/>
    <sheet name="Изм полн_ 2017 пер_2017 ут 2018" sheetId="4" r:id="rId2"/>
    <sheet name="КМНС" sheetId="5" r:id="rId3"/>
  </sheets>
  <definedNames>
    <definedName name="_xlnm._FilterDatabase" localSheetId="1" hidden="1">'Изм полн_ 2017 пер_2017 ут 2018'!$A$11:$V$63</definedName>
    <definedName name="_xlnm._FilterDatabase" localSheetId="0" hidden="1">'Прл 7'!$A$12:$G$64</definedName>
    <definedName name="_xlnm.Print_Titles" localSheetId="0">'Прл 7'!$11:$12</definedName>
    <definedName name="_xlnm.Print_Area" localSheetId="1">'Изм полн_ 2017 пер_2017 ут 2018'!$A$1:$K$64</definedName>
    <definedName name="_xlnm.Print_Area" localSheetId="2">КМНС!$A$1:$H$32</definedName>
    <definedName name="_xlnm.Print_Area" localSheetId="0">'Прл 7'!$A$1:$F$64</definedName>
  </definedNames>
  <calcPr calcId="125725"/>
  <customWorkbookViews>
    <customWorkbookView name="borisova - Личное представление" guid="{B0946412-EE3C-4C83-A65D-69EB3C6FF498}" mergeInterval="0" personalView="1" maximized="1" windowWidth="1916" windowHeight="882" activeSheetId="1"/>
    <customWorkbookView name="sheyn - Личное представление" guid="{8833AE4C-3AF5-4011-8640-0AE4B4BB93DF}" mergeInterval="0" personalView="1" maximized="1" windowWidth="1916" windowHeight="821" activeSheetId="1"/>
    <customWorkbookView name="skorin - Личное представление" guid="{7F289507-71A9-4555-BE8F-3EE9BA670F43}" mergeInterval="0" personalView="1" maximized="1" windowWidth="1916" windowHeight="1028" activeSheetId="1"/>
  </customWorkbookViews>
</workbook>
</file>

<file path=xl/calcChain.xml><?xml version="1.0" encoding="utf-8"?>
<calcChain xmlns="http://schemas.openxmlformats.org/spreadsheetml/2006/main">
  <c r="I43" i="2"/>
  <c r="I50"/>
  <c r="I33"/>
  <c r="I34"/>
  <c r="I35"/>
  <c r="I36"/>
  <c r="I37"/>
  <c r="I38"/>
  <c r="I39"/>
  <c r="I40"/>
  <c r="I41"/>
  <c r="I42"/>
  <c r="I44"/>
  <c r="I45"/>
  <c r="I46"/>
  <c r="I47"/>
  <c r="I48"/>
  <c r="I49"/>
  <c r="I51"/>
  <c r="I52"/>
  <c r="I53"/>
  <c r="I54"/>
  <c r="I55"/>
  <c r="I56"/>
  <c r="I57"/>
  <c r="I58"/>
  <c r="I59"/>
  <c r="I60"/>
  <c r="I61"/>
  <c r="I62"/>
  <c r="I63"/>
  <c r="I32"/>
  <c r="E52" l="1"/>
  <c r="F52"/>
  <c r="D52"/>
  <c r="F44"/>
  <c r="E44"/>
  <c r="D44"/>
  <c r="E56"/>
  <c r="E73" s="1"/>
  <c r="D56"/>
  <c r="E50"/>
  <c r="F50"/>
  <c r="D50"/>
  <c r="E49"/>
  <c r="D49"/>
  <c r="E47"/>
  <c r="F47"/>
  <c r="D47"/>
  <c r="E43"/>
  <c r="F43"/>
  <c r="D43"/>
  <c r="E42"/>
  <c r="F42"/>
  <c r="D42"/>
  <c r="E32"/>
  <c r="F32"/>
  <c r="D32"/>
  <c r="E18"/>
  <c r="F18"/>
  <c r="D18"/>
  <c r="E17"/>
  <c r="E64" s="1"/>
  <c r="E68" s="1"/>
  <c r="F17"/>
  <c r="F73" s="1"/>
  <c r="D17"/>
  <c r="D73" s="1"/>
  <c r="D6" i="5"/>
  <c r="E6"/>
  <c r="H6" s="1"/>
  <c r="F6"/>
  <c r="G6"/>
  <c r="C6"/>
  <c r="D64" i="2" l="1"/>
  <c r="D68" s="1"/>
  <c r="F64"/>
  <c r="F68" s="1"/>
  <c r="K8" i="5"/>
  <c r="K9"/>
  <c r="K10"/>
  <c r="K11"/>
  <c r="K12"/>
  <c r="K13"/>
  <c r="K14"/>
  <c r="K15"/>
  <c r="K16"/>
  <c r="K17"/>
  <c r="K18"/>
  <c r="K19"/>
  <c r="K20"/>
  <c r="K21"/>
  <c r="K22"/>
  <c r="K23"/>
  <c r="K24"/>
  <c r="K25"/>
  <c r="K26"/>
  <c r="K27"/>
  <c r="K28"/>
  <c r="K29"/>
  <c r="K30"/>
  <c r="K31"/>
  <c r="K32"/>
  <c r="K7"/>
  <c r="H8"/>
  <c r="H9"/>
  <c r="H10"/>
  <c r="H11"/>
  <c r="H12"/>
  <c r="H13"/>
  <c r="H14"/>
  <c r="H15"/>
  <c r="H16"/>
  <c r="H17"/>
  <c r="H18"/>
  <c r="H19"/>
  <c r="H20"/>
  <c r="H21"/>
  <c r="H22"/>
  <c r="H23"/>
  <c r="H24"/>
  <c r="H25"/>
  <c r="H26"/>
  <c r="H27"/>
  <c r="H28"/>
  <c r="H29"/>
  <c r="H30"/>
  <c r="H31"/>
  <c r="H32"/>
  <c r="H7"/>
  <c r="D63" i="4"/>
  <c r="E39"/>
  <c r="E63" s="1"/>
  <c r="I16"/>
  <c r="I17"/>
  <c r="I32"/>
  <c r="I42"/>
  <c r="I43"/>
  <c r="I47"/>
  <c r="I49"/>
  <c r="I52"/>
  <c r="K52"/>
  <c r="J52"/>
  <c r="K49"/>
  <c r="J49"/>
  <c r="K47"/>
  <c r="J47"/>
  <c r="K43"/>
  <c r="J43"/>
  <c r="K42"/>
  <c r="K39" s="1"/>
  <c r="J42"/>
  <c r="K32"/>
  <c r="J32"/>
  <c r="K17"/>
  <c r="J17"/>
  <c r="K16"/>
  <c r="J16"/>
  <c r="J63" s="1"/>
  <c r="K63"/>
  <c r="I39" l="1"/>
  <c r="I63"/>
  <c r="J39"/>
</calcChain>
</file>

<file path=xl/sharedStrings.xml><?xml version="1.0" encoding="utf-8"?>
<sst xmlns="http://schemas.openxmlformats.org/spreadsheetml/2006/main" count="696" uniqueCount="290">
  <si>
    <t>Перечень и объемы финансирования государственных полномочий</t>
  </si>
  <si>
    <t>№ п/п</t>
  </si>
  <si>
    <t>ИТОГО:</t>
  </si>
  <si>
    <t>1.</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</si>
  <si>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</si>
  <si>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</si>
  <si>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</si>
  <si>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</si>
  <si>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</si>
  <si>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</si>
  <si>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</si>
  <si>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</si>
  <si>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</si>
  <si>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</si>
  <si>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</si>
  <si>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</si>
  <si>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</si>
  <si>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</si>
  <si>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</si>
  <si>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</si>
  <si>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</si>
  <si>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</si>
  <si>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</si>
  <si>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</si>
  <si>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</si>
  <si>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</si>
  <si>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</si>
  <si>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</si>
  <si>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</si>
  <si>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</si>
  <si>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</si>
  <si>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</si>
  <si>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Федеральный закон от 28 марта 1998 года № 53-ФЗ «О воинской обязанности и военной службе»</t>
  </si>
  <si>
    <t>Наименование государственных 
полнолмочий</t>
  </si>
  <si>
    <t>Реквизиты нормативных 
правовых актов</t>
  </si>
  <si>
    <t>Сумма (руб.)</t>
  </si>
  <si>
    <t>Закон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</si>
  <si>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</si>
  <si>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Создание и обеспечение деятельности комиссий по делам несовершеннолетних и защите их прав</t>
  </si>
  <si>
    <t>Закон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</si>
  <si>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края от 20 декабря 2012 года № 3-963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</si>
  <si>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Закон края от 15 марта 2007 года № 22-5883 "О наделении органов местного самоуправления Таймырского Долгано-Ненецкого и Эвенкийского муниципальных районов края отдельными государственными полномочиями в области защиты территорий и населения от чрезвычайных ситуаций"</t>
  </si>
  <si>
    <t>Закон края от 26 декабря 2006 года № 21-5669 «О наделении органов местного самоуправления Таймырского Долгано-Ненецкого и Эвенкийского муниципальных районов отдельными государственными полномочиями в области использования объектов животного мира, в том числе охотничьих ресурсов, а также водных биологических ресурсов»</t>
  </si>
  <si>
    <t>Закон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</si>
  <si>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Закон края от 21 декабря 2010 года № 11-5582 «О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t>
  </si>
  <si>
    <t>Закон края от 18 декабря 2008 года № 7-2670  «О наделении органов местного самоуправления Таймырского Долгано-Ненецкого муниципального района и поселений, входящих в его состав, государственными полномочиями по социальной поддержке отдельных категорий граждан, проживающих в Таймырском Долгано-Ненецком муниципальном районе Красноярского края, а также по государственной регистрации актов гражданского состояния»</t>
  </si>
  <si>
    <t>Закон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</si>
  <si>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Осуществление первичного воинского учета на территориях, где отсутствуют военные комиссариаты</t>
  </si>
  <si>
    <t>Осуществление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</si>
  <si>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Закон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</si>
  <si>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Выплата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</si>
  <si>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</si>
  <si>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Осуществление уведомительной регистрации коллективных договоров и территориальных соглашений и контроля за их выполнением</t>
  </si>
  <si>
    <t>Закон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</si>
  <si>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</si>
  <si>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Защита территорий и населения от чрезвычайных ситуаций</t>
  </si>
  <si>
    <t>Отдельные государственные полномочия в области использования объектов животного мира, в том числе охотничьих ресурсов, а также водных биологических ресурсов</t>
  </si>
  <si>
    <t>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</si>
  <si>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Решение вопросов поддержки сельскохозяйственного производства</t>
  </si>
  <si>
    <t>Организация деятельности органов местного самоуправления, обеспечивающих решение вопросов обеспечения гарантий прав коренных малочисленных народов Севера</t>
  </si>
  <si>
    <t>Организация и проведение социально значимых мероприятий коренных малочисленных народов Севера (День оленевода, День рыбака, мероприятия Второго Международного десятилетия коренных народов мира и др.),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</si>
  <si>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Расчет и предоставление дотаций поселениям, входящим в состав муниципального района края</t>
  </si>
  <si>
    <t>Закон края  от 1 декабря 2014 года № 7-2839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t>
  </si>
  <si>
    <t>Предоставление ежемесячно родителям (законным представителям) социальных выплат (компенсации)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 детей, у которых один из родителей (законных представителей) является инвалидом I или II группы или признан до 1 января 2010 года инвалидом, имеющим ограничение способности к трудовой деятельности III, II степени, до очередного переосвидетельствования и не работает; детей, у которых один из родителей является участником ликвидации последствий катастрофы на Чернобыльской АЭС; детей, проживающих в семьях, среднедушевой доход которых ниже величины прожиточного минимума, установленного для соответствующей группы территорий края на душу населения</t>
  </si>
  <si>
    <t>Осуществление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</si>
  <si>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Обеспечение твердым топливом граждан в домах с печным отоплением (включая доставку)</t>
  </si>
  <si>
    <t>Государственная регистрация актов гражданского состояния, в том числе расчет и предоставление субвенции бюджетам поселений на осуществление государственных полномочий  по государственной регистрации актов гражданского состояния о рождении, заключении брака, расторжении брака, установлении отцовства, смерти в населенных пунктах, на территории которых отсутствуют структурные подразделения органов местного самоуправления муниципального района, наделенные государственными полномочиями по регистрации актов гражданского состояния</t>
  </si>
  <si>
    <t>Осуществление оплаты неработающим пенсионерам, имеющим доход ниже двукратного размера величины прожиточного минимума, установленного для соответствующей группы территорий края для соответствующей социально-демографической группы населения, изготовления стоматологических протезов (кроме расходов на оплату стоимости драгоценных металлов и металлокерамики) в размере восьмидесяти процентов</t>
  </si>
  <si>
    <t>Предоставление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t>
  </si>
  <si>
    <t>Организация проведения мероприятий для неработающих пенсионеров в честь Дня пожилого человека, Дня инвалидов, Дня памяти жертв политических репрессий, Дня Победы</t>
  </si>
  <si>
    <t>Обеспечение предоставления гарантий прав коренных малочисленных народов Севера,
в том числе:</t>
  </si>
  <si>
    <t xml:space="preserve">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 предоставление субсидий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объектов животного мира (мяса дикого северного оленя) и (или) водных биологических ресурсов и продукции их переработки, с численностью их работников и (или) привлеченных ими по гражданско-правовым договорам граждан из числа коренных малочисленных народов Севера, составляющей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объектов животного мира (мяса дикого северного оленя) и (или) водных биологических ресурсов, проживающих в Таймырском Долгано-Ненецком муниципальном районе
</t>
  </si>
  <si>
    <t>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году, предшествующем текущему году</t>
  </si>
  <si>
    <t>Обеспечение мер социальной поддержки для улучшения жилищно-бытовых условий лицам из числа коренных малочисленных народов Севера, осуществляющим виды традиционной хозяйственной деятельности, в форме безвозмездного обеспечения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t>
  </si>
  <si>
    <t>Обеспечение мер социальной поддержки для улучшения жилищно-бытовых условий лицам из числа коренных малочисленных народов Севера, осуществляющим виды традиционной хозяйственной деятельности, в форме безвозмездного обеспечения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</si>
  <si>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</si>
  <si>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Организация выпуска приложения к газете "Таймыр", программ радиовещания и телевидения на языках коренных малочисленных народов Севера</t>
  </si>
  <si>
    <t>Осуществление компенсационных выплат гражданам, ведущим традиционный образ жизни и (или) осуществляющим виды традиционной хозяйственной деятельности, постоянно проживающим на промысловых точках и факториях, в возрасте 14 лет и старше, не работающим, не состоящим на учете в службе занятости в качестве безработных и не являющимся получателями трудовых пенсий по старости и по инвалидности (за исключением пенсии по случаю потери кормильца, выплачиваемой на ребенка, социальной пенсии, выплачиваемой на ребенка-инвалида), гражданам в возрасте 14 лет и старше, состоящим в трудовых отношениях с сельскохозяйственными и промысловыми организациями всех форм собственности, основными видами деятельности которых является осуществление видов традиционной хозяйственной деятельности и занятие промыслами коренных малочисленных народов Севера, и выполняющим работы по осуществлению традиционных видов хозяйственной деятельности, а также гражданам в возрасте 14 лет и старше, состоящим в трудовых отношениях с индивидуальными предпринимателями, основными видами деятельности которых является осуществление видов традиционной хозяйственной деятельности и занятие промыслами коренных малочисленных народов Севера, и выполняющим работы по осуществлению видов традиционной хозяйственной деятельности</t>
  </si>
  <si>
    <t>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(или) традиционную хозяйственную деятельность</t>
  </si>
  <si>
    <t>Обеспечение мер социальной поддержки для улучшения жилищно-бытовых условий лицам из числа коренных малочисленных народов Севера, осуществляющим виды традиционной хозяйственной деятельности, в форме безвозмездного обеспечения кочевым жильем в виде балка или выплаты компенсации расходов на изготовление и оснащение кочевого жилья</t>
  </si>
  <si>
    <t xml:space="preserve">Осуществление компенсации расходов на оплату проезда к месту учебы и обратно один раз в год студентам из числа коренных малочисленных народов Севера, в том числе студентам, окончившим учебное заведение в текущем году, относящимся к детям-сиротам;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за обучение студентов из числа коренных малочисленных народов Севера, доход семьи которых ниже величины прожиточного минимума, установленного для соответствующей группы территории края на душу населения, обучающихся на платной основе по очной форме обучения в высших и средних учебных заведениях, расположенных за пределами муниципального района; осуществление компенсации расходов на оплату проезда от места жительства до города Дудинки и обратно один раз в год абитуриентам из числа коренных малочисленных народов Севера, проживающим в сельских поселениях муниципального района; обеспечение в городе Дудинке бесплатным горячим питанием в период поступления в высшие учебные заведения и средние специальные учебные заведения Российской Федерации
</t>
  </si>
  <si>
    <t>Обеспечение детей из числа коренных малочисленных народов Севера, обучающихся в общеобразовательных школах-интернатах или обучающихся в общеобразовательных школах и проживающих в интернатах при общеобразовательных школах,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 включая формирование списка детей из числа коренных малочисленных народов Севера, нуждающихся в обеспечении проездом, заключение в установленном законодательством Российской Федерации порядке муниципальных контрактов для организации специальных рейсов</t>
  </si>
  <si>
    <t>Закон Красноярского края от 09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t>
  </si>
  <si>
    <t>Социальное обслуживание граждан, в том числе предоставлению мер социальной поддержки работникам муниципальных учреждений социального обслуживания в соответствии с Законом края "Об организации социального обслуживания граждан в Красноярском крае"</t>
  </si>
  <si>
    <t>31.</t>
  </si>
  <si>
    <t>32.</t>
  </si>
  <si>
    <t>33.</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</si>
  <si>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</si>
  <si>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</si>
  <si>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Закон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</si>
  <si>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Организация и осуществление деятельности по опеке и попечительству в отношении несовершеннолетних</t>
  </si>
  <si>
    <t xml:space="preserve">Расчет и предоставление субвенций бюджетам поселений на обеспечение деятельности административных комиссий
</t>
  </si>
  <si>
    <t>Реализация отдельных мер по обеспечению ограничения платы граждан за коммунальные услуги в соответствии с Законом края "Об отдельных мерах по обеспечению ограничения платы граждан за коммунальные услуги"</t>
  </si>
  <si>
    <t>Компенсация  энергоснабжающим организациям выпадающих доходов, возникающих в результате поставки населению по регулируемым ценам (тарифам) электрической энергии, вырабатываемой дизельными электростанциями на территории края, в соответствии с Законом края "О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</si>
  <si>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Обеспечение переселения  граждан из районов Крайнего Севера и приравненных к ним местностей Красноярского края в соответствии с Федеральным законом от 25 октября 2002 года N 125-ФЗ "О жилищных субсидиях гражданам, выезжающим из районов Крайнего Севера и приравненных к ним местностей"</t>
  </si>
  <si>
    <t>на 2018 год</t>
  </si>
  <si>
    <t>30.0.00.51180</t>
  </si>
  <si>
    <t>КЦСР</t>
  </si>
  <si>
    <t>02.0.00.75540</t>
  </si>
  <si>
    <t>02.0.00.75560</t>
  </si>
  <si>
    <t>02.0.00.75640
02.0.00.74090</t>
  </si>
  <si>
    <t>02.0.0075880
02.0.00.74080</t>
  </si>
  <si>
    <t>30.0.00.75130</t>
  </si>
  <si>
    <t>02.0.00.75520</t>
  </si>
  <si>
    <t>30.0.00.74290</t>
  </si>
  <si>
    <t>30.0.00.76040</t>
  </si>
  <si>
    <t>30.0.00.75140</t>
  </si>
  <si>
    <t>01.0.00.75160</t>
  </si>
  <si>
    <t>08.2.00.75700</t>
  </si>
  <si>
    <t>08.2.00.75770</t>
  </si>
  <si>
    <t>30.0.00.74670</t>
  </si>
  <si>
    <t>30.0.00.75150</t>
  </si>
  <si>
    <t>30.0.00.75180</t>
  </si>
  <si>
    <t>30.0.00.75170</t>
  </si>
  <si>
    <t>02.0.00.05270
02.0.00.05280</t>
  </si>
  <si>
    <t>02.0.00.05290</t>
  </si>
  <si>
    <t>02.0.00.05300</t>
  </si>
  <si>
    <t>02.0.00.05310</t>
  </si>
  <si>
    <t>02.0.00.05320</t>
  </si>
  <si>
    <t>09.0.00.06160</t>
  </si>
  <si>
    <t>08.2.00.05250</t>
  </si>
  <si>
    <t>30.0.00.75210</t>
  </si>
  <si>
    <t>11.0.00.28210</t>
  </si>
  <si>
    <t>11.0.00.28220
11.0.00.28230
11.0.00.75230</t>
  </si>
  <si>
    <t>11.0.00.28250</t>
  </si>
  <si>
    <t>11.0.00.28260</t>
  </si>
  <si>
    <t>11.0.00.28270</t>
  </si>
  <si>
    <t>11.0.00.75240</t>
  </si>
  <si>
    <t>11.0.00.75260</t>
  </si>
  <si>
    <t>11.0.00.75270</t>
  </si>
  <si>
    <t>11.0.00.75290</t>
  </si>
  <si>
    <t>30.0.00.59310</t>
  </si>
  <si>
    <t>30.0.00.76010</t>
  </si>
  <si>
    <t>30.0.00.05160</t>
  </si>
  <si>
    <t>30.0.00.05230</t>
  </si>
  <si>
    <t>30.0.00.05210</t>
  </si>
  <si>
    <t>30.0.00.01510</t>
  </si>
  <si>
    <t>summ</t>
  </si>
  <si>
    <t>на 2019 год</t>
  </si>
  <si>
    <t>11.0.00.29230</t>
  </si>
  <si>
    <t>11.0.00.28240
11.0.00.29210</t>
  </si>
  <si>
    <t xml:space="preserve">Обеспечение жилыми помещениями, благоустроенными применительно к условиям населенного пункта, в котором предоставляется жилое помещение (далее - жилое помещение), в соответствии со статьей 17 Закона края от 2 ноября 2000 года N 12-961 "О защите прав ребенка" детей-сирот и детей, оставшихся без попечения родителей, лиц из числа детей-сирот и детей, оставшихся без попечения родителей, не являющихся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являющихся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установления факта невозможности их проживания в ранее занимаемых жилых помещениях </t>
  </si>
  <si>
    <t>Организация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граждан</t>
  </si>
  <si>
    <t>Организация проведения мероприятий по отлову и содержанию безнадзорных животных</t>
  </si>
  <si>
    <t>Осуществление оплаты стоимости проезда к месту жительства и обратно к месту учебы один раз в год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осуществление выплаты материальной помощи для оплаты питания и проживания студентам и слушателям, обучающимся в учреждениях начального, среднего и высшего профессионального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t>
  </si>
  <si>
    <t>Обеспечение молоком и продуктами, обогащенными йодом, учащихся муниципальных общеобразовательных организаций с 1 по 4 классы включительно (за исключением находящихся на полном государственном обеспечении); обеспечение бесплатным питанием (горячий завтрак и обед или горячий завтрак) или осуществление выплаты ежемесячных денежных компенсаций взамен бесплатного питания учащимся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учащимся, находящимся в трудной жизненной ситуации, обучающимся с ограниченными возможностями здоровья в муниципальных общеобразовательных организациях, не проживающим в интернатах указанных организаций</t>
  </si>
  <si>
    <t>Обеспечение лиц из числа коренных малочисленных народов Севера, занимающихся традиционным видом хозяйственной деятельности - оленеводством, лекарственными и медицинскими препаратами (медицинскими аптечками) и утверждение перечня и нормативов предоставляемых лекарственных и медицинских препаратов</t>
  </si>
  <si>
    <t>Безвозмездное обеспечение навигаторами лиц из числа коренных малочисленных народов Севера,  осуществляющим вид традиционной хозяйственной деятельности коренных малочисленных народов Севера – оленеводство</t>
  </si>
  <si>
    <t>Предоставление бесплатного проезда детям и лицам, сопровождающим организованные группы детей, до места нахождения загородных оздоровительных лагерей и обратно</t>
  </si>
  <si>
    <t>11.0.00.75220
11.0.00.28290</t>
  </si>
  <si>
    <t>11.0.00.75280
11.0.00.29220</t>
  </si>
  <si>
    <t>30.0.00.06400</t>
  </si>
  <si>
    <t>на 2020 год</t>
  </si>
  <si>
    <t>34.</t>
  </si>
  <si>
    <t>02.0.00.76490</t>
  </si>
  <si>
    <t xml:space="preserve">
02.0.00.R0820</t>
  </si>
  <si>
    <t>11.0.00.R5154
11.0.00.R5155</t>
  </si>
  <si>
    <t>Закон Красноярского  края «О наделении органов местного самоуправления муниципальных районов и городских округов края государственными полномочиями по обеспечению отдыха и оздоровления детей»</t>
  </si>
  <si>
    <t>Обеспечение отдыха и оздоровления детей</t>
  </si>
  <si>
    <t>35.</t>
  </si>
  <si>
    <t>30.0.00.51200</t>
  </si>
  <si>
    <t>Федеральный закон от 20 августа 2004 года № 113-ФЗ "О присяжных заседателях федеральных судов общей юрисдикции в Российской Федерации"</t>
  </si>
  <si>
    <t>27.1.</t>
  </si>
  <si>
    <t>27.2.</t>
  </si>
  <si>
    <t>27.3.</t>
  </si>
  <si>
    <t>27.4.</t>
  </si>
  <si>
    <t>27.5.</t>
  </si>
  <si>
    <t>27.6.</t>
  </si>
  <si>
    <t>27.7.</t>
  </si>
  <si>
    <t>27.8.</t>
  </si>
  <si>
    <t>27.9.</t>
  </si>
  <si>
    <t>27.10.</t>
  </si>
  <si>
    <t>27.11.</t>
  </si>
  <si>
    <t>27.12.</t>
  </si>
  <si>
    <t>27.13.</t>
  </si>
  <si>
    <t>27.14.</t>
  </si>
  <si>
    <t>27.15.</t>
  </si>
  <si>
    <t>Составление списков кандидатов  в присяжные заседатели федеральных судов общей юрисдикции в Российской Федерации</t>
  </si>
  <si>
    <r>
      <t xml:space="preserve">Осуществление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t>
    </r>
    <r>
      <rPr>
        <sz val="10"/>
        <color indexed="10"/>
        <rFont val="Times New Roman"/>
        <family val="1"/>
        <charset val="204"/>
      </rPr>
      <t>установленной в указанных организациях</t>
    </r>
  </si>
  <si>
    <r>
      <rPr>
        <sz val="10"/>
        <color indexed="10"/>
        <rFont val="Times New Roman"/>
        <family val="1"/>
        <charset val="204"/>
      </rPr>
      <t xml:space="preserve">Предоставление </t>
    </r>
    <r>
      <rPr>
        <sz val="10"/>
        <color indexed="8"/>
        <rFont val="Times New Roman"/>
        <family val="1"/>
        <charset val="204"/>
      </rPr>
      <t>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r>
  </si>
  <si>
    <t>Федеральный закон от 29 декабря 2012 года № 273-ФЗ «Об образовании в Российской Федерации»
Закон края от 26 июня 2014 года № 6-2519 «Об образовании в Красноярском крае»</t>
  </si>
  <si>
    <t>Обеспечение одеждой, обувью и мягким инвентарем учащихся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</si>
  <si>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Предоставление пенсионерам, проживающим на территории муниципального района, имеющим стаж работы в районах Крайнего Севера и приравненных к ним местностях более 15 лет и состоящим в администрации муниципального района в очереди по переселению в другие регионы Российской Федерации, не имеющим жилых помещений на праве собственности за пределами муниципального района, социальных выплат на приобретение (строительство) жилья в пределах Российской Федерации с учетом членов их семей, проживающих совместно с ними, не имеющих жилых помещений в собственности за пределами муниципального района</t>
  </si>
  <si>
    <r>
      <t>Обеспечение твердым топливом</t>
    </r>
    <r>
      <rPr>
        <sz val="10"/>
        <color indexed="10"/>
        <rFont val="Times New Roman"/>
        <family val="1"/>
        <charset val="204"/>
      </rPr>
      <t xml:space="preserve"> (углем)</t>
    </r>
    <r>
      <rPr>
        <sz val="10"/>
        <color indexed="8"/>
        <rFont val="Times New Roman"/>
        <family val="1"/>
        <charset val="204"/>
      </rPr>
      <t xml:space="preserve"> граждан в домах с печным отоплением (включая доставку)</t>
    </r>
  </si>
  <si>
    <r>
      <t xml:space="preserve">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t>
    </r>
    <r>
      <rPr>
        <sz val="10"/>
        <color indexed="10"/>
        <rFont val="Times New Roman"/>
        <family val="1"/>
        <charset val="204"/>
      </rPr>
      <t>и осуществляющим традиционную хозяйственную деятельность (оленеводство, рыболовство, промысловая охота),</t>
    </r>
    <r>
      <rPr>
        <sz val="10"/>
        <color indexed="8"/>
        <rFont val="Times New Roman"/>
        <family val="1"/>
        <charset val="204"/>
      </rPr>
      <t xml:space="preserve"> в форме безвозмездного обеспечения </t>
    </r>
    <r>
      <rPr>
        <sz val="10"/>
        <color indexed="10"/>
        <rFont val="Times New Roman"/>
        <family val="1"/>
        <charset val="204"/>
      </rPr>
      <t xml:space="preserve">керосином </t>
    </r>
    <r>
      <rPr>
        <sz val="10"/>
        <color indexed="8"/>
        <rFont val="Times New Roman"/>
        <family val="1"/>
        <charset val="204"/>
      </rPr>
      <t>для освещения кочевого жилья</t>
    </r>
    <r>
      <rPr>
        <sz val="10"/>
        <color indexed="10"/>
        <rFont val="Times New Roman"/>
        <family val="1"/>
        <charset val="204"/>
      </rPr>
      <t xml:space="preserve"> либо компенсации расходов на приобретение и доставку керосина для освещения кочевого жилья</t>
    </r>
  </si>
  <si>
    <r>
      <t xml:space="preserve">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t>
    </r>
    <r>
      <rPr>
        <sz val="10"/>
        <color indexed="10"/>
        <rFont val="Times New Roman"/>
        <family val="1"/>
        <charset val="204"/>
      </rPr>
      <t>и осуществляющим традиционную хозяйственную деятельность (оленеводство, рыболовство, промысловая охота)</t>
    </r>
    <r>
      <rPr>
        <sz val="10"/>
        <color indexed="8"/>
        <rFont val="Times New Roman"/>
        <family val="1"/>
        <charset val="204"/>
      </rPr>
      <t xml:space="preserve">, в форме безвозмездного обеспечения средствами связи (радиостанция, </t>
    </r>
    <r>
      <rPr>
        <sz val="10"/>
        <color indexed="10"/>
        <rFont val="Times New Roman"/>
        <family val="1"/>
        <charset val="204"/>
      </rPr>
      <t>спутниковый телефон, спутниковый навигатор)</t>
    </r>
    <r>
      <rPr>
        <sz val="10"/>
        <color indexed="8"/>
        <rFont val="Times New Roman"/>
        <family val="1"/>
        <charset val="204"/>
      </rPr>
      <t xml:space="preserve">, источниками питания и оборудованием для обеспечения радиосвязи (тюнеры, передатчики, антенно-мачтовые устройства, </t>
    </r>
    <r>
      <rPr>
        <sz val="10"/>
        <color indexed="10"/>
        <rFont val="Times New Roman"/>
        <family val="1"/>
        <charset val="204"/>
      </rPr>
      <t xml:space="preserve">измерительные приборы, </t>
    </r>
    <r>
      <rPr>
        <sz val="10"/>
        <color indexed="8"/>
        <rFont val="Times New Roman"/>
        <family val="1"/>
        <charset val="204"/>
      </rPr>
      <t>запасные части и расходные материалы), безвозмездного обеспечения проведения экспертизы и регистрации средств связи в установленном порядке</t>
    </r>
  </si>
  <si>
    <t>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в возрасте 14 лет и старше,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(оленеводство, рыболовство, промысловая охота), и выполняющим работы по осуществлению указанных видов деятельности</t>
  </si>
  <si>
    <r>
      <t xml:space="preserve">Обеспечение мер социальной поддержки для улучшения жилищно-бытовых условий лицам из числа коренных малочисленных народов Севера, </t>
    </r>
    <r>
      <rPr>
        <sz val="10"/>
        <color indexed="10"/>
        <rFont val="Times New Roman"/>
        <family val="1"/>
        <charset val="204"/>
      </rPr>
      <t>ведущим традиционный образ жизни и осуществляющим традиционную хозяйственную деятельность (оленеводство, рыболовство, промысловая охота)</t>
    </r>
    <r>
      <rPr>
        <sz val="10"/>
        <color indexed="8"/>
        <rFont val="Times New Roman"/>
        <family val="1"/>
        <charset val="204"/>
      </rPr>
      <t>, в форме безвозмездного обеспечения кочевым жильем в виде балка или выплаты компенсации расходов на изготовление и оснащение кочевого жилья</t>
    </r>
  </si>
  <si>
    <r>
      <t xml:space="preserve">Осуществление компенсации расходов на оплату проезда к месту учебы и обратно один раз в год студентам из числа коренных малочисленных народов Севера, в том числе студентам, </t>
    </r>
    <r>
      <rPr>
        <sz val="10"/>
        <color indexed="10"/>
        <rFont val="Times New Roman"/>
        <family val="1"/>
        <charset val="204"/>
      </rPr>
      <t xml:space="preserve">завершившим </t>
    </r>
    <r>
      <rPr>
        <sz val="10"/>
        <color indexed="8"/>
        <rFont val="Times New Roman"/>
        <family val="1"/>
        <charset val="204"/>
      </rPr>
      <t xml:space="preserve">обучение в текущем году, относящимся к детям-сиротам;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за обучение студентов из числа коренных малочисленных народов Севера, доход семьи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t>
    </r>
    <r>
      <rPr>
        <sz val="10"/>
        <color indexed="10"/>
        <rFont val="Times New Roman"/>
        <family val="1"/>
        <charset val="204"/>
      </rPr>
      <t>профессиональных образовательных организациях и образовательных организациях высшего образования</t>
    </r>
    <r>
      <rPr>
        <sz val="10"/>
        <color indexed="8"/>
        <rFont val="Times New Roman"/>
        <family val="1"/>
        <charset val="204"/>
      </rPr>
      <t xml:space="preserve">, расположенных за пределами муниципального района; осуществление компенсации расходов на оплату проезда от места жительства до города Дудинки и обратно один раз в год абитуриентам из числа коренных малочисленных народов Севера, проживающим в сельских поселениях муниципального района; обеспечение в городе Дудинке бесплатным горячим питанием в период поступления в высшие учебные заведения и средние специальные учебные заведения Российской Федерации
</t>
    </r>
  </si>
  <si>
    <t>Организация и проведение социально значимых мероприятий коренных малочисленных народов Севера (День оленевода,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традиционного образа жизни и осуществления традиционной хозяйственной деятельности коренных малочисленных народов Севера),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</si>
  <si>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2.</t>
  </si>
  <si>
    <t>Федеральный закон от 29 декабря 2012 года № 273-ФЗ «Об образовании в Российской Федерации»
Закона края от 26 июня 2014 года № 6-2519 «Об образовании в Красноярском крае»</t>
  </si>
  <si>
    <t>Обеспечение  одеждой, обувью и мягким инвентарем учащихся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</si>
  <si>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26.1.</t>
  </si>
  <si>
    <t>26.2.</t>
  </si>
  <si>
    <t>26.3.</t>
  </si>
  <si>
    <t>26.4.</t>
  </si>
  <si>
    <t>26.5.</t>
  </si>
  <si>
    <t>26.6.</t>
  </si>
  <si>
    <t>26.7.</t>
  </si>
  <si>
    <t>26.8.</t>
  </si>
  <si>
    <t>26.9.</t>
  </si>
  <si>
    <t>26.10.</t>
  </si>
  <si>
    <t>26.11.</t>
  </si>
  <si>
    <t>26.12.</t>
  </si>
  <si>
    <t>26.13.</t>
  </si>
  <si>
    <t>26.14.</t>
  </si>
  <si>
    <t>26.15.</t>
  </si>
  <si>
    <t>первон</t>
  </si>
  <si>
    <t>уточн</t>
  </si>
  <si>
    <t>ушло в п. 27.5</t>
  </si>
  <si>
    <t>В течение 2017 году изменялись только суммы, количество полномочий то же самое.</t>
  </si>
  <si>
    <t>Кол-во законов</t>
  </si>
  <si>
    <t>Кол-во полномочий</t>
  </si>
  <si>
    <t>2 прибавилось одно ушло</t>
  </si>
  <si>
    <t>2017 год</t>
  </si>
  <si>
    <t>В 2018 году добавились 2 полномочия" Составление списков кандидатов  в присяжные заседатели федеральных судов общей юрисдикции в Российской Федерации" и "Обеспечение отдыха и оздоровления детей" (закон только проект реквизитов нет), навигаторы ушли в полномочие строка 27.5. в 2018 г</t>
  </si>
  <si>
    <t>Осуществление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установленной в указанных организациях</t>
  </si>
  <si>
    <t>Предоставление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</si>
  <si>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 для освещения кочевого жилья</t>
  </si>
  <si>
    <t>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кочевым жильем в виде балка или выплаты компенсации расходов на изготовление и оснащение кочевого жилья</t>
  </si>
  <si>
    <t>кмнс</t>
  </si>
  <si>
    <t>уточн по последнему решению</t>
  </si>
  <si>
    <t>Отклонение 2018 года от 2017 года</t>
  </si>
  <si>
    <t>Безвозмездное обеспечение навигаторами лиц из числа коренных малочисленных народов Севера,  осуществляющим вид традиционной хозяйственной деятельности коренных малочисленных народов Севера – оленеводство (В 2018 ГОДУ УШЛО В ПУНКТ 12)</t>
  </si>
  <si>
    <t>на 2021 год</t>
  </si>
  <si>
    <t>Организация и обеспечение отдыха и оздоровления детей</t>
  </si>
  <si>
    <t>Закон Красноярского  края 19 апреля 2018 года № 5-1533 «О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t>
  </si>
  <si>
    <t xml:space="preserve">Расчет и предоставление субвенций бюджетам поселений на создание и обеспечение деятельности административных комиссий
</t>
  </si>
  <si>
    <t>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и содержанию безнадзорных животных»</t>
  </si>
  <si>
    <t>11.0.00.75260
11.0.00.28200</t>
  </si>
  <si>
    <t>Предоставление санаторно-курортного и восстановительного лечения в виде оплаты стоимости путевок в пределах края и Республики Хакасия лицам из числа коренных малочисленных народов Севера, осуществляющим вид традиционной хозяйственной деятельности - оленеводство, и членам их семей</t>
  </si>
  <si>
    <t>11.0.00.29240</t>
  </si>
  <si>
    <t>11.0.00.75200</t>
  </si>
  <si>
    <t>02.1.00.75560</t>
  </si>
  <si>
    <t>02.1.00.75540</t>
  </si>
  <si>
    <t>02.1.00.75640
02.1.00.74090</t>
  </si>
  <si>
    <t>02.1.0075880
02.1.00.74080</t>
  </si>
  <si>
    <t>02.1.00.05290</t>
  </si>
  <si>
    <t>02.1.00.05300</t>
  </si>
  <si>
    <t>02.2.00.05310</t>
  </si>
  <si>
    <t>02.1.00.05320</t>
  </si>
  <si>
    <t>02.2.00.76490</t>
  </si>
  <si>
    <t>11.0.00.28250
11.0.00.28480</t>
  </si>
  <si>
    <t xml:space="preserve">11.0.00.75280
11.0.00.29220
</t>
  </si>
  <si>
    <t>Предоставление социальных выплат на приобретение, доставку и монтаж быстровозводимых малоэтажных жилых домов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t>
  </si>
  <si>
    <t>Распределение средств и предоставление субсидии на компенсацию части затрат на содержание или на наращивание поголовья северных оленей оленеводческим хозяйствам, зарегистрированным на территории Красноярского края, осуществляющим производство сельскохозяйственной продукции, ее первичную и последующую (промышленную) переработку и реализацию этой продукции</t>
  </si>
  <si>
    <t>27.15</t>
  </si>
  <si>
    <t>27.16</t>
  </si>
  <si>
    <t>27.17</t>
  </si>
  <si>
    <t>на 2019 год и плановый период  2020 - 2021 годов</t>
  </si>
  <si>
    <t xml:space="preserve">Обеспечение жилыми помещениями, благоустроенными применительно к условиям населенного пункта, в котором предоставляется жилое помещение, в соответствии со статьей 17 Закона края от 2 ноября 2000 года N 12-961 "О защите прав ребенка" детей-сирот и детей, оставшихся без попечения родителей, лиц из числа детей-сирот и детей, оставшихся без попечения родителей, не являющихся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являющихся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установления факта невозможности их проживания в ранее занимаемых жилых помещениях </t>
  </si>
  <si>
    <t>осуществление оплаты стоимости проезда к месту жительства и обратно к месту учебы один раз в год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осуществление выплаты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t>
  </si>
  <si>
    <t>Осуществление оплаты стоимости проезда к месту жительства и обратно к месту учебы один раз в год студентам и слушателям из семей со среднедушевым доходом ниже величины прожиточного минимума, установленного для соответствующей группы территорий края на душу населения,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осуществление выплаты материальной помощи для оплаты питания и проживания студентам и слушателям, обучающимся в профессиональных образовательных организациях и образовательных организациях высшего образования, находящихся за пределами муниципального района, из семей со среднедушевым доходом ниже величины прожиточного минимума, установленного для соответствующей группы территорий края на душу населения</t>
  </si>
  <si>
    <t>предоставление ежемесячно родителям (законным представителям) социальных выплат (компенсации) на оплату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 и находящихся на территории муниципального района; детей, у которых один из родителей (законных представителей) является инвалидом I или II группы или признан до 1 января 2010 года инвалидом, имеющим ограничение способности к трудовой деятельности III, II степени, до очередного переосвидетельствования и не работает; детей, у которых один из родителей является участником ликвидации последствий катастрофы на Чернобыльской АЭС; детей, проживающих в семьях, среднедушевой доход которых ниже величины прожиточного минимума, установленного для соответствующей группы территорий края на душу населения</t>
  </si>
  <si>
    <t>обеспечение одеждой, обувью и мягким инвентарем учащихся из числа коренных малочисленных народов Севера и из семей, среднедушевой доход которых ниже величины прожиточного минимума, установленной по соответствующей группе территорий края на душу населения, проживающих в интернатах муниципальных общеобразовательных организаций, расположенных в муниципальном районе, за исключением обучающихся с ограниченными возможностями здоровья</t>
  </si>
  <si>
    <t>обеспечение молоком и продуктами, обогащенными йодом, учащихся муниципальных общеобразовательных организаций с 1-го по 4-й классы включительно (за исключением находящихся на полном государственном обеспечении); обеспечение бесплатным питанием (горячий завтрак и обед или горячий завтрак) или осуществлению выплаты ежемесячных денежных компенсаций взамен бесплатного питания учащимся муниципальных общеобразовательных организаций из семей со среднедушевым доходом ниже величины прожиточного минимума, установленного для соответствующей группы территорий края на душу населения, учащимся, находящимся в трудной жизненной ситуации, обучающимся с ограниченными возможностями здоровья в муниципальных общеобразовательных организациях, не проживающим в интернатах указанных организаций</t>
  </si>
  <si>
    <t>осуществление выплаты дополнительного ежемесячного денежного вознаграждения за выполнение функции классного руководителя педагогам муниципальных общеобразовательных организаций</t>
  </si>
  <si>
    <t>предоставление пенсионерам, проживающим на территории муниципального района, имеющим стаж работы в районах Крайнего Севера и приравненных к ним местностях более 15 лет и состоящим в администрации муниципального района в очереди по переселению в другие регионы Российской Федерации, не имеющим жилых помещений на праве собственности за пределами муниципального района, социальных выплат на приобретение (строительство) жилья в пределах Российской Федерации с учетом членов их семей, проживающих совместно с ними, не имеющих жилых помещений в собственности за пределами муниципального района</t>
  </si>
  <si>
    <t>государственная регистрация актов гражданского состояния, в том числе расчет и предоставление субвенции бюджетам поселений на осуществление государственных полномочий  по государственной регистрации актов гражданского состояния о рождении, заключении брака, расторжении брака, установлении отцовства, смерти в населенных пунктах, на территории которых отсутствуют структурные подразделения органов местного самоуправления муниципального района, наделенные государственными полномочиями по регистрации актов гражданского состояния</t>
  </si>
  <si>
    <t>обеспечение твердым топливом (углем), включая его доставку, граждан, проживающих в домах с печным отоплением, а также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проживающих на территории сельского поселения Хатанга, для отопления кочевого жилья</t>
  </si>
  <si>
    <t>Обеспечение твердым топливом (углем), включая его доставку, граждан, проживающих в домах с печным отоплением, а также лиц из числа коренных малочисленных народов Севера, ведущих традиционный образ жизни и осуществляющих традиционную хозяйственную деятельность (оленеводство), проживающих на территории сельского поселения Хатанга, для отопления кочевого жилья</t>
  </si>
  <si>
    <t>осуществление оплаты неработающим гражданам, достигшим возраста 55 и 50 лет (мужчинам и женщинам соответственно), неработающим пенсионерам, получающим пенсию в соответствии с пенсионным законодательством, имеющим доход ниже двукратного размера величины прожиточного минимума, установленного для пенсионеров по соответствующей группе территорий Красноярского края, изготовления стоматологических протезов (кроме расходов на оплату стоимости драгоценных металлов и металлокерамики) в размере восьмидесяти процентов</t>
  </si>
  <si>
    <t>организация проведения мероприятий для неработающих пенсионеров в честь Дня пожилого человека, Дня инвалидов, Дня памяти жертв политических репрессий, Дня Победы</t>
  </si>
  <si>
    <t>организация деятельности органов местного самоуправления, обеспечивающих решение вопросов обеспечения гарантий прав коренных малочисленных народов Севера</t>
  </si>
  <si>
    <t>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кочевым жильем в виде балка или выплаты компенсации расходов на изготовление и оснащение кочевого жилья</t>
  </si>
  <si>
    <t>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керосином для освещения кочевого жилья либо компенсации расходов на приобретение и доставку керосина для освещения кочевого жилья</t>
  </si>
  <si>
    <t>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</si>
  <si>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гражданам, ведущим традиционный образ жизни, в возрасте 14 лет и старше,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(оленеводство, рыболовство, промысловая охота), и выполняющим работы по осуществлению указанных видов деятельности</t>
  </si>
  <si>
    <t>Осуществление компенсационных выплат гражданам, ведущим традиционный образ жизни и осуществляющим традиционную хозяйственную деятельность (оленеводство),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либо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(оленеводство) и выполняющим работы по осуществлению указанного вида деятельности; гражданам, ведущим традиционный образ жизни и осуществляющим традиционную хозяйственную деятельность (рыболовство, промысловая охота), постоянно проживающим на промысловых точках и факториях, в возрасте 14 лет и старше, не состоящим в трудовых отношениях, на учете в службе занятости в качестве безработных и не являющимся получателями страховых пенсий по старости или инвалидности либо состоящим в трудовых отношениях с организациями или индивидуальными предпринимателями, основным видом деятельности которых является традиционная хозяйственная деятельность (рыболовство, промысловая охота), и выполняющим работы по осуществлению указанных видов деятельности</t>
  </si>
  <si>
    <t>обеспечение комплектами для новорожденных женщин из числа коренных малочисленных народов Севера, проживающих в сельской местности, вне зависимости от дохода семьи, а также женщин из числа коренных малочисленных народов Севера, проживающих в городе Дудинка и поселке Диксон,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t>
  </si>
  <si>
    <t>обеспечение лиц из числа коренных малочисленных народов Севера, осуществляющих традиционную хозяйственную деятельность (оленеводство, рыболовство, промысловая охота), медицинскими аптечками, содержащими лекарственные препараты и медицинские изделия</t>
  </si>
  <si>
    <t xml:space="preserve">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соответствии с Законом Красноярского края от 18 декабря 2008 года № 7-2660 «О социальной поддержке граждан, проживающих в Таймырском Долгано-Ненецком муниципальном районе Красноярского края» в году, предшествующем текущему году </t>
  </si>
  <si>
    <t>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 предоставление субсидий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объектов животного мира (мяса дикого северного оленя) и (или) водных биологических ресурсов и продукции их переработки, с численностью их работников и (или) привлеченных ими по гражданско-правовым договорам граждан из числа коренных малочисленных народов Севера, составляющей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объектов животного мира (мяса дикого северного оленя) и (или) водных биологических ресурсов, проживающих в Таймырском Долгано-Ненецком муниципальном районе</t>
  </si>
  <si>
    <t xml:space="preserve">Предоставление материальной помощи в целях уплаты налога на доходы физических лиц лицам из числа коренных малочисленных народов Севера, получившим товарно-материальные ценности, подарки, призы в соответствии с Законом Красноярского края от 18 декабря 2008 года № 7-2660 «О социальной поддержке граждан, проживающих в Таймырском Долгано-Ненецком муниципальном районе Красноярского края» в году, предшествующем текущему году </t>
  </si>
  <si>
    <t>Обеспечение мер социальной поддержки для улучшения жилищно-бытовых условий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 в форме  безвозмездного обеспечения средствами связи (радиостанция, спутниковый телефон, спутниковый навигатор), источниками питания и оборудованием для обеспечения радиосвязи (тюнеры, передатчики, антенно-мачтовые устройства, измерительные приборы, запасные части и расходные материалы), безвозмездного обеспечения проведения экспертизы и регистрации средств связи в установленном порядке</t>
  </si>
  <si>
    <t>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лицам, ведущим традиционный образ жизни и (или) традиционную хозяйственную деятельность</t>
  </si>
  <si>
    <t>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лицам, ведущим традиционный образ жизни и (или) традиционную хозяйственную деятельность</t>
  </si>
  <si>
    <t>Обеспечение лиц из числа коренных малочисленных народов Севера, осуществляющих традиционную хозяйственную деятельность (оленеводство, рыболовство, промысловая охота), медицинскими аптечками, содержащими лекарственные препараты и медицинские изделия</t>
  </si>
  <si>
    <t>организация и проведение социально значимых мероприятий коренных малочисленных народов Севера (День оленевода, День рыбака, Международный день коренных народов мира, День образования Таймыра, другие мероприятия, направленные на сохранение и развитие родных языков, культуры, традиционного образа жизни и осуществления традиционной хозяйственной деятельности коренных малочисленных народов Севера), а также конкурсов в рамках проведения социально значимых мероприятий коренных малочисленных народов Севера, обеспечение участия проживающих на территории муниципального района лиц из числа коренных малочисленных народов Севера в социально значимых мероприятиях коренных малочисленных народов межмуниципального, краевого, межрегионального и всероссийского уровня в соответствии с устанавливаемыми Правительством края перечнем социально значимых мероприятий коренных малочисленных народов межмуниципального, краевого, межрегионального и всероссийского уровня, в которых обеспечивается участие проживающих на территории муниципального района лиц из числа коренных малочисленных народов Севера, и порядком участия этих лиц в социально значимых мероприятиях коренных малочисленных народов межмуниципального, краевого, межрегионального и всероссийского уровня</t>
  </si>
  <si>
    <t>обеспечение детей из числа коренных малочисленных народов Севера,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</si>
  <si>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Обеспечение детей из числа коренных малочисленных народов Севера, обучающихся в общеобразовательных организациях, имеющих интернат, в котором они проживают, проездом от населенного пункта, в котором родители (законные представители) имеют постоянное место жительства, до места нахождения родителей (законных представителей) вне населенного пункта (в тундре, в лесу, на промысловых точках) и обратно один раз в год авиационным видом транспорта</t>
  </si>
  <si>
    <t>предоставление санаторно-курортного и восстановительного лечения в виде оплаты стоимости путевок в пределах края и Республики Хакасия лицам из числа коренных малочисленных народов Севера, осуществляющим вид традиционной хозяйственной деятельности - оленеводство, и членам их семей</t>
  </si>
  <si>
    <t>Предоставление субсидий на возмещение 75 процентов фактически произведенных затрат на оплату потребления электроэнергии, связанного с производством сельскохозяйственной продукции, но не более 700 кВт/ч в месяц, за исключением затрат на оплату потребления электроэнергии, связанного с производством мяса домашнего северного оленя, сельскохозяйственным организациям всех форм собственности и индивидуальным предпринимателям, осуществляющим производство сельскохозяйственной продукции; предоставление субсидий на возмещение части затрат, связанных с реализацией мяса домашнего северного оленя, сельскохозяйственным организациям всех форм собственности и индивидуальным предпринимателям, осуществляющим реализацию мяса домашнего северного оленя; предоставление субсидий на возмещение части затрат, связанных с реализацией продукции объектов животного мира (мяса дикого северного оленя) и (или) водных биологических ресурсов и продукции их переработки, организациям всех форм собственности и индивидуальным предпринимателям, осуществляющим реализацию продукции объектов животного мира (мяса дикого северного оленя) и (или) водных биологических ресурсов и продукции их переработки, с численностью их работников и (или) привлеченных ими по гражданско-правовым договорам граждан из числа коренных малочисленных народов Севера, составляющей не менее 70 процентов от общего числа их работников и (или) привлеченных ими по гражданско-правовым договорам граждан, осуществляющих заготовку продукции объектов животного мира (мяса дикого северного оленя) и (или) водных биологических ресурсов, проживающих в Таймырском Долгано-Ненецком муниципальном районе</t>
  </si>
  <si>
    <t>Осуществление оплаты неработающим гражданам, достигшим возраста 55 и 50 лет (мужчинам и женщинам соответственно), неработающим пенсионерам, получающим пенсию в соответствии с пенсионным законодательством, имеющим доход ниже двукратного размера величины прожиточного минимума, установленного для пенсионеров по соответствующей группе территорий Красноярского края, изготовления стоматологических протезов (кроме расходов на оплату стоимости драгоценных металлов и металлокерамики) в размере восьмидесяти процентов</t>
  </si>
  <si>
    <t>распределение средств и предоставление субсидии на компенсацию части затрат на содержание или на наращивание поголовья северных оленей оленеводческим хозяйствам, зарегистрированным на территории Красноярского края, осуществляющим производство сельскохозяйственной продукции, ее первичную и последующую (промышленную) переработку и реализацию этой продукции</t>
  </si>
  <si>
    <t>предоставление социальных выплат на приобретение, доставку и монтаж быстровозводимых малоэтажных жилых домов лицам из числа коренных малочисленных народов Севера, ведущим традиционный образ жизни и осуществляющим традиционную хозяйственную деятельность (оленеводство, рыболовство, промысловая охота)</t>
  </si>
  <si>
    <t>организация выпуска приложения к газете "Таймыр", программ радиовещания и телевидения на языках коренных малочисленных народов Севера</t>
  </si>
  <si>
    <t>Осуществление компенсации расходов на оплату проезда в пределах территории Российской Федерации на междугородном транспорте - железнодорожном (поезда и вагоны всех категорий, за исключением фирменных поездов, вагонов повышенной комфортности), водном (места III категории), автомобильном (общего пользования, кроме такси), а также авиационном (экономический класс) при отсутствии железнодорожного, автомобильного или водного сообщения от места жительства к месту обучения и обратно один раз в год в размере фактически произведенных расходов на оплату проезда, подтвержденных проездными документами, студентам и лицам, окончившим профессиональную образовательную организацию, образовательную организацию высшего образования или научную организацию в текущем году, из числа коренных малочисленных народов Севера;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за обучение студентов из числа коренных малочисленных народов Севера, доход семьи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образовательных организациях высшего образования, расположенных за пределами муниципального района</t>
  </si>
  <si>
    <t>осуществление компенсации расходов на оплату проезда в пределах территории Российской Федерации на междугородном транспорте - железнодорожном (поезда и вагоны всех категорий, за исключением фирменных поездов, вагонов повышенной комфортности), водном (места III категории), автомобильном (общего пользования, кроме такси), а также авиационном (экономический класс) при отсутствии железнодорожного, автомобильного или водного сообщения от места жительства к месту обучения и обратно один раз в год в размере фактически произведенных расходов на оплату проезда, подтвержденных проездными документами, студентам и лицам, окончившим профессиональную образовательную организацию, образовательную организацию высшего образования или научную организацию в текущем году, из числа коренных малочисленных народов Севера; осуществление выплаты дополнительной стипендии студентам из числа коренных малочисленных народов Севера, обучающимся за пределами муниципального района; осуществление частичной оплаты за обучение студентов из числа коренных малочисленных народов Севера, доход семьи которых ниже величины прожиточного минимума, установленного для соответствующей группы территорий края на душу населения, обучающихся на платной основе по очной форме обучения в профессиональных образовательных организациях и образовательных организациях высшего образования, расположенных за пределами муниципального района</t>
  </si>
</sst>
</file>

<file path=xl/styles.xml><?xml version="1.0" encoding="utf-8"?>
<styleSheet xmlns="http://schemas.openxmlformats.org/spreadsheetml/2006/main">
  <numFmts count="3">
    <numFmt numFmtId="164" formatCode="#,##0.00;[Red]\-#,##0.00;0.00"/>
    <numFmt numFmtId="165" formatCode="#,##0.00_ ;[Red]\-#,##0.00\ "/>
    <numFmt numFmtId="166" formatCode="00.0.0000"/>
  </numFmts>
  <fonts count="28">
    <font>
      <sz val="10"/>
      <name val="Arial Cyr"/>
      <charset val="204"/>
    </font>
    <font>
      <sz val="8"/>
      <name val="Arial Cyr"/>
      <charset val="204"/>
    </font>
    <font>
      <sz val="10"/>
      <name val="Arial"/>
      <family val="2"/>
      <charset val="204"/>
    </font>
    <font>
      <sz val="10"/>
      <color indexed="8"/>
      <name val="Times New Roman"/>
      <family val="1"/>
      <charset val="204"/>
    </font>
    <font>
      <sz val="10"/>
      <color indexed="10"/>
      <name val="Times New Roman"/>
      <family val="1"/>
      <charset val="204"/>
    </font>
    <font>
      <sz val="11"/>
      <color theme="1"/>
      <name val="Calibri"/>
      <family val="2"/>
      <charset val="204"/>
      <scheme val="minor"/>
    </font>
    <font>
      <sz val="10"/>
      <color theme="1"/>
      <name val="Times New Roman"/>
      <family val="1"/>
      <charset val="204"/>
    </font>
    <font>
      <b/>
      <sz val="10"/>
      <color theme="1"/>
      <name val="Times New Roman"/>
      <family val="1"/>
      <charset val="204"/>
    </font>
    <font>
      <sz val="8"/>
      <color theme="1"/>
      <name val="Arial"/>
      <family val="2"/>
      <charset val="204"/>
    </font>
    <font>
      <sz val="10"/>
      <color theme="1"/>
      <name val="Arial Cyr"/>
      <charset val="204"/>
    </font>
    <font>
      <sz val="2"/>
      <color theme="1"/>
      <name val="Times New Roman"/>
      <family val="1"/>
      <charset val="204"/>
    </font>
    <font>
      <sz val="13"/>
      <color theme="1"/>
      <name val="Times New Roman"/>
      <family val="1"/>
      <charset val="204"/>
    </font>
    <font>
      <sz val="10"/>
      <color theme="1"/>
      <name val="Arial"/>
      <family val="2"/>
      <charset val="204"/>
    </font>
    <font>
      <sz val="10"/>
      <color rgb="FFFF0000"/>
      <name val="Times New Roman"/>
      <family val="1"/>
      <charset val="204"/>
    </font>
    <font>
      <strike/>
      <sz val="10"/>
      <color theme="1"/>
      <name val="Cambria"/>
      <family val="1"/>
      <charset val="204"/>
    </font>
    <font>
      <b/>
      <sz val="12"/>
      <color theme="1"/>
      <name val="Times New Roman"/>
      <family val="1"/>
      <charset val="204"/>
    </font>
    <font>
      <b/>
      <sz val="14"/>
      <color theme="1"/>
      <name val="Times New Roman"/>
      <family val="1"/>
      <charset val="204"/>
    </font>
    <font>
      <sz val="10"/>
      <color theme="1"/>
      <name val="Cambria"/>
      <family val="1"/>
      <charset val="204"/>
    </font>
    <font>
      <sz val="16"/>
      <color theme="1"/>
      <name val="Times New Roman"/>
      <family val="1"/>
      <charset val="204"/>
    </font>
    <font>
      <sz val="16"/>
      <color theme="1"/>
      <name val="Arial Narrow"/>
      <family val="2"/>
      <charset val="204"/>
    </font>
    <font>
      <b/>
      <sz val="20"/>
      <color theme="1"/>
      <name val="Arial"/>
      <family val="2"/>
      <charset val="204"/>
    </font>
    <font>
      <strike/>
      <sz val="12"/>
      <color theme="1"/>
      <name val="Cambria"/>
      <family val="1"/>
      <charset val="204"/>
    </font>
    <font>
      <sz val="12"/>
      <color theme="1"/>
      <name val="Cambria"/>
      <family val="1"/>
      <charset val="204"/>
    </font>
    <font>
      <sz val="12"/>
      <color theme="1"/>
      <name val="Times New Roman"/>
      <family val="1"/>
      <charset val="204"/>
    </font>
    <font>
      <b/>
      <sz val="13"/>
      <color theme="1"/>
      <name val="Times New Roman"/>
      <family val="1"/>
      <charset val="204"/>
    </font>
    <font>
      <sz val="14"/>
      <color theme="1"/>
      <name val="Times New Roman"/>
      <family val="1"/>
      <charset val="204"/>
    </font>
    <font>
      <b/>
      <sz val="10"/>
      <name val="Arial Cyr"/>
      <charset val="204"/>
    </font>
    <font>
      <b/>
      <sz val="8"/>
      <color theme="1"/>
      <name val="Arial"/>
      <family val="2"/>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0" fontId="2" fillId="0" borderId="0"/>
    <xf numFmtId="0" fontId="2" fillId="0" borderId="0"/>
    <xf numFmtId="0" fontId="1" fillId="0" borderId="0"/>
    <xf numFmtId="0" fontId="5" fillId="0" borderId="0"/>
  </cellStyleXfs>
  <cellXfs count="184">
    <xf numFmtId="0" fontId="0" fillId="0" borderId="0" xfId="0"/>
    <xf numFmtId="4" fontId="6" fillId="2" borderId="1" xfId="0" applyNumberFormat="1" applyFont="1" applyFill="1" applyBorder="1" applyAlignment="1">
      <alignment vertical="center" wrapText="1"/>
    </xf>
    <xf numFmtId="0" fontId="6" fillId="2" borderId="1" xfId="0" applyNumberFormat="1" applyFont="1" applyFill="1" applyBorder="1" applyAlignment="1">
      <alignment horizontal="left" vertical="center" wrapText="1"/>
    </xf>
    <xf numFmtId="0" fontId="6" fillId="2" borderId="0" xfId="0" applyFont="1" applyFill="1" applyAlignment="1">
      <alignment horizontal="center" vertical="center" wrapText="1"/>
    </xf>
    <xf numFmtId="4" fontId="6" fillId="2" borderId="0" xfId="0" applyNumberFormat="1" applyFont="1" applyFill="1" applyAlignment="1">
      <alignment horizontal="right"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justify" vertical="top" wrapText="1"/>
    </xf>
    <xf numFmtId="0" fontId="7" fillId="2" borderId="0" xfId="0" applyFont="1" applyFill="1" applyAlignment="1">
      <alignment horizontal="center" vertical="top" wrapText="1"/>
    </xf>
    <xf numFmtId="0" fontId="6" fillId="2" borderId="1" xfId="0" applyNumberFormat="1" applyFont="1" applyFill="1" applyBorder="1" applyAlignment="1">
      <alignment horizontal="center" vertical="center" wrapText="1"/>
    </xf>
    <xf numFmtId="166" fontId="8" fillId="2" borderId="1" xfId="1" applyNumberFormat="1" applyFont="1" applyFill="1" applyBorder="1" applyAlignment="1" applyProtection="1">
      <alignment horizontal="center" vertical="center"/>
      <protection hidden="1"/>
    </xf>
    <xf numFmtId="165" fontId="6" fillId="2" borderId="1" xfId="0" applyNumberFormat="1" applyFont="1" applyFill="1" applyBorder="1" applyAlignment="1">
      <alignment vertical="center" wrapText="1"/>
    </xf>
    <xf numFmtId="0" fontId="9" fillId="2" borderId="1" xfId="0" applyFont="1" applyFill="1" applyBorder="1" applyAlignment="1">
      <alignment horizontal="center" vertical="center" wrapText="1"/>
    </xf>
    <xf numFmtId="4" fontId="7" fillId="2"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4" fontId="6" fillId="3" borderId="1" xfId="0" applyNumberFormat="1" applyFont="1" applyFill="1" applyBorder="1" applyAlignment="1">
      <alignment vertical="center" wrapText="1"/>
    </xf>
    <xf numFmtId="166" fontId="8" fillId="3" borderId="1" xfId="1" applyNumberFormat="1" applyFont="1" applyFill="1" applyBorder="1" applyAlignment="1" applyProtection="1">
      <alignment horizontal="center" vertical="center"/>
      <protection hidden="1"/>
    </xf>
    <xf numFmtId="0" fontId="6" fillId="3" borderId="1" xfId="0" applyFont="1" applyFill="1" applyBorder="1" applyAlignment="1">
      <alignment horizontal="center" vertical="center" wrapText="1"/>
    </xf>
    <xf numFmtId="0" fontId="6" fillId="3" borderId="0" xfId="0" applyFont="1" applyFill="1" applyAlignment="1">
      <alignment horizontal="center" vertical="center" wrapText="1"/>
    </xf>
    <xf numFmtId="0" fontId="10" fillId="2" borderId="0" xfId="0" applyFont="1" applyFill="1" applyAlignment="1">
      <alignment vertical="center" wrapText="1"/>
    </xf>
    <xf numFmtId="0"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vertical="center" wrapText="1"/>
    </xf>
    <xf numFmtId="4" fontId="6" fillId="4" borderId="1" xfId="0" applyNumberFormat="1" applyFont="1" applyFill="1" applyBorder="1" applyAlignment="1">
      <alignment horizontal="right" vertical="center" wrapText="1"/>
    </xf>
    <xf numFmtId="166" fontId="8" fillId="4" borderId="1" xfId="1" applyNumberFormat="1" applyFont="1" applyFill="1" applyBorder="1" applyAlignment="1" applyProtection="1">
      <alignment horizontal="center" vertical="center"/>
      <protection hidden="1"/>
    </xf>
    <xf numFmtId="0" fontId="6" fillId="4" borderId="0" xfId="0" applyFont="1" applyFill="1" applyAlignment="1">
      <alignment horizontal="justify" vertical="top" wrapText="1"/>
    </xf>
    <xf numFmtId="0" fontId="11" fillId="3" borderId="1" xfId="0" applyFont="1" applyFill="1" applyBorder="1" applyAlignment="1">
      <alignment vertical="center" wrapText="1"/>
    </xf>
    <xf numFmtId="0" fontId="6" fillId="4" borderId="1" xfId="0" applyNumberFormat="1"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166" fontId="8" fillId="4" borderId="1" xfId="2" applyNumberFormat="1" applyFont="1" applyFill="1" applyBorder="1" applyAlignment="1" applyProtection="1">
      <alignment horizontal="center" vertical="center"/>
      <protection hidden="1"/>
    </xf>
    <xf numFmtId="0" fontId="12" fillId="4" borderId="2" xfId="0" applyFont="1" applyFill="1" applyBorder="1" applyAlignment="1">
      <alignment horizontal="center" vertical="center" wrapText="1"/>
    </xf>
    <xf numFmtId="0" fontId="6" fillId="4" borderId="1" xfId="0" applyNumberFormat="1" applyFont="1" applyFill="1" applyBorder="1" applyAlignment="1">
      <alignment vertical="center" wrapText="1"/>
    </xf>
    <xf numFmtId="0" fontId="6" fillId="4" borderId="1" xfId="0" applyFont="1" applyFill="1" applyBorder="1" applyAlignment="1">
      <alignment horizontal="left" vertical="center" wrapText="1"/>
    </xf>
    <xf numFmtId="0" fontId="7" fillId="4" borderId="0" xfId="0" applyFont="1" applyFill="1" applyAlignment="1">
      <alignment horizontal="justify" vertical="top" wrapText="1"/>
    </xf>
    <xf numFmtId="0" fontId="13" fillId="4" borderId="1" xfId="0" applyFont="1" applyFill="1" applyBorder="1" applyAlignment="1">
      <alignment vertical="center" wrapText="1"/>
    </xf>
    <xf numFmtId="166" fontId="8" fillId="4" borderId="1" xfId="2" applyNumberFormat="1" applyFont="1" applyFill="1" applyBorder="1" applyAlignment="1" applyProtection="1">
      <alignment horizontal="center" vertical="center" wrapText="1"/>
      <protection hidden="1"/>
    </xf>
    <xf numFmtId="0" fontId="6" fillId="4" borderId="1" xfId="0" applyFont="1" applyFill="1" applyBorder="1" applyAlignment="1">
      <alignment vertical="center" wrapText="1"/>
    </xf>
    <xf numFmtId="0" fontId="6" fillId="4"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vertical="center" wrapText="1"/>
    </xf>
    <xf numFmtId="0" fontId="6" fillId="5" borderId="1" xfId="0" applyNumberFormat="1" applyFont="1" applyFill="1" applyBorder="1" applyAlignment="1">
      <alignment horizontal="left" vertical="center" wrapText="1"/>
    </xf>
    <xf numFmtId="4" fontId="6" fillId="5" borderId="1" xfId="0" applyNumberFormat="1" applyFont="1" applyFill="1" applyBorder="1" applyAlignment="1">
      <alignment vertical="center" wrapText="1"/>
    </xf>
    <xf numFmtId="0" fontId="8" fillId="5" borderId="1" xfId="0" applyFont="1" applyFill="1" applyBorder="1" applyAlignment="1">
      <alignment horizontal="center" vertical="center"/>
    </xf>
    <xf numFmtId="0" fontId="6" fillId="5" borderId="0" xfId="0" applyFont="1" applyFill="1" applyAlignment="1">
      <alignment horizontal="justify" vertical="top" wrapText="1"/>
    </xf>
    <xf numFmtId="0" fontId="14" fillId="6" borderId="1" xfId="0" applyNumberFormat="1" applyFont="1" applyFill="1" applyBorder="1" applyAlignment="1">
      <alignment horizontal="center" vertical="center" wrapText="1"/>
    </xf>
    <xf numFmtId="4" fontId="14" fillId="6" borderId="1" xfId="0" applyNumberFormat="1" applyFont="1" applyFill="1" applyBorder="1" applyAlignment="1">
      <alignment vertical="center" wrapText="1"/>
    </xf>
    <xf numFmtId="4" fontId="14" fillId="2" borderId="1" xfId="0" applyNumberFormat="1" applyFont="1" applyFill="1" applyBorder="1" applyAlignment="1">
      <alignment horizontal="center" vertical="center" wrapText="1"/>
    </xf>
    <xf numFmtId="0" fontId="14" fillId="2" borderId="0" xfId="0" applyFont="1" applyFill="1" applyAlignment="1">
      <alignment horizontal="justify" vertical="top" wrapText="1"/>
    </xf>
    <xf numFmtId="0" fontId="6" fillId="5" borderId="0" xfId="0" applyFont="1" applyFill="1" applyAlignment="1">
      <alignment horizontal="center" vertical="center" wrapText="1"/>
    </xf>
    <xf numFmtId="0" fontId="8" fillId="5" borderId="1" xfId="0" applyFont="1" applyFill="1" applyBorder="1" applyAlignment="1">
      <alignment horizontal="center" vertical="center" wrapText="1"/>
    </xf>
    <xf numFmtId="166" fontId="8" fillId="5" borderId="1" xfId="1" applyNumberFormat="1" applyFont="1" applyFill="1" applyBorder="1" applyAlignment="1" applyProtection="1">
      <alignment horizontal="center" vertical="center"/>
      <protection hidden="1"/>
    </xf>
    <xf numFmtId="0" fontId="6" fillId="3" borderId="1" xfId="0" applyFont="1" applyFill="1" applyBorder="1" applyAlignment="1">
      <alignment vertical="center" wrapText="1"/>
    </xf>
    <xf numFmtId="0" fontId="15" fillId="2" borderId="1" xfId="0" applyFont="1" applyFill="1" applyBorder="1" applyAlignment="1">
      <alignment horizontal="center" vertical="center" wrapText="1"/>
    </xf>
    <xf numFmtId="4" fontId="15" fillId="2" borderId="1" xfId="0" applyNumberFormat="1" applyFont="1" applyFill="1" applyBorder="1" applyAlignment="1">
      <alignment horizontal="right" vertical="center" wrapText="1"/>
    </xf>
    <xf numFmtId="0" fontId="15" fillId="2" borderId="0" xfId="0" applyFont="1" applyFill="1" applyAlignment="1">
      <alignment horizontal="center" vertical="center" wrapText="1"/>
    </xf>
    <xf numFmtId="164" fontId="2" fillId="4" borderId="1" xfId="1" applyNumberFormat="1" applyFont="1" applyFill="1" applyBorder="1" applyAlignment="1" applyProtection="1">
      <alignment horizontal="right" vertical="center"/>
      <protection hidden="1"/>
    </xf>
    <xf numFmtId="164" fontId="2" fillId="4" borderId="3" xfId="1" applyNumberFormat="1" applyFont="1" applyFill="1" applyBorder="1" applyAlignment="1" applyProtection="1">
      <alignment horizontal="right" vertical="center"/>
      <protection hidden="1"/>
    </xf>
    <xf numFmtId="0" fontId="6" fillId="2" borderId="4" xfId="0" applyNumberFormat="1" applyFont="1" applyFill="1" applyBorder="1" applyAlignment="1">
      <alignmen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xf numFmtId="4" fontId="17" fillId="2" borderId="1" xfId="0" applyNumberFormat="1" applyFont="1" applyFill="1" applyBorder="1" applyAlignment="1">
      <alignment vertical="center" wrapText="1"/>
    </xf>
    <xf numFmtId="0" fontId="18" fillId="2" borderId="0" xfId="0" applyFont="1" applyFill="1" applyAlignment="1">
      <alignment horizontal="left" vertical="center" wrapText="1"/>
    </xf>
    <xf numFmtId="4" fontId="18" fillId="2" borderId="0" xfId="0" applyNumberFormat="1" applyFont="1" applyFill="1" applyAlignment="1">
      <alignment horizontal="left" vertical="center" wrapText="1"/>
    </xf>
    <xf numFmtId="1" fontId="20" fillId="7" borderId="1" xfId="0" applyNumberFormat="1" applyFont="1" applyFill="1" applyBorder="1" applyAlignment="1">
      <alignment horizontal="center" vertical="center" wrapText="1"/>
    </xf>
    <xf numFmtId="0" fontId="19" fillId="0" borderId="0" xfId="0" applyFont="1" applyBorder="1" applyAlignment="1">
      <alignment horizontal="center" wrapText="1"/>
    </xf>
    <xf numFmtId="1" fontId="20" fillId="2" borderId="0" xfId="0" applyNumberFormat="1" applyFont="1" applyFill="1" applyBorder="1" applyAlignment="1">
      <alignment horizontal="center" vertical="center" wrapText="1"/>
    </xf>
    <xf numFmtId="1" fontId="20" fillId="2" borderId="0" xfId="0" applyNumberFormat="1" applyFont="1" applyFill="1" applyBorder="1" applyAlignment="1">
      <alignment horizontal="center" vertical="center"/>
    </xf>
    <xf numFmtId="0" fontId="21" fillId="6" borderId="1" xfId="0" applyFont="1" applyFill="1" applyBorder="1" applyAlignment="1">
      <alignment vertical="center" wrapText="1"/>
    </xf>
    <xf numFmtId="0" fontId="21" fillId="6" borderId="1" xfId="0" applyNumberFormat="1" applyFont="1" applyFill="1" applyBorder="1" applyAlignment="1">
      <alignment horizontal="left" vertical="center" wrapText="1"/>
    </xf>
    <xf numFmtId="4" fontId="22" fillId="6" borderId="1" xfId="0" applyNumberFormat="1" applyFont="1" applyFill="1" applyBorder="1" applyAlignment="1">
      <alignment horizontal="center" vertical="center" wrapText="1"/>
    </xf>
    <xf numFmtId="0" fontId="19" fillId="0" borderId="1" xfId="0" applyFont="1" applyBorder="1" applyAlignment="1">
      <alignment horizontal="center" wrapText="1"/>
    </xf>
    <xf numFmtId="1" fontId="20" fillId="7" borderId="1" xfId="0" applyNumberFormat="1"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0" fillId="2" borderId="0" xfId="0" applyFont="1" applyFill="1" applyBorder="1" applyAlignment="1">
      <alignment vertical="center" wrapText="1"/>
    </xf>
    <xf numFmtId="4" fontId="6" fillId="2" borderId="0" xfId="0" applyNumberFormat="1" applyFont="1" applyFill="1" applyBorder="1" applyAlignment="1">
      <alignment horizontal="right" vertical="center" wrapText="1"/>
    </xf>
    <xf numFmtId="0" fontId="7" fillId="2" borderId="1" xfId="0" applyFont="1" applyFill="1" applyBorder="1" applyAlignment="1">
      <alignment horizontal="center" vertical="top" wrapText="1"/>
    </xf>
    <xf numFmtId="0" fontId="23" fillId="2" borderId="0" xfId="0" applyFont="1" applyFill="1" applyAlignment="1">
      <alignment horizontal="center" vertical="center" wrapText="1"/>
    </xf>
    <xf numFmtId="0" fontId="11" fillId="4" borderId="0" xfId="0" applyFont="1" applyFill="1" applyAlignment="1">
      <alignment horizontal="justify" vertical="top" wrapText="1"/>
    </xf>
    <xf numFmtId="4" fontId="11" fillId="2" borderId="1" xfId="0" applyNumberFormat="1" applyFont="1" applyFill="1" applyBorder="1" applyAlignment="1">
      <alignment vertical="center" wrapText="1"/>
    </xf>
    <xf numFmtId="0" fontId="11" fillId="2" borderId="0" xfId="0" applyFont="1" applyFill="1" applyAlignment="1">
      <alignment horizontal="justify" vertical="top" wrapText="1"/>
    </xf>
    <xf numFmtId="0" fontId="24" fillId="4" borderId="0" xfId="0" applyFont="1" applyFill="1" applyAlignment="1">
      <alignment horizontal="justify" vertical="top" wrapText="1"/>
    </xf>
    <xf numFmtId="0" fontId="11" fillId="5" borderId="0" xfId="0" applyFont="1" applyFill="1" applyAlignment="1">
      <alignment horizontal="justify" vertical="top" wrapText="1"/>
    </xf>
    <xf numFmtId="0" fontId="11" fillId="5" borderId="0" xfId="0" applyFont="1" applyFill="1" applyAlignment="1">
      <alignment horizontal="center" vertical="center" wrapText="1"/>
    </xf>
    <xf numFmtId="0" fontId="11" fillId="3" borderId="0" xfId="0" applyFont="1" applyFill="1" applyAlignment="1">
      <alignment horizontal="center" vertical="center" wrapText="1"/>
    </xf>
    <xf numFmtId="4" fontId="24" fillId="2" borderId="1" xfId="0" applyNumberFormat="1" applyFont="1" applyFill="1" applyBorder="1" applyAlignment="1">
      <alignment horizontal="right" vertical="center" wrapText="1"/>
    </xf>
    <xf numFmtId="0" fontId="24" fillId="2" borderId="0" xfId="0" applyFont="1" applyFill="1" applyAlignment="1">
      <alignment horizontal="center" vertical="center" wrapText="1"/>
    </xf>
    <xf numFmtId="0" fontId="24" fillId="2" borderId="0" xfId="0" applyFont="1" applyFill="1" applyAlignment="1">
      <alignment horizontal="center" vertical="top" wrapText="1"/>
    </xf>
    <xf numFmtId="0" fontId="11" fillId="2" borderId="0" xfId="0" applyFont="1" applyFill="1" applyAlignment="1">
      <alignment horizontal="center" vertical="center" wrapText="1"/>
    </xf>
    <xf numFmtId="0" fontId="11" fillId="2" borderId="0" xfId="0" applyFont="1" applyFill="1" applyAlignment="1">
      <alignment vertical="center" wrapText="1"/>
    </xf>
    <xf numFmtId="4" fontId="11" fillId="2" borderId="0" xfId="0" applyNumberFormat="1" applyFont="1" applyFill="1" applyAlignment="1">
      <alignment horizontal="right" vertical="center" wrapText="1"/>
    </xf>
    <xf numFmtId="0" fontId="25" fillId="2" borderId="0" xfId="0" applyFont="1" applyFill="1" applyAlignment="1">
      <alignment horizontal="center" vertical="center" wrapText="1"/>
    </xf>
    <xf numFmtId="0" fontId="11" fillId="2" borderId="1" xfId="0" applyNumberFormat="1" applyFont="1" applyFill="1" applyBorder="1" applyAlignment="1">
      <alignment horizontal="justify" vertical="center" wrapText="1"/>
    </xf>
    <xf numFmtId="4" fontId="11" fillId="2" borderId="1" xfId="0" applyNumberFormat="1" applyFont="1" applyFill="1" applyBorder="1" applyAlignment="1">
      <alignment horizontal="right" vertical="center" wrapText="1"/>
    </xf>
    <xf numFmtId="0" fontId="11" fillId="2" borderId="1" xfId="0" applyFont="1" applyFill="1" applyBorder="1" applyAlignment="1">
      <alignment horizontal="justify" vertical="center" wrapText="1"/>
    </xf>
    <xf numFmtId="4" fontId="11" fillId="2" borderId="1" xfId="0" applyNumberFormat="1" applyFont="1" applyFill="1" applyBorder="1" applyAlignment="1">
      <alignment horizontal="justify" vertical="center" wrapText="1"/>
    </xf>
    <xf numFmtId="1" fontId="15"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164" fontId="11" fillId="2" borderId="1" xfId="1" applyNumberFormat="1" applyFont="1" applyFill="1" applyBorder="1" applyAlignment="1" applyProtection="1">
      <alignment horizontal="right" vertical="center"/>
      <protection hidden="1"/>
    </xf>
    <xf numFmtId="0" fontId="0" fillId="0" borderId="0" xfId="0" applyNumberFormat="1"/>
    <xf numFmtId="165" fontId="6" fillId="4" borderId="1" xfId="0" applyNumberFormat="1" applyFont="1" applyFill="1" applyBorder="1" applyAlignment="1">
      <alignment vertical="center" wrapText="1"/>
    </xf>
    <xf numFmtId="0" fontId="7" fillId="2" borderId="1" xfId="0" applyNumberFormat="1" applyFont="1" applyFill="1" applyBorder="1" applyAlignment="1">
      <alignment horizontal="center" vertical="center" wrapText="1"/>
    </xf>
    <xf numFmtId="0" fontId="7" fillId="4" borderId="1" xfId="0" applyNumberFormat="1" applyFont="1" applyFill="1" applyBorder="1" applyAlignment="1">
      <alignment horizontal="left" vertical="center" wrapText="1"/>
    </xf>
    <xf numFmtId="4" fontId="7" fillId="4" borderId="1" xfId="0" applyNumberFormat="1" applyFont="1" applyFill="1" applyBorder="1" applyAlignment="1">
      <alignment vertical="center" wrapText="1"/>
    </xf>
    <xf numFmtId="165" fontId="7" fillId="4" borderId="1" xfId="0" applyNumberFormat="1" applyFont="1" applyFill="1" applyBorder="1" applyAlignment="1">
      <alignment vertical="center" wrapText="1"/>
    </xf>
    <xf numFmtId="166" fontId="27" fillId="4" borderId="1" xfId="1" applyNumberFormat="1" applyFont="1" applyFill="1" applyBorder="1" applyAlignment="1" applyProtection="1">
      <alignment horizontal="center" vertical="center"/>
      <protection hidden="1"/>
    </xf>
    <xf numFmtId="0" fontId="26" fillId="0" borderId="0" xfId="0" applyFont="1"/>
    <xf numFmtId="0" fontId="6" fillId="3" borderId="1" xfId="0" applyNumberFormat="1" applyFont="1" applyFill="1" applyBorder="1" applyAlignment="1">
      <alignment horizontal="center" vertical="center" wrapText="1"/>
    </xf>
    <xf numFmtId="0" fontId="22" fillId="3" borderId="1" xfId="0" applyFont="1" applyFill="1" applyBorder="1" applyAlignment="1">
      <alignment vertical="center" wrapText="1"/>
    </xf>
    <xf numFmtId="4" fontId="17" fillId="3" borderId="1" xfId="0" applyNumberFormat="1" applyFont="1" applyFill="1" applyBorder="1" applyAlignment="1">
      <alignment vertical="center" wrapText="1"/>
    </xf>
    <xf numFmtId="165" fontId="6" fillId="3" borderId="1" xfId="0" applyNumberFormat="1" applyFont="1" applyFill="1" applyBorder="1" applyAlignment="1">
      <alignment vertical="center" wrapText="1"/>
    </xf>
    <xf numFmtId="4" fontId="14" fillId="3" borderId="1" xfId="0" applyNumberFormat="1" applyFont="1" applyFill="1" applyBorder="1" applyAlignment="1">
      <alignment horizontal="center" vertical="center" wrapText="1"/>
    </xf>
    <xf numFmtId="0" fontId="0" fillId="3" borderId="0" xfId="0" applyFill="1"/>
    <xf numFmtId="4" fontId="17" fillId="3" borderId="1" xfId="0" applyNumberFormat="1" applyFont="1" applyFill="1" applyBorder="1" applyAlignment="1">
      <alignment horizontal="right" vertical="center" wrapText="1"/>
    </xf>
    <xf numFmtId="4" fontId="22" fillId="3" borderId="1" xfId="0" applyNumberFormat="1" applyFont="1" applyFill="1" applyBorder="1" applyAlignment="1">
      <alignment horizontal="right" vertical="center" wrapText="1"/>
    </xf>
    <xf numFmtId="0" fontId="26" fillId="0" borderId="0" xfId="0" applyNumberFormat="1" applyFont="1" applyAlignment="1">
      <alignment vertical="center" wrapText="1"/>
    </xf>
    <xf numFmtId="4" fontId="24" fillId="2" borderId="1"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24" fillId="2" borderId="6" xfId="0" applyFont="1" applyFill="1" applyBorder="1" applyAlignment="1">
      <alignment horizontal="center" vertical="center" wrapText="1"/>
    </xf>
    <xf numFmtId="166" fontId="11" fillId="4" borderId="6" xfId="1" applyNumberFormat="1" applyFont="1" applyFill="1" applyBorder="1" applyAlignment="1" applyProtection="1">
      <alignment horizontal="center" vertical="center"/>
      <protection hidden="1"/>
    </xf>
    <xf numFmtId="0" fontId="11" fillId="4" borderId="6" xfId="0" applyFont="1" applyFill="1" applyBorder="1" applyAlignment="1">
      <alignment horizontal="center" vertical="center"/>
    </xf>
    <xf numFmtId="0" fontId="11" fillId="4" borderId="6" xfId="0" applyFont="1" applyFill="1" applyBorder="1" applyAlignment="1">
      <alignment horizontal="center" vertical="center" wrapText="1"/>
    </xf>
    <xf numFmtId="166" fontId="11" fillId="4" borderId="6" xfId="2" applyNumberFormat="1" applyFont="1" applyFill="1" applyBorder="1" applyAlignment="1" applyProtection="1">
      <alignment horizontal="center" vertical="center"/>
      <protection hidden="1"/>
    </xf>
    <xf numFmtId="0" fontId="11" fillId="4" borderId="8" xfId="0" applyFont="1" applyFill="1" applyBorder="1" applyAlignment="1">
      <alignment horizontal="center" vertical="center" wrapText="1"/>
    </xf>
    <xf numFmtId="166" fontId="11" fillId="4" borderId="6" xfId="2" applyNumberFormat="1" applyFont="1" applyFill="1" applyBorder="1" applyAlignment="1" applyProtection="1">
      <alignment horizontal="center" vertical="center" wrapText="1"/>
      <protection hidden="1"/>
    </xf>
    <xf numFmtId="0" fontId="11" fillId="5" borderId="6" xfId="0" applyFont="1" applyFill="1" applyBorder="1" applyAlignment="1">
      <alignment horizontal="center" vertical="center"/>
    </xf>
    <xf numFmtId="166" fontId="11" fillId="5" borderId="6" xfId="1" applyNumberFormat="1" applyFont="1" applyFill="1" applyBorder="1" applyAlignment="1" applyProtection="1">
      <alignment horizontal="center" vertical="center"/>
      <protection hidden="1"/>
    </xf>
    <xf numFmtId="166" fontId="11" fillId="3" borderId="6" xfId="1" applyNumberFormat="1" applyFont="1" applyFill="1" applyBorder="1" applyAlignment="1" applyProtection="1">
      <alignment horizontal="center" vertical="center"/>
      <protection hidden="1"/>
    </xf>
    <xf numFmtId="4" fontId="24" fillId="2" borderId="6" xfId="0" applyNumberFormat="1" applyFont="1" applyFill="1" applyBorder="1" applyAlignment="1">
      <alignment horizontal="right" vertical="center" wrapText="1"/>
    </xf>
    <xf numFmtId="0" fontId="11" fillId="0" borderId="1" xfId="0" applyFont="1" applyFill="1" applyBorder="1" applyAlignment="1">
      <alignment horizontal="justify" vertical="center" wrapText="1"/>
    </xf>
    <xf numFmtId="0" fontId="24" fillId="2" borderId="1" xfId="0" applyFont="1" applyFill="1" applyBorder="1" applyAlignment="1">
      <alignment horizontal="center" vertical="center" wrapText="1"/>
    </xf>
    <xf numFmtId="0" fontId="11" fillId="2" borderId="0" xfId="0" applyFont="1" applyFill="1" applyAlignment="1">
      <alignment horizontal="justify" vertical="center" wrapText="1"/>
    </xf>
    <xf numFmtId="0" fontId="11" fillId="4" borderId="0" xfId="0" applyFont="1" applyFill="1" applyAlignment="1">
      <alignment horizontal="justify" vertical="center" wrapText="1"/>
    </xf>
    <xf numFmtId="0" fontId="11" fillId="2" borderId="4" xfId="0" applyFont="1" applyFill="1" applyBorder="1" applyAlignment="1">
      <alignment horizontal="justify" vertical="center" wrapText="1"/>
    </xf>
    <xf numFmtId="0" fontId="11" fillId="6" borderId="6" xfId="0" applyFont="1" applyFill="1" applyBorder="1" applyAlignment="1">
      <alignment horizontal="center" vertical="center" wrapText="1"/>
    </xf>
    <xf numFmtId="0" fontId="11" fillId="6" borderId="0" xfId="0" applyFont="1" applyFill="1" applyAlignment="1">
      <alignment horizontal="justify" vertical="top" wrapText="1"/>
    </xf>
    <xf numFmtId="4" fontId="25" fillId="2" borderId="0" xfId="0" applyNumberFormat="1" applyFont="1" applyFill="1" applyAlignment="1">
      <alignment horizontal="center" vertical="center" wrapText="1"/>
    </xf>
    <xf numFmtId="4" fontId="25" fillId="2" borderId="0" xfId="0" applyNumberFormat="1" applyFont="1" applyFill="1" applyAlignment="1">
      <alignment horizontal="right" vertical="center" wrapText="1"/>
    </xf>
    <xf numFmtId="0"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justify" vertical="center" wrapText="1"/>
    </xf>
    <xf numFmtId="4" fontId="11" fillId="0" borderId="1" xfId="0" applyNumberFormat="1" applyFont="1" applyFill="1" applyBorder="1" applyAlignment="1">
      <alignment vertical="center" wrapText="1"/>
    </xf>
    <xf numFmtId="166" fontId="11" fillId="0" borderId="6" xfId="1" applyNumberFormat="1" applyFont="1" applyFill="1" applyBorder="1" applyAlignment="1" applyProtection="1">
      <alignment horizontal="center" vertical="center"/>
      <protection hidden="1"/>
    </xf>
    <xf numFmtId="0" fontId="11" fillId="0" borderId="0" xfId="0" applyFont="1" applyFill="1" applyAlignment="1">
      <alignment horizontal="justify" vertical="top" wrapText="1"/>
    </xf>
    <xf numFmtId="0" fontId="11" fillId="0" borderId="0" xfId="0" applyFont="1" applyFill="1" applyAlignment="1">
      <alignment horizontal="justify" vertical="center" wrapText="1"/>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4" borderId="4" xfId="0" applyFont="1" applyFill="1" applyBorder="1" applyAlignment="1">
      <alignment horizontal="center" vertical="center"/>
    </xf>
    <xf numFmtId="0" fontId="11" fillId="2" borderId="4" xfId="0" applyNumberFormat="1" applyFont="1" applyFill="1" applyBorder="1" applyAlignment="1">
      <alignment horizontal="center" vertical="center" wrapText="1"/>
    </xf>
    <xf numFmtId="164" fontId="11" fillId="2" borderId="4" xfId="1" applyNumberFormat="1" applyFont="1" applyFill="1" applyBorder="1" applyAlignment="1" applyProtection="1">
      <alignment horizontal="center" vertical="center"/>
      <protection hidden="1"/>
    </xf>
    <xf numFmtId="4" fontId="11" fillId="2" borderId="0" xfId="0" applyNumberFormat="1" applyFont="1" applyFill="1" applyAlignment="1">
      <alignment horizontal="justify" vertical="top" wrapText="1"/>
    </xf>
    <xf numFmtId="165" fontId="23" fillId="0" borderId="9" xfId="0" applyNumberFormat="1" applyFont="1" applyFill="1" applyBorder="1" applyAlignment="1">
      <alignment horizontal="right" vertical="center" wrapText="1"/>
    </xf>
    <xf numFmtId="165" fontId="23" fillId="0" borderId="6" xfId="0" applyNumberFormat="1" applyFont="1" applyFill="1" applyBorder="1" applyAlignment="1">
      <alignment horizontal="right" vertical="center" wrapText="1"/>
    </xf>
    <xf numFmtId="165" fontId="23" fillId="0" borderId="10" xfId="0" applyNumberFormat="1" applyFont="1" applyFill="1" applyBorder="1" applyAlignment="1">
      <alignment horizontal="right" vertical="center" wrapText="1"/>
    </xf>
    <xf numFmtId="0" fontId="11" fillId="4" borderId="0" xfId="0" applyFont="1" applyFill="1" applyAlignment="1">
      <alignment horizontal="center" vertical="center" wrapText="1"/>
    </xf>
    <xf numFmtId="0" fontId="25" fillId="0" borderId="1" xfId="0" applyFont="1" applyFill="1" applyBorder="1" applyAlignment="1">
      <alignment vertical="top" wrapText="1"/>
    </xf>
    <xf numFmtId="0" fontId="25" fillId="0" borderId="1" xfId="0" applyFont="1" applyFill="1" applyBorder="1" applyAlignment="1">
      <alignment horizontal="left" vertical="top" wrapText="1"/>
    </xf>
    <xf numFmtId="0" fontId="11"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11" fillId="0" borderId="6" xfId="0" applyFont="1" applyFill="1" applyBorder="1" applyAlignment="1">
      <alignment horizontal="center" vertical="center"/>
    </xf>
    <xf numFmtId="0" fontId="11" fillId="2" borderId="4" xfId="0" applyNumberFormat="1" applyFont="1" applyFill="1" applyBorder="1" applyAlignment="1">
      <alignment horizontal="justify" vertical="center" wrapText="1"/>
    </xf>
    <xf numFmtId="164" fontId="11" fillId="0" borderId="1" xfId="1" applyNumberFormat="1" applyFont="1" applyFill="1" applyBorder="1" applyAlignment="1" applyProtection="1">
      <alignment horizontal="right" vertical="center"/>
      <protection hidden="1"/>
    </xf>
    <xf numFmtId="4" fontId="24" fillId="2" borderId="1" xfId="0" applyNumberFormat="1" applyFont="1" applyFill="1" applyBorder="1" applyAlignment="1">
      <alignment horizontal="center" vertical="center" wrapText="1"/>
    </xf>
    <xf numFmtId="0" fontId="24" fillId="2" borderId="1" xfId="0" applyFont="1" applyFill="1" applyBorder="1" applyAlignment="1">
      <alignment horizontal="left" vertical="center" wrapText="1"/>
    </xf>
    <xf numFmtId="0" fontId="16" fillId="2" borderId="0" xfId="0" applyFont="1" applyFill="1" applyAlignment="1">
      <alignment horizontal="center" vertical="center" wrapText="1"/>
    </xf>
    <xf numFmtId="1" fontId="15" fillId="2"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7" fillId="2" borderId="1" xfId="0" applyFont="1" applyFill="1" applyBorder="1" applyAlignment="1">
      <alignment horizontal="left" vertical="center" wrapText="1"/>
    </xf>
    <xf numFmtId="0" fontId="18" fillId="2" borderId="0" xfId="0" applyFont="1" applyFill="1" applyAlignment="1">
      <alignment horizontal="left" vertical="center" wrapText="1"/>
    </xf>
    <xf numFmtId="1" fontId="7"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top"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6" fillId="0" borderId="0" xfId="0" applyNumberFormat="1" applyFont="1" applyAlignment="1">
      <alignment horizontal="center" vertical="center" wrapText="1"/>
    </xf>
  </cellXfs>
  <cellStyles count="5">
    <cellStyle name="Обычный" xfId="0" builtinId="0"/>
    <cellStyle name="Обычный 2" xfId="1"/>
    <cellStyle name="Обычный 2 2" xfId="2"/>
    <cellStyle name="Обычный 2 3" xfId="3"/>
    <cellStyle name="Обычный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7:M73"/>
  <sheetViews>
    <sheetView tabSelected="1" view="pageBreakPreview" topLeftCell="A53" zoomScale="53" zoomScaleNormal="100" zoomScaleSheetLayoutView="53" workbookViewId="0">
      <selection activeCell="G57" sqref="G57"/>
    </sheetView>
  </sheetViews>
  <sheetFormatPr defaultRowHeight="15.75" outlineLevelCol="1"/>
  <cols>
    <col min="1" max="1" width="10" style="77" customWidth="1"/>
    <col min="2" max="2" width="89.28515625" style="18" customWidth="1"/>
    <col min="3" max="3" width="68.5703125" style="18" customWidth="1"/>
    <col min="4" max="6" width="21.28515625" style="4" customWidth="1" outlineLevel="1"/>
    <col min="7" max="7" width="21.28515625" style="3" customWidth="1" outlineLevel="1"/>
    <col min="8" max="8" width="93.5703125" style="3" customWidth="1"/>
    <col min="9" max="10" width="18.42578125" style="3" bestFit="1" customWidth="1"/>
    <col min="11" max="13" width="12" style="3" bestFit="1" customWidth="1"/>
    <col min="14" max="16384" width="9.140625" style="3"/>
  </cols>
  <sheetData>
    <row r="7" spans="1:9" s="88" customFormat="1" ht="16.5">
      <c r="A7" s="77"/>
      <c r="B7" s="89"/>
      <c r="C7" s="89"/>
      <c r="D7" s="90"/>
      <c r="E7" s="90"/>
      <c r="F7" s="90"/>
    </row>
    <row r="8" spans="1:9" s="91" customFormat="1" ht="18.75">
      <c r="A8" s="169" t="s">
        <v>0</v>
      </c>
      <c r="B8" s="169"/>
      <c r="C8" s="169"/>
      <c r="D8" s="169"/>
      <c r="E8" s="169"/>
      <c r="F8" s="169"/>
    </row>
    <row r="9" spans="1:9" s="91" customFormat="1" ht="18.75">
      <c r="A9" s="169" t="s">
        <v>250</v>
      </c>
      <c r="B9" s="169"/>
      <c r="C9" s="169"/>
      <c r="D9" s="169"/>
      <c r="E9" s="169"/>
      <c r="F9" s="169"/>
    </row>
    <row r="11" spans="1:9" s="80" customFormat="1" ht="42" customHeight="1">
      <c r="A11" s="170" t="s">
        <v>1</v>
      </c>
      <c r="B11" s="171" t="s">
        <v>33</v>
      </c>
      <c r="C11" s="172" t="s">
        <v>34</v>
      </c>
      <c r="D11" s="167" t="s">
        <v>35</v>
      </c>
      <c r="E11" s="167"/>
      <c r="F11" s="167"/>
      <c r="G11" s="119" t="s">
        <v>97</v>
      </c>
      <c r="H11" s="133"/>
      <c r="I11" s="133"/>
    </row>
    <row r="12" spans="1:9" s="87" customFormat="1" ht="36" customHeight="1">
      <c r="A12" s="170"/>
      <c r="B12" s="171"/>
      <c r="C12" s="172"/>
      <c r="D12" s="118" t="s">
        <v>138</v>
      </c>
      <c r="E12" s="118" t="s">
        <v>152</v>
      </c>
      <c r="F12" s="118" t="s">
        <v>225</v>
      </c>
      <c r="G12" s="120"/>
      <c r="H12" s="86"/>
      <c r="I12" s="86"/>
    </row>
    <row r="13" spans="1:9" s="78" customFormat="1" ht="47.25" customHeight="1">
      <c r="A13" s="140" t="s">
        <v>3</v>
      </c>
      <c r="B13" s="143" t="s">
        <v>47</v>
      </c>
      <c r="C13" s="92" t="s">
        <v>32</v>
      </c>
      <c r="D13" s="79">
        <v>7801000</v>
      </c>
      <c r="E13" s="79">
        <v>7927600</v>
      </c>
      <c r="F13" s="93">
        <v>0</v>
      </c>
      <c r="G13" s="121" t="s">
        <v>96</v>
      </c>
      <c r="H13" s="134"/>
      <c r="I13" s="134"/>
    </row>
    <row r="14" spans="1:9" s="146" customFormat="1" ht="66.75" customHeight="1">
      <c r="A14" s="142">
        <v>2</v>
      </c>
      <c r="B14" s="143" t="s">
        <v>177</v>
      </c>
      <c r="C14" s="143" t="s">
        <v>161</v>
      </c>
      <c r="D14" s="144">
        <v>71500</v>
      </c>
      <c r="E14" s="144">
        <v>116000</v>
      </c>
      <c r="F14" s="144">
        <v>0</v>
      </c>
      <c r="G14" s="145" t="s">
        <v>160</v>
      </c>
      <c r="H14" s="147"/>
      <c r="I14" s="147"/>
    </row>
    <row r="15" spans="1:9" s="78" customFormat="1" ht="202.5" customHeight="1">
      <c r="A15" s="140" t="s">
        <v>4</v>
      </c>
      <c r="B15" s="92" t="s">
        <v>217</v>
      </c>
      <c r="C15" s="92" t="s">
        <v>49</v>
      </c>
      <c r="D15" s="79">
        <v>720100</v>
      </c>
      <c r="E15" s="79">
        <v>720100</v>
      </c>
      <c r="F15" s="79">
        <v>720100</v>
      </c>
      <c r="G15" s="122" t="s">
        <v>235</v>
      </c>
      <c r="H15" s="134"/>
      <c r="I15" s="134"/>
    </row>
    <row r="16" spans="1:9" s="78" customFormat="1" ht="128.25" customHeight="1">
      <c r="A16" s="140" t="s">
        <v>5</v>
      </c>
      <c r="B16" s="92" t="s">
        <v>218</v>
      </c>
      <c r="C16" s="92" t="s">
        <v>51</v>
      </c>
      <c r="D16" s="79">
        <v>9593800</v>
      </c>
      <c r="E16" s="79">
        <v>9593800</v>
      </c>
      <c r="F16" s="79">
        <v>9593800</v>
      </c>
      <c r="G16" s="121" t="s">
        <v>234</v>
      </c>
      <c r="H16" s="134"/>
      <c r="I16" s="134"/>
    </row>
    <row r="17" spans="1:9" s="78" customFormat="1" ht="163.5" customHeight="1">
      <c r="A17" s="140" t="s">
        <v>6</v>
      </c>
      <c r="B17" s="92" t="s">
        <v>87</v>
      </c>
      <c r="C17" s="92" t="s">
        <v>180</v>
      </c>
      <c r="D17" s="79">
        <f>633205300+216455100</f>
        <v>849660400</v>
      </c>
      <c r="E17" s="79">
        <f>633205300+216455100</f>
        <v>849660400</v>
      </c>
      <c r="F17" s="79">
        <f>633205300+216455100</f>
        <v>849660400</v>
      </c>
      <c r="G17" s="123" t="s">
        <v>236</v>
      </c>
      <c r="H17" s="134"/>
      <c r="I17" s="134"/>
    </row>
    <row r="18" spans="1:9" s="78" customFormat="1" ht="122.25" customHeight="1">
      <c r="A18" s="140" t="s">
        <v>7</v>
      </c>
      <c r="B18" s="92" t="s">
        <v>88</v>
      </c>
      <c r="C18" s="92" t="s">
        <v>180</v>
      </c>
      <c r="D18" s="79">
        <f>136798900+273975700</f>
        <v>410774600</v>
      </c>
      <c r="E18" s="79">
        <f>136798900+273975700</f>
        <v>410774600</v>
      </c>
      <c r="F18" s="79">
        <f>136798900+273975700</f>
        <v>410774600</v>
      </c>
      <c r="G18" s="123" t="s">
        <v>237</v>
      </c>
      <c r="H18" s="134"/>
      <c r="I18" s="134"/>
    </row>
    <row r="19" spans="1:9" s="78" customFormat="1" ht="309.75" customHeight="1">
      <c r="A19" s="140" t="s">
        <v>8</v>
      </c>
      <c r="B19" s="92" t="s">
        <v>251</v>
      </c>
      <c r="C19" s="92" t="s">
        <v>89</v>
      </c>
      <c r="D19" s="79">
        <v>890600</v>
      </c>
      <c r="E19" s="79">
        <v>1781200</v>
      </c>
      <c r="F19" s="79">
        <v>1781200</v>
      </c>
      <c r="G19" s="123" t="s">
        <v>155</v>
      </c>
      <c r="H19" s="134"/>
      <c r="I19" s="134"/>
    </row>
    <row r="20" spans="1:9" s="78" customFormat="1" ht="123.75" customHeight="1">
      <c r="A20" s="140" t="s">
        <v>9</v>
      </c>
      <c r="B20" s="92" t="s">
        <v>142</v>
      </c>
      <c r="C20" s="92" t="s">
        <v>37</v>
      </c>
      <c r="D20" s="79">
        <v>65260700</v>
      </c>
      <c r="E20" s="79">
        <v>65260700</v>
      </c>
      <c r="F20" s="79">
        <v>65260700</v>
      </c>
      <c r="G20" s="121" t="s">
        <v>102</v>
      </c>
      <c r="H20" s="134"/>
      <c r="I20" s="134"/>
    </row>
    <row r="21" spans="1:9" s="78" customFormat="1" ht="90.75" customHeight="1">
      <c r="A21" s="140" t="s">
        <v>10</v>
      </c>
      <c r="B21" s="92" t="s">
        <v>90</v>
      </c>
      <c r="C21" s="92" t="s">
        <v>36</v>
      </c>
      <c r="D21" s="79">
        <v>9425900</v>
      </c>
      <c r="E21" s="79">
        <v>9425900</v>
      </c>
      <c r="F21" s="79">
        <v>9425900</v>
      </c>
      <c r="G21" s="122" t="s">
        <v>103</v>
      </c>
      <c r="H21" s="134"/>
      <c r="I21" s="134"/>
    </row>
    <row r="22" spans="1:9" s="78" customFormat="1" ht="107.25" customHeight="1">
      <c r="A22" s="140" t="s">
        <v>11</v>
      </c>
      <c r="B22" s="92" t="s">
        <v>52</v>
      </c>
      <c r="C22" s="92" t="s">
        <v>53</v>
      </c>
      <c r="D22" s="79">
        <v>128000</v>
      </c>
      <c r="E22" s="79">
        <v>128000</v>
      </c>
      <c r="F22" s="79">
        <v>128000</v>
      </c>
      <c r="G22" s="121" t="s">
        <v>104</v>
      </c>
      <c r="H22" s="134"/>
      <c r="I22" s="134"/>
    </row>
    <row r="23" spans="1:9" s="78" customFormat="1" ht="93.75" customHeight="1">
      <c r="A23" s="140" t="s">
        <v>12</v>
      </c>
      <c r="B23" s="92" t="s">
        <v>38</v>
      </c>
      <c r="C23" s="92" t="s">
        <v>54</v>
      </c>
      <c r="D23" s="79">
        <v>3939400</v>
      </c>
      <c r="E23" s="79">
        <v>3939400</v>
      </c>
      <c r="F23" s="79">
        <v>3939400</v>
      </c>
      <c r="G23" s="121" t="s">
        <v>105</v>
      </c>
      <c r="H23" s="134"/>
      <c r="I23" s="134"/>
    </row>
    <row r="24" spans="1:9" s="78" customFormat="1" ht="92.25" customHeight="1">
      <c r="A24" s="140" t="s">
        <v>13</v>
      </c>
      <c r="B24" s="92" t="s">
        <v>228</v>
      </c>
      <c r="C24" s="92" t="s">
        <v>39</v>
      </c>
      <c r="D24" s="79">
        <v>248400</v>
      </c>
      <c r="E24" s="79">
        <v>248400</v>
      </c>
      <c r="F24" s="79">
        <v>248400</v>
      </c>
      <c r="G24" s="121" t="s">
        <v>106</v>
      </c>
      <c r="H24" s="134"/>
      <c r="I24" s="134"/>
    </row>
    <row r="25" spans="1:9" s="78" customFormat="1" ht="95.25" customHeight="1">
      <c r="A25" s="140" t="s">
        <v>14</v>
      </c>
      <c r="B25" s="92" t="s">
        <v>55</v>
      </c>
      <c r="C25" s="92" t="s">
        <v>41</v>
      </c>
      <c r="D25" s="79">
        <v>38962500</v>
      </c>
      <c r="E25" s="79">
        <v>39331300</v>
      </c>
      <c r="F25" s="79">
        <v>39331300</v>
      </c>
      <c r="G25" s="122" t="s">
        <v>107</v>
      </c>
      <c r="H25" s="134"/>
      <c r="I25" s="134"/>
    </row>
    <row r="26" spans="1:9" s="78" customFormat="1" ht="113.25" customHeight="1">
      <c r="A26" s="140" t="s">
        <v>15</v>
      </c>
      <c r="B26" s="92" t="s">
        <v>92</v>
      </c>
      <c r="C26" s="92" t="s">
        <v>62</v>
      </c>
      <c r="D26" s="79">
        <v>547140100</v>
      </c>
      <c r="E26" s="79">
        <v>547140100</v>
      </c>
      <c r="F26" s="79">
        <v>547140100</v>
      </c>
      <c r="G26" s="122" t="s">
        <v>108</v>
      </c>
      <c r="H26" s="134"/>
      <c r="I26" s="134"/>
    </row>
    <row r="27" spans="1:9" s="78" customFormat="1" ht="155.25" customHeight="1">
      <c r="A27" s="140" t="s">
        <v>16</v>
      </c>
      <c r="B27" s="92" t="s">
        <v>93</v>
      </c>
      <c r="C27" s="92" t="s">
        <v>40</v>
      </c>
      <c r="D27" s="79">
        <v>596621100</v>
      </c>
      <c r="E27" s="79">
        <v>600094100</v>
      </c>
      <c r="F27" s="79">
        <v>600094100</v>
      </c>
      <c r="G27" s="122" t="s">
        <v>109</v>
      </c>
      <c r="H27" s="134"/>
      <c r="I27" s="134"/>
    </row>
    <row r="28" spans="1:9" s="78" customFormat="1" ht="121.5" customHeight="1">
      <c r="A28" s="140" t="s">
        <v>17</v>
      </c>
      <c r="B28" s="92" t="s">
        <v>94</v>
      </c>
      <c r="C28" s="92" t="s">
        <v>44</v>
      </c>
      <c r="D28" s="79">
        <v>1364000</v>
      </c>
      <c r="E28" s="79">
        <v>1364000</v>
      </c>
      <c r="F28" s="79">
        <v>1364000</v>
      </c>
      <c r="G28" s="121" t="s">
        <v>110</v>
      </c>
      <c r="H28" s="134"/>
      <c r="I28" s="134"/>
    </row>
    <row r="29" spans="1:9" s="78" customFormat="1" ht="123.75" customHeight="1">
      <c r="A29" s="140" t="s">
        <v>18</v>
      </c>
      <c r="B29" s="92" t="s">
        <v>56</v>
      </c>
      <c r="C29" s="92" t="s">
        <v>42</v>
      </c>
      <c r="D29" s="79">
        <v>7202700</v>
      </c>
      <c r="E29" s="79">
        <v>7202700</v>
      </c>
      <c r="F29" s="79">
        <v>7202700</v>
      </c>
      <c r="G29" s="121" t="s">
        <v>111</v>
      </c>
      <c r="H29" s="134"/>
      <c r="I29" s="134"/>
    </row>
    <row r="30" spans="1:9" s="78" customFormat="1" ht="116.25" customHeight="1">
      <c r="A30" s="140" t="s">
        <v>19</v>
      </c>
      <c r="B30" s="92" t="s">
        <v>143</v>
      </c>
      <c r="C30" s="92" t="s">
        <v>229</v>
      </c>
      <c r="D30" s="79">
        <v>1436600</v>
      </c>
      <c r="E30" s="79">
        <v>1436600</v>
      </c>
      <c r="F30" s="79">
        <v>1436600</v>
      </c>
      <c r="G30" s="122" t="s">
        <v>112</v>
      </c>
      <c r="H30" s="134"/>
      <c r="I30" s="134"/>
    </row>
    <row r="31" spans="1:9" s="78" customFormat="1" ht="87" customHeight="1">
      <c r="A31" s="140" t="s">
        <v>20</v>
      </c>
      <c r="B31" s="92" t="s">
        <v>58</v>
      </c>
      <c r="C31" s="92" t="s">
        <v>43</v>
      </c>
      <c r="D31" s="79">
        <v>2037300</v>
      </c>
      <c r="E31" s="79">
        <v>2037300</v>
      </c>
      <c r="F31" s="79">
        <v>2037300</v>
      </c>
      <c r="G31" s="121" t="s">
        <v>113</v>
      </c>
      <c r="H31" s="134"/>
      <c r="I31" s="134"/>
    </row>
    <row r="32" spans="1:9" s="78" customFormat="1" ht="240.75" customHeight="1">
      <c r="A32" s="140" t="s">
        <v>21</v>
      </c>
      <c r="B32" s="92" t="s">
        <v>253</v>
      </c>
      <c r="C32" s="92" t="s">
        <v>45</v>
      </c>
      <c r="D32" s="79">
        <f>1590000+38000</f>
        <v>1628000</v>
      </c>
      <c r="E32" s="79">
        <f>1590000+38000</f>
        <v>1628000</v>
      </c>
      <c r="F32" s="79">
        <f>1590000+38000</f>
        <v>1628000</v>
      </c>
      <c r="G32" s="123" t="s">
        <v>114</v>
      </c>
      <c r="H32" s="134" t="s">
        <v>252</v>
      </c>
      <c r="I32" s="158" t="b">
        <f>IF(B32=H32,TRUE,FALSE)</f>
        <v>1</v>
      </c>
    </row>
    <row r="33" spans="1:13" s="78" customFormat="1" ht="234.75" customHeight="1">
      <c r="A33" s="140" t="s">
        <v>22</v>
      </c>
      <c r="B33" s="92" t="s">
        <v>63</v>
      </c>
      <c r="C33" s="92" t="s">
        <v>45</v>
      </c>
      <c r="D33" s="79">
        <v>2263700</v>
      </c>
      <c r="E33" s="79">
        <v>2263700</v>
      </c>
      <c r="F33" s="79">
        <v>2263700</v>
      </c>
      <c r="G33" s="121" t="s">
        <v>238</v>
      </c>
      <c r="H33" s="161" t="s">
        <v>254</v>
      </c>
      <c r="I33" s="158" t="b">
        <f t="shared" ref="I33:I63" si="0">IF(B33=H33,TRUE,FALSE)</f>
        <v>1</v>
      </c>
    </row>
    <row r="34" spans="1:13" s="78" customFormat="1" ht="154.5" customHeight="1">
      <c r="A34" s="140" t="s">
        <v>23</v>
      </c>
      <c r="B34" s="92" t="s">
        <v>181</v>
      </c>
      <c r="C34" s="92" t="s">
        <v>45</v>
      </c>
      <c r="D34" s="79">
        <v>19804100</v>
      </c>
      <c r="E34" s="79">
        <v>19804100</v>
      </c>
      <c r="F34" s="79">
        <v>19804100</v>
      </c>
      <c r="G34" s="122" t="s">
        <v>239</v>
      </c>
      <c r="H34" s="161" t="s">
        <v>255</v>
      </c>
      <c r="I34" s="158" t="b">
        <f t="shared" si="0"/>
        <v>1</v>
      </c>
    </row>
    <row r="35" spans="1:13" s="78" customFormat="1" ht="219.75" customHeight="1">
      <c r="A35" s="140" t="s">
        <v>24</v>
      </c>
      <c r="B35" s="92" t="s">
        <v>145</v>
      </c>
      <c r="C35" s="92" t="s">
        <v>45</v>
      </c>
      <c r="D35" s="79">
        <v>70433700</v>
      </c>
      <c r="E35" s="79">
        <v>70433700</v>
      </c>
      <c r="F35" s="79">
        <v>70433700</v>
      </c>
      <c r="G35" s="122" t="s">
        <v>240</v>
      </c>
      <c r="H35" s="92" t="s">
        <v>256</v>
      </c>
      <c r="I35" s="158" t="b">
        <f t="shared" si="0"/>
        <v>0</v>
      </c>
    </row>
    <row r="36" spans="1:13" s="78" customFormat="1" ht="144.75" customHeight="1">
      <c r="A36" s="140" t="s">
        <v>25</v>
      </c>
      <c r="B36" s="92" t="s">
        <v>64</v>
      </c>
      <c r="C36" s="92" t="s">
        <v>45</v>
      </c>
      <c r="D36" s="79">
        <v>9767900</v>
      </c>
      <c r="E36" s="79">
        <v>9767900</v>
      </c>
      <c r="F36" s="79">
        <v>9767900</v>
      </c>
      <c r="G36" s="122" t="s">
        <v>241</v>
      </c>
      <c r="H36" s="162" t="s">
        <v>257</v>
      </c>
      <c r="I36" s="158" t="b">
        <f t="shared" si="0"/>
        <v>1</v>
      </c>
    </row>
    <row r="37" spans="1:13" s="78" customFormat="1" ht="198.75" customHeight="1">
      <c r="A37" s="140" t="s">
        <v>26</v>
      </c>
      <c r="B37" s="92" t="s">
        <v>182</v>
      </c>
      <c r="C37" s="92" t="s">
        <v>45</v>
      </c>
      <c r="D37" s="79">
        <v>14514300</v>
      </c>
      <c r="E37" s="79">
        <v>14514300</v>
      </c>
      <c r="F37" s="79">
        <v>14514300</v>
      </c>
      <c r="G37" s="121" t="s">
        <v>119</v>
      </c>
      <c r="H37" s="162" t="s">
        <v>258</v>
      </c>
      <c r="I37" s="158" t="b">
        <f t="shared" si="0"/>
        <v>1</v>
      </c>
    </row>
    <row r="38" spans="1:13" s="78" customFormat="1" ht="141.75" customHeight="1">
      <c r="A38" s="140" t="s">
        <v>27</v>
      </c>
      <c r="B38" s="92" t="s">
        <v>261</v>
      </c>
      <c r="C38" s="92" t="s">
        <v>45</v>
      </c>
      <c r="D38" s="79">
        <v>500000000</v>
      </c>
      <c r="E38" s="79">
        <v>500000000</v>
      </c>
      <c r="F38" s="79">
        <v>500000000</v>
      </c>
      <c r="G38" s="122" t="s">
        <v>120</v>
      </c>
      <c r="H38" s="162" t="s">
        <v>260</v>
      </c>
      <c r="I38" s="158" t="b">
        <f t="shared" si="0"/>
        <v>1</v>
      </c>
    </row>
    <row r="39" spans="1:13" s="80" customFormat="1" ht="146.25" customHeight="1">
      <c r="A39" s="140" t="s">
        <v>28</v>
      </c>
      <c r="B39" s="92" t="s">
        <v>70</v>
      </c>
      <c r="C39" s="92" t="s">
        <v>45</v>
      </c>
      <c r="D39" s="79">
        <v>364862300</v>
      </c>
      <c r="E39" s="79">
        <v>413007500</v>
      </c>
      <c r="F39" s="79">
        <v>386828000</v>
      </c>
      <c r="G39" s="119" t="s">
        <v>137</v>
      </c>
      <c r="H39" s="159"/>
      <c r="I39" s="158" t="b">
        <f t="shared" si="0"/>
        <v>0</v>
      </c>
      <c r="J39" s="154"/>
      <c r="K39" s="155">
        <v>364862.3000000001</v>
      </c>
      <c r="L39" s="156">
        <v>413007.50000000012</v>
      </c>
      <c r="M39" s="157">
        <v>386828.00000000006</v>
      </c>
    </row>
    <row r="40" spans="1:13" s="78" customFormat="1" ht="153" customHeight="1">
      <c r="A40" s="140" t="s">
        <v>162</v>
      </c>
      <c r="B40" s="92" t="s">
        <v>59</v>
      </c>
      <c r="C40" s="92" t="s">
        <v>45</v>
      </c>
      <c r="D40" s="79">
        <v>12537600</v>
      </c>
      <c r="E40" s="79">
        <v>12537600</v>
      </c>
      <c r="F40" s="79">
        <v>12537600</v>
      </c>
      <c r="G40" s="124" t="s">
        <v>121</v>
      </c>
      <c r="H40" s="163" t="s">
        <v>264</v>
      </c>
      <c r="I40" s="158" t="b">
        <f t="shared" si="0"/>
        <v>1</v>
      </c>
    </row>
    <row r="41" spans="1:13" s="78" customFormat="1" ht="147.75" customHeight="1">
      <c r="A41" s="140" t="s">
        <v>163</v>
      </c>
      <c r="B41" s="92" t="s">
        <v>274</v>
      </c>
      <c r="C41" s="92" t="s">
        <v>45</v>
      </c>
      <c r="D41" s="79">
        <v>1103400</v>
      </c>
      <c r="E41" s="79">
        <v>1103400</v>
      </c>
      <c r="F41" s="79">
        <v>1103400</v>
      </c>
      <c r="G41" s="124" t="s">
        <v>122</v>
      </c>
      <c r="H41" s="160" t="s">
        <v>272</v>
      </c>
      <c r="I41" s="158" t="b">
        <f t="shared" si="0"/>
        <v>1</v>
      </c>
    </row>
    <row r="42" spans="1:13" s="78" customFormat="1" ht="146.25" customHeight="1">
      <c r="A42" s="140" t="s">
        <v>164</v>
      </c>
      <c r="B42" s="92" t="s">
        <v>219</v>
      </c>
      <c r="C42" s="92" t="s">
        <v>45</v>
      </c>
      <c r="D42" s="79">
        <f>4868000+13896200</f>
        <v>18764200</v>
      </c>
      <c r="E42" s="79">
        <f>4868000+13896200</f>
        <v>18764200</v>
      </c>
      <c r="F42" s="79">
        <f>4868000+13896200</f>
        <v>18764200</v>
      </c>
      <c r="G42" s="125" t="s">
        <v>140</v>
      </c>
      <c r="H42" s="163" t="s">
        <v>266</v>
      </c>
      <c r="I42" s="158" t="b">
        <f t="shared" si="0"/>
        <v>1</v>
      </c>
    </row>
    <row r="43" spans="1:13" s="78" customFormat="1" ht="408.75" customHeight="1">
      <c r="A43" s="140" t="s">
        <v>165</v>
      </c>
      <c r="B43" s="92" t="s">
        <v>283</v>
      </c>
      <c r="C43" s="92" t="s">
        <v>45</v>
      </c>
      <c r="D43" s="79">
        <f>5195000+37275300+26000</f>
        <v>42496300</v>
      </c>
      <c r="E43" s="79">
        <f>5195000+37275300+26000</f>
        <v>42496300</v>
      </c>
      <c r="F43" s="79">
        <f>5195000+37275300+26000</f>
        <v>42496300</v>
      </c>
      <c r="G43" s="123" t="s">
        <v>123</v>
      </c>
      <c r="H43" s="92" t="s">
        <v>273</v>
      </c>
      <c r="I43" s="158" t="b">
        <f t="shared" si="0"/>
        <v>1</v>
      </c>
    </row>
    <row r="44" spans="1:13" s="78" customFormat="1" ht="210.75" customHeight="1">
      <c r="A44" s="140" t="s">
        <v>166</v>
      </c>
      <c r="B44" s="92" t="s">
        <v>275</v>
      </c>
      <c r="C44" s="92" t="s">
        <v>45</v>
      </c>
      <c r="D44" s="79">
        <f>5270700+1457300</f>
        <v>6728000</v>
      </c>
      <c r="E44" s="79">
        <f>5476400+1251600</f>
        <v>6728000</v>
      </c>
      <c r="F44" s="79">
        <f>5476400+1251600</f>
        <v>6728000</v>
      </c>
      <c r="G44" s="126" t="s">
        <v>243</v>
      </c>
      <c r="H44" s="160" t="s">
        <v>267</v>
      </c>
      <c r="I44" s="158" t="b">
        <f t="shared" si="0"/>
        <v>1</v>
      </c>
    </row>
    <row r="45" spans="1:13" s="78" customFormat="1" ht="146.25" customHeight="1">
      <c r="A45" s="140" t="s">
        <v>167</v>
      </c>
      <c r="B45" s="94" t="s">
        <v>75</v>
      </c>
      <c r="C45" s="92" t="s">
        <v>45</v>
      </c>
      <c r="D45" s="79">
        <v>1021100</v>
      </c>
      <c r="E45" s="79">
        <v>1021100</v>
      </c>
      <c r="F45" s="79">
        <v>1021100</v>
      </c>
      <c r="G45" s="124" t="s">
        <v>125</v>
      </c>
      <c r="H45" s="160" t="s">
        <v>270</v>
      </c>
      <c r="I45" s="158" t="b">
        <f t="shared" si="0"/>
        <v>1</v>
      </c>
    </row>
    <row r="46" spans="1:13" s="81" customFormat="1" ht="149.25" customHeight="1">
      <c r="A46" s="140" t="s">
        <v>168</v>
      </c>
      <c r="B46" s="95" t="s">
        <v>76</v>
      </c>
      <c r="C46" s="92" t="s">
        <v>45</v>
      </c>
      <c r="D46" s="79">
        <v>1267400</v>
      </c>
      <c r="E46" s="79">
        <v>1267400</v>
      </c>
      <c r="F46" s="79">
        <v>1267400</v>
      </c>
      <c r="G46" s="124" t="s">
        <v>126</v>
      </c>
      <c r="H46" s="160" t="s">
        <v>287</v>
      </c>
      <c r="I46" s="158" t="b">
        <f t="shared" si="0"/>
        <v>1</v>
      </c>
    </row>
    <row r="47" spans="1:13" s="78" customFormat="1" ht="342" customHeight="1">
      <c r="A47" s="140" t="s">
        <v>169</v>
      </c>
      <c r="B47" s="94" t="s">
        <v>269</v>
      </c>
      <c r="C47" s="92" t="s">
        <v>45</v>
      </c>
      <c r="D47" s="79">
        <f>85019100+88256500</f>
        <v>173275600</v>
      </c>
      <c r="E47" s="79">
        <f>85019100+88256500</f>
        <v>173275600</v>
      </c>
      <c r="F47" s="79">
        <f>85019100+88256500</f>
        <v>173275600</v>
      </c>
      <c r="G47" s="126" t="s">
        <v>149</v>
      </c>
      <c r="H47" s="94" t="s">
        <v>268</v>
      </c>
      <c r="I47" s="158" t="b">
        <f t="shared" si="0"/>
        <v>0</v>
      </c>
    </row>
    <row r="48" spans="1:13" s="78" customFormat="1" ht="146.25" customHeight="1">
      <c r="A48" s="140" t="s">
        <v>170</v>
      </c>
      <c r="B48" s="94" t="s">
        <v>277</v>
      </c>
      <c r="C48" s="92" t="s">
        <v>45</v>
      </c>
      <c r="D48" s="79">
        <v>1651200</v>
      </c>
      <c r="E48" s="79">
        <v>1651200</v>
      </c>
      <c r="F48" s="79">
        <v>1651200</v>
      </c>
      <c r="G48" s="124" t="s">
        <v>127</v>
      </c>
      <c r="H48" s="160" t="s">
        <v>276</v>
      </c>
      <c r="I48" s="158" t="b">
        <f t="shared" si="0"/>
        <v>1</v>
      </c>
    </row>
    <row r="49" spans="1:9" s="78" customFormat="1" ht="140.25" customHeight="1">
      <c r="A49" s="140" t="s">
        <v>171</v>
      </c>
      <c r="B49" s="92" t="s">
        <v>220</v>
      </c>
      <c r="C49" s="92" t="s">
        <v>45</v>
      </c>
      <c r="D49" s="79">
        <f>7295900+2833600</f>
        <v>10129500</v>
      </c>
      <c r="E49" s="79">
        <f>7295900+2833600</f>
        <v>10129500</v>
      </c>
      <c r="F49" s="79">
        <v>7295900</v>
      </c>
      <c r="G49" s="126" t="s">
        <v>156</v>
      </c>
      <c r="H49" s="163" t="s">
        <v>265</v>
      </c>
      <c r="I49" s="158" t="b">
        <f t="shared" si="0"/>
        <v>1</v>
      </c>
    </row>
    <row r="50" spans="1:9" s="78" customFormat="1" ht="147.75" customHeight="1">
      <c r="A50" s="140" t="s">
        <v>172</v>
      </c>
      <c r="B50" s="135" t="s">
        <v>278</v>
      </c>
      <c r="C50" s="92" t="s">
        <v>45</v>
      </c>
      <c r="D50" s="79">
        <f>1541300+224800</f>
        <v>1766100</v>
      </c>
      <c r="E50" s="79">
        <f>1541300+224800</f>
        <v>1766100</v>
      </c>
      <c r="F50" s="79">
        <f>1541300+224800</f>
        <v>1766100</v>
      </c>
      <c r="G50" s="126" t="s">
        <v>230</v>
      </c>
      <c r="H50" s="160" t="s">
        <v>271</v>
      </c>
      <c r="I50" s="158" t="b">
        <f t="shared" si="0"/>
        <v>1</v>
      </c>
    </row>
    <row r="51" spans="1:9" s="78" customFormat="1" ht="378.75" customHeight="1">
      <c r="A51" s="152" t="s">
        <v>173</v>
      </c>
      <c r="B51" s="135" t="s">
        <v>288</v>
      </c>
      <c r="C51" s="165" t="s">
        <v>45</v>
      </c>
      <c r="D51" s="153">
        <v>4958000</v>
      </c>
      <c r="E51" s="153">
        <v>4958000</v>
      </c>
      <c r="F51" s="153">
        <v>4958000</v>
      </c>
      <c r="G51" s="151" t="s">
        <v>129</v>
      </c>
      <c r="H51" s="135" t="s">
        <v>289</v>
      </c>
      <c r="I51" s="158" t="b">
        <f t="shared" si="0"/>
        <v>1</v>
      </c>
    </row>
    <row r="52" spans="1:9" s="78" customFormat="1" ht="327.75" customHeight="1">
      <c r="A52" s="140" t="s">
        <v>174</v>
      </c>
      <c r="B52" s="94" t="s">
        <v>189</v>
      </c>
      <c r="C52" s="92" t="s">
        <v>45</v>
      </c>
      <c r="D52" s="79">
        <f>2930900+5970600</f>
        <v>8901500</v>
      </c>
      <c r="E52" s="79">
        <f>2930900+5970600</f>
        <v>8901500</v>
      </c>
      <c r="F52" s="79">
        <f>2930900+5970600</f>
        <v>8901500</v>
      </c>
      <c r="G52" s="126" t="s">
        <v>244</v>
      </c>
      <c r="H52" s="160" t="s">
        <v>279</v>
      </c>
      <c r="I52" s="158" t="b">
        <f t="shared" si="0"/>
        <v>1</v>
      </c>
    </row>
    <row r="53" spans="1:9" s="78" customFormat="1" ht="219.75" customHeight="1">
      <c r="A53" s="140" t="s">
        <v>175</v>
      </c>
      <c r="B53" s="94" t="s">
        <v>281</v>
      </c>
      <c r="C53" s="92" t="s">
        <v>45</v>
      </c>
      <c r="D53" s="100">
        <v>9521500</v>
      </c>
      <c r="E53" s="100">
        <v>9521500</v>
      </c>
      <c r="F53" s="100">
        <v>9521500</v>
      </c>
      <c r="G53" s="123" t="s">
        <v>130</v>
      </c>
      <c r="H53" s="160" t="s">
        <v>280</v>
      </c>
      <c r="I53" s="158" t="b">
        <f t="shared" si="0"/>
        <v>1</v>
      </c>
    </row>
    <row r="54" spans="1:9" s="78" customFormat="1" ht="151.5" customHeight="1">
      <c r="A54" s="140" t="s">
        <v>247</v>
      </c>
      <c r="B54" s="94" t="s">
        <v>231</v>
      </c>
      <c r="C54" s="92" t="s">
        <v>45</v>
      </c>
      <c r="D54" s="100">
        <v>800000</v>
      </c>
      <c r="E54" s="100">
        <v>800000</v>
      </c>
      <c r="F54" s="100">
        <v>800000</v>
      </c>
      <c r="G54" s="123" t="s">
        <v>232</v>
      </c>
      <c r="H54" s="160" t="s">
        <v>282</v>
      </c>
      <c r="I54" s="158" t="b">
        <f t="shared" si="0"/>
        <v>1</v>
      </c>
    </row>
    <row r="55" spans="1:9" s="137" customFormat="1" ht="156" customHeight="1">
      <c r="A55" s="142" t="s">
        <v>248</v>
      </c>
      <c r="B55" s="131" t="s">
        <v>245</v>
      </c>
      <c r="C55" s="143" t="s">
        <v>45</v>
      </c>
      <c r="D55" s="166">
        <v>17232600</v>
      </c>
      <c r="E55" s="166">
        <v>65377800</v>
      </c>
      <c r="F55" s="166">
        <v>65377800</v>
      </c>
      <c r="G55" s="136" t="s">
        <v>233</v>
      </c>
      <c r="H55" s="160" t="s">
        <v>286</v>
      </c>
      <c r="I55" s="158" t="b">
        <f t="shared" si="0"/>
        <v>1</v>
      </c>
    </row>
    <row r="56" spans="1:9" s="137" customFormat="1" ht="177" customHeight="1">
      <c r="A56" s="142" t="s">
        <v>249</v>
      </c>
      <c r="B56" s="131" t="s">
        <v>246</v>
      </c>
      <c r="C56" s="143" t="s">
        <v>45</v>
      </c>
      <c r="D56" s="166">
        <f>29362400+23345900</f>
        <v>52708300</v>
      </c>
      <c r="E56" s="166">
        <f>29362400+23345900</f>
        <v>52708300</v>
      </c>
      <c r="F56" s="166">
        <v>29362400</v>
      </c>
      <c r="G56" s="136"/>
      <c r="H56" s="160" t="s">
        <v>285</v>
      </c>
      <c r="I56" s="158" t="b">
        <f t="shared" si="0"/>
        <v>1</v>
      </c>
    </row>
    <row r="57" spans="1:9" s="82" customFormat="1" ht="144.75" customHeight="1">
      <c r="A57" s="141" t="s">
        <v>29</v>
      </c>
      <c r="B57" s="94" t="s">
        <v>66</v>
      </c>
      <c r="C57" s="92" t="s">
        <v>45</v>
      </c>
      <c r="D57" s="79">
        <v>8350400</v>
      </c>
      <c r="E57" s="79">
        <v>8350400</v>
      </c>
      <c r="F57" s="79">
        <v>0</v>
      </c>
      <c r="G57" s="127" t="s">
        <v>131</v>
      </c>
      <c r="H57" s="162" t="s">
        <v>259</v>
      </c>
      <c r="I57" s="158" t="b">
        <f t="shared" si="0"/>
        <v>1</v>
      </c>
    </row>
    <row r="58" spans="1:9" s="83" customFormat="1" ht="93.75" customHeight="1">
      <c r="A58" s="141" t="s">
        <v>30</v>
      </c>
      <c r="B58" s="94" t="s">
        <v>61</v>
      </c>
      <c r="C58" s="94" t="s">
        <v>46</v>
      </c>
      <c r="D58" s="79">
        <v>71843200</v>
      </c>
      <c r="E58" s="79">
        <v>12284800</v>
      </c>
      <c r="F58" s="79">
        <v>12284800</v>
      </c>
      <c r="G58" s="127" t="s">
        <v>132</v>
      </c>
      <c r="I58" s="158" t="b">
        <f t="shared" si="0"/>
        <v>0</v>
      </c>
    </row>
    <row r="59" spans="1:9" s="150" customFormat="1" ht="160.5" customHeight="1">
      <c r="A59" s="148" t="s">
        <v>31</v>
      </c>
      <c r="B59" s="131" t="s">
        <v>284</v>
      </c>
      <c r="C59" s="143" t="s">
        <v>45</v>
      </c>
      <c r="D59" s="144">
        <v>2901400</v>
      </c>
      <c r="E59" s="144">
        <v>2901400</v>
      </c>
      <c r="F59" s="144">
        <v>2901400</v>
      </c>
      <c r="G59" s="164" t="s">
        <v>133</v>
      </c>
      <c r="H59" s="162" t="s">
        <v>262</v>
      </c>
      <c r="I59" s="150" t="b">
        <f t="shared" si="0"/>
        <v>1</v>
      </c>
    </row>
    <row r="60" spans="1:9" s="83" customFormat="1" ht="150.75" customHeight="1">
      <c r="A60" s="141" t="s">
        <v>84</v>
      </c>
      <c r="B60" s="94" t="s">
        <v>69</v>
      </c>
      <c r="C60" s="92" t="s">
        <v>45</v>
      </c>
      <c r="D60" s="79">
        <v>368300</v>
      </c>
      <c r="E60" s="79">
        <v>368300</v>
      </c>
      <c r="F60" s="79">
        <v>368300</v>
      </c>
      <c r="G60" s="127" t="s">
        <v>135</v>
      </c>
      <c r="H60" s="162" t="s">
        <v>263</v>
      </c>
      <c r="I60" s="158" t="b">
        <f t="shared" si="0"/>
        <v>1</v>
      </c>
    </row>
    <row r="61" spans="1:9" s="150" customFormat="1" ht="105" customHeight="1">
      <c r="A61" s="148" t="s">
        <v>85</v>
      </c>
      <c r="B61" s="131" t="s">
        <v>148</v>
      </c>
      <c r="C61" s="131" t="s">
        <v>82</v>
      </c>
      <c r="D61" s="144">
        <v>8445200</v>
      </c>
      <c r="E61" s="144">
        <v>8445200</v>
      </c>
      <c r="F61" s="144">
        <v>8445200</v>
      </c>
      <c r="G61" s="149" t="s">
        <v>151</v>
      </c>
      <c r="I61" s="158" t="b">
        <f t="shared" si="0"/>
        <v>0</v>
      </c>
    </row>
    <row r="62" spans="1:9" s="83" customFormat="1" ht="111.75" customHeight="1">
      <c r="A62" s="141" t="s">
        <v>86</v>
      </c>
      <c r="B62" s="94" t="s">
        <v>83</v>
      </c>
      <c r="C62" s="94" t="s">
        <v>82</v>
      </c>
      <c r="D62" s="79">
        <v>122925800</v>
      </c>
      <c r="E62" s="79">
        <v>122925800</v>
      </c>
      <c r="F62" s="79">
        <v>122925800</v>
      </c>
      <c r="G62" s="128" t="s">
        <v>136</v>
      </c>
      <c r="I62" s="158" t="b">
        <f t="shared" si="0"/>
        <v>0</v>
      </c>
    </row>
    <row r="63" spans="1:9" s="84" customFormat="1" ht="108" customHeight="1">
      <c r="A63" s="141" t="s">
        <v>153</v>
      </c>
      <c r="B63" s="94" t="s">
        <v>226</v>
      </c>
      <c r="C63" s="131" t="s">
        <v>227</v>
      </c>
      <c r="D63" s="79">
        <v>6615900</v>
      </c>
      <c r="E63" s="79">
        <v>6615900</v>
      </c>
      <c r="F63" s="79">
        <v>6615900</v>
      </c>
      <c r="G63" s="129" t="s">
        <v>242</v>
      </c>
      <c r="I63" s="158" t="b">
        <f t="shared" si="0"/>
        <v>0</v>
      </c>
    </row>
    <row r="64" spans="1:9" s="86" customFormat="1" ht="37.5" customHeight="1">
      <c r="A64" s="132"/>
      <c r="B64" s="168" t="s">
        <v>2</v>
      </c>
      <c r="C64" s="168"/>
      <c r="D64" s="85">
        <f>D13+D15+D16+D17+D18+D19+D20+D21+D22+D23+D24+D25+D26+D27+D28+D29+D30+D31+D32+D33+D34+D35+D36+D37+D38+D57+D58+D59+D60+D61+D62+D63+D14+D40+D41+D42+D43+D44+D45+D46+D47+D48+D49+D50+D51+D52+D53+D54+D55+D56</f>
        <v>3758002900</v>
      </c>
      <c r="E64" s="85">
        <f>E13+E15+E16+E17+E18+E19+E20+E21+E22+E23+E24+E25+E26+E27+E28+E29+E30+E31+E32+E33+E34+E35+E36+E37+E38+E57+E58+E59+E60+E61+E62+E63+E14+E40+E41+E42+E43+E44+E45+E46+E47+E48+E49+E50+E51+E52+E53+E54+E55+E56</f>
        <v>3751493200</v>
      </c>
      <c r="F64" s="85">
        <f>F13+F15+F16+F17+F18+F19+F20+F21+F22+F23+F24+F25+F26+F27+F28+F29+F30+F31+F32+F33+F34+F35+F36+F37+F38+F57+F58+F59+F60+F61+F62+F63+F14+F40+F41+F42+F43+F44+F45+F46+F47+F48+F49+F50+F51+F52+F53+F54+F55+F56</f>
        <v>3708919700</v>
      </c>
      <c r="G64" s="130"/>
    </row>
    <row r="67" spans="4:6" ht="18.75">
      <c r="D67" s="138">
        <v>3758002900</v>
      </c>
      <c r="E67" s="138">
        <v>3751493200</v>
      </c>
      <c r="F67" s="138">
        <v>3708919700</v>
      </c>
    </row>
    <row r="68" spans="4:6" ht="18.75">
      <c r="D68" s="138">
        <f>D64-D67</f>
        <v>0</v>
      </c>
      <c r="E68" s="138">
        <f>E64-E67</f>
        <v>0</v>
      </c>
      <c r="F68" s="138">
        <f>F64-F67</f>
        <v>0</v>
      </c>
    </row>
    <row r="73" spans="4:6" ht="18.75">
      <c r="D73" s="139">
        <f>SUM(D13:D63)</f>
        <v>4122865200</v>
      </c>
      <c r="E73" s="139">
        <f>SUM(E13:E63)</f>
        <v>4164500700</v>
      </c>
      <c r="F73" s="139">
        <f>SUM(F13:F63)</f>
        <v>4095747700</v>
      </c>
    </row>
  </sheetData>
  <autoFilter ref="A12:G64"/>
  <customSheetViews>
    <customSheetView guid="{B0946412-EE3C-4C83-A65D-69EB3C6FF498}" showRuler="0">
      <pageMargins left="0.75" right="0.75" top="1" bottom="1" header="0.5" footer="0.5"/>
      <headerFooter alignWithMargins="0"/>
    </customSheetView>
    <customSheetView guid="{8833AE4C-3AF5-4011-8640-0AE4B4BB93DF}" showRuler="0">
      <pageMargins left="0.75" right="0.75" top="1" bottom="1" header="0.5" footer="0.5"/>
      <headerFooter alignWithMargins="0"/>
    </customSheetView>
    <customSheetView guid="{7F289507-71A9-4555-BE8F-3EE9BA670F43}" showRuler="0">
      <pageMargins left="0.75" right="0.75" top="1" bottom="1" header="0.5" footer="0.5"/>
      <headerFooter alignWithMargins="0"/>
    </customSheetView>
  </customSheetViews>
  <mergeCells count="7">
    <mergeCell ref="D11:F11"/>
    <mergeCell ref="B64:C64"/>
    <mergeCell ref="A8:F8"/>
    <mergeCell ref="A9:F9"/>
    <mergeCell ref="A11:A12"/>
    <mergeCell ref="B11:B12"/>
    <mergeCell ref="C11:C12"/>
  </mergeCells>
  <phoneticPr fontId="1" type="noConversion"/>
  <pageMargins left="0.78740157480314965" right="0.39370078740157483" top="0.39370078740157483" bottom="0.39370078740157483" header="0.51181102362204722" footer="0.19685039370078741"/>
  <pageSetup paperSize="9" scale="39" fitToHeight="7" orientation="portrait" blackAndWhite="1" r:id="rId1"/>
  <headerFooter alignWithMargins="0">
    <oddFooter>&amp;R&amp;P</oddFooter>
  </headerFooter>
  <legacyDrawing r:id="rId2"/>
  <oleObjects>
    <oleObject progId="Word.Document.8" shapeId="2096" r:id="rId3"/>
  </oleObjects>
</worksheet>
</file>

<file path=xl/worksheets/sheet2.xml><?xml version="1.0" encoding="utf-8"?>
<worksheet xmlns="http://schemas.openxmlformats.org/spreadsheetml/2006/main" xmlns:r="http://schemas.openxmlformats.org/officeDocument/2006/relationships">
  <sheetPr filterMode="1"/>
  <dimension ref="A1:M65"/>
  <sheetViews>
    <sheetView view="pageBreakPreview" zoomScale="60" zoomScaleNormal="48" workbookViewId="0">
      <selection activeCell="B33" sqref="B33"/>
    </sheetView>
  </sheetViews>
  <sheetFormatPr defaultRowHeight="12.75" outlineLevelCol="1"/>
  <cols>
    <col min="1" max="1" width="13.140625" style="3" customWidth="1"/>
    <col min="2" max="2" width="64.85546875" style="3" customWidth="1"/>
    <col min="3" max="3" width="45.28515625" style="3" hidden="1" customWidth="1"/>
    <col min="4" max="4" width="24.5703125" style="3" customWidth="1" outlineLevel="1"/>
    <col min="5" max="5" width="18" style="3" customWidth="1"/>
    <col min="6" max="6" width="6.140625" style="3" customWidth="1"/>
    <col min="7" max="7" width="93.85546875" style="18" customWidth="1"/>
    <col min="8" max="8" width="56.28515625" style="18" customWidth="1"/>
    <col min="9" max="11" width="21.28515625" style="4" customWidth="1" outlineLevel="1"/>
    <col min="12" max="12" width="21.28515625" style="3" customWidth="1" outlineLevel="1"/>
    <col min="13" max="16384" width="9.140625" style="3"/>
  </cols>
  <sheetData>
    <row r="1" spans="1:12" ht="38.25" customHeight="1">
      <c r="A1" s="176" t="s">
        <v>211</v>
      </c>
      <c r="B1" s="176"/>
      <c r="C1" s="176"/>
      <c r="D1" s="176"/>
      <c r="E1" s="176"/>
      <c r="F1" s="176"/>
      <c r="G1" s="176"/>
      <c r="H1" s="176"/>
      <c r="I1" s="176"/>
      <c r="J1" s="176"/>
      <c r="K1" s="176"/>
    </row>
    <row r="2" spans="1:12" ht="20.25">
      <c r="A2" s="61"/>
      <c r="B2" s="61"/>
      <c r="C2" s="61"/>
      <c r="D2" s="61"/>
      <c r="E2" s="61"/>
      <c r="F2" s="61"/>
      <c r="G2" s="61"/>
      <c r="H2" s="61"/>
      <c r="I2" s="62"/>
      <c r="J2" s="62"/>
      <c r="K2" s="62"/>
    </row>
    <row r="3" spans="1:12" ht="38.25" customHeight="1">
      <c r="A3" s="176" t="s">
        <v>216</v>
      </c>
      <c r="B3" s="176"/>
      <c r="C3" s="176"/>
      <c r="D3" s="176"/>
      <c r="E3" s="176"/>
      <c r="F3" s="176"/>
      <c r="G3" s="176"/>
      <c r="H3" s="176"/>
      <c r="I3" s="176"/>
      <c r="J3" s="176"/>
      <c r="K3" s="176"/>
    </row>
    <row r="5" spans="1:12" ht="37.5" customHeight="1">
      <c r="A5" s="70" t="s">
        <v>212</v>
      </c>
      <c r="B5" s="70" t="s">
        <v>213</v>
      </c>
      <c r="C5" s="64"/>
    </row>
    <row r="6" spans="1:12" ht="31.5">
      <c r="A6" s="71">
        <v>23</v>
      </c>
      <c r="B6" s="71">
        <v>48</v>
      </c>
      <c r="C6" s="66"/>
      <c r="D6" s="77" t="s">
        <v>214</v>
      </c>
    </row>
    <row r="7" spans="1:12" ht="26.25">
      <c r="A7" s="63">
        <v>21</v>
      </c>
      <c r="B7" s="63">
        <v>47</v>
      </c>
      <c r="C7" s="65"/>
    </row>
    <row r="8" spans="1:12" s="73" customFormat="1" ht="26.25">
      <c r="A8" s="65"/>
      <c r="B8" s="65"/>
      <c r="C8" s="65"/>
      <c r="G8" s="74"/>
      <c r="H8" s="74"/>
      <c r="I8" s="75"/>
      <c r="J8" s="75"/>
      <c r="K8" s="75"/>
    </row>
    <row r="9" spans="1:12" s="6" customFormat="1" ht="42.75" customHeight="1">
      <c r="A9" s="177" t="s">
        <v>1</v>
      </c>
      <c r="B9" s="170" t="s">
        <v>33</v>
      </c>
      <c r="C9" s="178" t="s">
        <v>34</v>
      </c>
      <c r="D9" s="180" t="s">
        <v>215</v>
      </c>
      <c r="E9" s="180"/>
      <c r="F9" s="177" t="s">
        <v>1</v>
      </c>
      <c r="G9" s="170" t="s">
        <v>33</v>
      </c>
      <c r="H9" s="178" t="s">
        <v>34</v>
      </c>
      <c r="I9" s="179" t="s">
        <v>35</v>
      </c>
      <c r="J9" s="179"/>
      <c r="K9" s="179"/>
      <c r="L9" s="72" t="s">
        <v>97</v>
      </c>
    </row>
    <row r="10" spans="1:12" s="7" customFormat="1" ht="12.75" customHeight="1">
      <c r="A10" s="177"/>
      <c r="B10" s="170"/>
      <c r="C10" s="178"/>
      <c r="D10" s="37" t="s">
        <v>208</v>
      </c>
      <c r="E10" s="76" t="s">
        <v>209</v>
      </c>
      <c r="F10" s="177"/>
      <c r="G10" s="170"/>
      <c r="H10" s="178"/>
      <c r="I10" s="37" t="s">
        <v>95</v>
      </c>
      <c r="J10" s="37" t="s">
        <v>138</v>
      </c>
      <c r="K10" s="37" t="s">
        <v>152</v>
      </c>
      <c r="L10" s="13"/>
    </row>
    <row r="11" spans="1:12" s="7" customFormat="1" ht="12.75" customHeight="1">
      <c r="A11" s="97"/>
      <c r="B11" s="96"/>
      <c r="C11" s="98"/>
      <c r="D11" s="99"/>
      <c r="E11" s="76"/>
      <c r="F11" s="97"/>
      <c r="G11" s="96"/>
      <c r="H11" s="98"/>
      <c r="I11" s="99"/>
      <c r="J11" s="99"/>
      <c r="K11" s="99"/>
      <c r="L11" s="13"/>
    </row>
    <row r="12" spans="1:12" s="23" customFormat="1" ht="76.5" hidden="1" customHeight="1">
      <c r="A12" s="8" t="s">
        <v>3</v>
      </c>
      <c r="B12" s="2" t="s">
        <v>47</v>
      </c>
      <c r="C12" s="2" t="s">
        <v>32</v>
      </c>
      <c r="D12" s="20">
        <v>6929700</v>
      </c>
      <c r="E12" s="1">
        <v>6894600</v>
      </c>
      <c r="F12" s="19" t="s">
        <v>3</v>
      </c>
      <c r="G12" s="25" t="s">
        <v>47</v>
      </c>
      <c r="H12" s="25" t="s">
        <v>32</v>
      </c>
      <c r="I12" s="20">
        <v>7139000</v>
      </c>
      <c r="J12" s="20">
        <v>7167300</v>
      </c>
      <c r="K12" s="21">
        <v>7264200</v>
      </c>
      <c r="L12" s="22" t="s">
        <v>96</v>
      </c>
    </row>
    <row r="13" spans="1:12" s="6" customFormat="1" ht="38.25" hidden="1">
      <c r="A13" s="8"/>
      <c r="B13" s="2"/>
      <c r="C13" s="2"/>
      <c r="D13" s="1"/>
      <c r="E13" s="1"/>
      <c r="F13" s="8">
        <v>2</v>
      </c>
      <c r="G13" s="2" t="s">
        <v>177</v>
      </c>
      <c r="H13" s="2" t="s">
        <v>161</v>
      </c>
      <c r="I13" s="1">
        <v>1072000</v>
      </c>
      <c r="J13" s="1">
        <v>71500</v>
      </c>
      <c r="K13" s="1">
        <v>116000</v>
      </c>
      <c r="L13" s="9" t="s">
        <v>160</v>
      </c>
    </row>
    <row r="14" spans="1:12" s="23" customFormat="1" ht="267.75" hidden="1" customHeight="1">
      <c r="A14" s="8" t="s">
        <v>190</v>
      </c>
      <c r="B14" s="2" t="s">
        <v>48</v>
      </c>
      <c r="C14" s="2" t="s">
        <v>49</v>
      </c>
      <c r="D14" s="20">
        <v>491400</v>
      </c>
      <c r="E14" s="1">
        <v>491400</v>
      </c>
      <c r="F14" s="19" t="s">
        <v>4</v>
      </c>
      <c r="G14" s="25" t="s">
        <v>178</v>
      </c>
      <c r="H14" s="25" t="s">
        <v>49</v>
      </c>
      <c r="I14" s="20">
        <v>722700</v>
      </c>
      <c r="J14" s="20">
        <v>722700</v>
      </c>
      <c r="K14" s="20">
        <v>722700</v>
      </c>
      <c r="L14" s="26" t="s">
        <v>98</v>
      </c>
    </row>
    <row r="15" spans="1:12" s="23" customFormat="1" ht="165.75" hidden="1" customHeight="1">
      <c r="A15" s="8" t="s">
        <v>4</v>
      </c>
      <c r="B15" s="2" t="s">
        <v>50</v>
      </c>
      <c r="C15" s="2" t="s">
        <v>51</v>
      </c>
      <c r="D15" s="20">
        <v>9593800</v>
      </c>
      <c r="E15" s="1">
        <v>9593800</v>
      </c>
      <c r="F15" s="19" t="s">
        <v>5</v>
      </c>
      <c r="G15" s="25" t="s">
        <v>179</v>
      </c>
      <c r="H15" s="25" t="s">
        <v>51</v>
      </c>
      <c r="I15" s="20">
        <v>9593800</v>
      </c>
      <c r="J15" s="20">
        <v>9593800</v>
      </c>
      <c r="K15" s="20">
        <v>9593800</v>
      </c>
      <c r="L15" s="22" t="s">
        <v>99</v>
      </c>
    </row>
    <row r="16" spans="1:12" s="23" customFormat="1" ht="72" hidden="1" customHeight="1">
      <c r="A16" s="8" t="s">
        <v>5</v>
      </c>
      <c r="B16" s="2" t="s">
        <v>87</v>
      </c>
      <c r="C16" s="2" t="s">
        <v>191</v>
      </c>
      <c r="D16" s="20">
        <v>787702000</v>
      </c>
      <c r="E16" s="1">
        <v>787702000</v>
      </c>
      <c r="F16" s="19" t="s">
        <v>6</v>
      </c>
      <c r="G16" s="25" t="s">
        <v>87</v>
      </c>
      <c r="H16" s="25" t="s">
        <v>180</v>
      </c>
      <c r="I16" s="20">
        <f>206712300+599655800</f>
        <v>806368100</v>
      </c>
      <c r="J16" s="20">
        <f>206712300+599655800</f>
        <v>806368100</v>
      </c>
      <c r="K16" s="20">
        <f>206712300+599655800</f>
        <v>806368100</v>
      </c>
      <c r="L16" s="27" t="s">
        <v>100</v>
      </c>
    </row>
    <row r="17" spans="1:13" s="23" customFormat="1" ht="75" hidden="1" customHeight="1">
      <c r="A17" s="8" t="s">
        <v>6</v>
      </c>
      <c r="B17" s="2" t="s">
        <v>88</v>
      </c>
      <c r="C17" s="2" t="s">
        <v>191</v>
      </c>
      <c r="D17" s="20">
        <v>394775800</v>
      </c>
      <c r="E17" s="1">
        <v>394775800</v>
      </c>
      <c r="F17" s="19" t="s">
        <v>7</v>
      </c>
      <c r="G17" s="25" t="s">
        <v>88</v>
      </c>
      <c r="H17" s="25" t="s">
        <v>180</v>
      </c>
      <c r="I17" s="20">
        <f>132549400+261813000</f>
        <v>394362400</v>
      </c>
      <c r="J17" s="20">
        <f>132549400+261813000</f>
        <v>394362400</v>
      </c>
      <c r="K17" s="20">
        <f>132549400+261813000</f>
        <v>394362400</v>
      </c>
      <c r="L17" s="27" t="s">
        <v>101</v>
      </c>
    </row>
    <row r="18" spans="1:13" s="23" customFormat="1" ht="225" hidden="1" customHeight="1">
      <c r="A18" s="8" t="s">
        <v>7</v>
      </c>
      <c r="B18" s="2" t="s">
        <v>141</v>
      </c>
      <c r="C18" s="2" t="s">
        <v>89</v>
      </c>
      <c r="D18" s="20">
        <v>12243000</v>
      </c>
      <c r="E18" s="1">
        <v>20113500</v>
      </c>
      <c r="F18" s="19" t="s">
        <v>8</v>
      </c>
      <c r="G18" s="25" t="s">
        <v>141</v>
      </c>
      <c r="H18" s="25" t="s">
        <v>89</v>
      </c>
      <c r="I18" s="20">
        <v>8743200</v>
      </c>
      <c r="J18" s="20">
        <v>10491800</v>
      </c>
      <c r="K18" s="20">
        <v>7868900</v>
      </c>
      <c r="L18" s="27" t="s">
        <v>155</v>
      </c>
    </row>
    <row r="19" spans="1:13" s="23" customFormat="1" ht="153" hidden="1" customHeight="1">
      <c r="A19" s="8" t="s">
        <v>8</v>
      </c>
      <c r="B19" s="2" t="s">
        <v>142</v>
      </c>
      <c r="C19" s="2" t="s">
        <v>37</v>
      </c>
      <c r="D19" s="20">
        <v>44084500</v>
      </c>
      <c r="E19" s="1">
        <v>44084500</v>
      </c>
      <c r="F19" s="19" t="s">
        <v>9</v>
      </c>
      <c r="G19" s="25" t="s">
        <v>142</v>
      </c>
      <c r="H19" s="25" t="s">
        <v>37</v>
      </c>
      <c r="I19" s="20">
        <v>44223500</v>
      </c>
      <c r="J19" s="20">
        <v>44223500</v>
      </c>
      <c r="K19" s="20">
        <v>44223500</v>
      </c>
      <c r="L19" s="22" t="s">
        <v>102</v>
      </c>
    </row>
    <row r="20" spans="1:13" s="23" customFormat="1" ht="127.5" hidden="1" customHeight="1">
      <c r="A20" s="8" t="s">
        <v>9</v>
      </c>
      <c r="B20" s="2" t="s">
        <v>90</v>
      </c>
      <c r="C20" s="2" t="s">
        <v>36</v>
      </c>
      <c r="D20" s="20">
        <v>6668700</v>
      </c>
      <c r="E20" s="1">
        <v>6668700</v>
      </c>
      <c r="F20" s="19" t="s">
        <v>10</v>
      </c>
      <c r="G20" s="25" t="s">
        <v>90</v>
      </c>
      <c r="H20" s="25" t="s">
        <v>36</v>
      </c>
      <c r="I20" s="20">
        <v>6738300</v>
      </c>
      <c r="J20" s="20">
        <v>6738300</v>
      </c>
      <c r="K20" s="20">
        <v>6738300</v>
      </c>
      <c r="L20" s="26" t="s">
        <v>103</v>
      </c>
    </row>
    <row r="21" spans="1:13" s="23" customFormat="1" ht="153" hidden="1" customHeight="1">
      <c r="A21" s="8" t="s">
        <v>10</v>
      </c>
      <c r="B21" s="2" t="s">
        <v>52</v>
      </c>
      <c r="C21" s="2" t="s">
        <v>53</v>
      </c>
      <c r="D21" s="20">
        <v>84200</v>
      </c>
      <c r="E21" s="1">
        <v>84200</v>
      </c>
      <c r="F21" s="19" t="s">
        <v>11</v>
      </c>
      <c r="G21" s="25" t="s">
        <v>52</v>
      </c>
      <c r="H21" s="25" t="s">
        <v>53</v>
      </c>
      <c r="I21" s="20">
        <v>84300</v>
      </c>
      <c r="J21" s="20">
        <v>84300</v>
      </c>
      <c r="K21" s="20">
        <v>84300</v>
      </c>
      <c r="L21" s="22" t="s">
        <v>104</v>
      </c>
    </row>
    <row r="22" spans="1:13" s="23" customFormat="1" ht="140.25" hidden="1" customHeight="1">
      <c r="A22" s="8" t="s">
        <v>11</v>
      </c>
      <c r="B22" s="2" t="s">
        <v>38</v>
      </c>
      <c r="C22" s="2" t="s">
        <v>54</v>
      </c>
      <c r="D22" s="20">
        <v>2644000</v>
      </c>
      <c r="E22" s="1">
        <v>2644000</v>
      </c>
      <c r="F22" s="19" t="s">
        <v>12</v>
      </c>
      <c r="G22" s="25" t="s">
        <v>38</v>
      </c>
      <c r="H22" s="25" t="s">
        <v>54</v>
      </c>
      <c r="I22" s="20">
        <v>2651900</v>
      </c>
      <c r="J22" s="20">
        <v>2651900</v>
      </c>
      <c r="K22" s="20">
        <v>2651900</v>
      </c>
      <c r="L22" s="22" t="s">
        <v>105</v>
      </c>
    </row>
    <row r="23" spans="1:13" s="23" customFormat="1" ht="114.75" hidden="1" customHeight="1">
      <c r="A23" s="8" t="s">
        <v>12</v>
      </c>
      <c r="B23" s="2" t="s">
        <v>91</v>
      </c>
      <c r="C23" s="2" t="s">
        <v>39</v>
      </c>
      <c r="D23" s="20">
        <v>180700</v>
      </c>
      <c r="E23" s="1">
        <v>180700</v>
      </c>
      <c r="F23" s="19" t="s">
        <v>13</v>
      </c>
      <c r="G23" s="25" t="s">
        <v>91</v>
      </c>
      <c r="H23" s="25" t="s">
        <v>39</v>
      </c>
      <c r="I23" s="20">
        <v>177200</v>
      </c>
      <c r="J23" s="20">
        <v>177200</v>
      </c>
      <c r="K23" s="20">
        <v>177200</v>
      </c>
      <c r="L23" s="22" t="s">
        <v>106</v>
      </c>
    </row>
    <row r="24" spans="1:13" s="23" customFormat="1" ht="127.5" hidden="1" customHeight="1">
      <c r="A24" s="8" t="s">
        <v>13</v>
      </c>
      <c r="B24" s="2" t="s">
        <v>55</v>
      </c>
      <c r="C24" s="2" t="s">
        <v>41</v>
      </c>
      <c r="D24" s="20">
        <v>36505600</v>
      </c>
      <c r="E24" s="1">
        <v>36505600</v>
      </c>
      <c r="F24" s="19" t="s">
        <v>14</v>
      </c>
      <c r="G24" s="25" t="s">
        <v>55</v>
      </c>
      <c r="H24" s="25" t="s">
        <v>41</v>
      </c>
      <c r="I24" s="20">
        <v>36791600</v>
      </c>
      <c r="J24" s="20">
        <v>36791600</v>
      </c>
      <c r="K24" s="20">
        <v>36791600</v>
      </c>
      <c r="L24" s="26" t="s">
        <v>107</v>
      </c>
    </row>
    <row r="25" spans="1:13" s="23" customFormat="1" ht="165.75" hidden="1" customHeight="1">
      <c r="A25" s="8" t="s">
        <v>14</v>
      </c>
      <c r="B25" s="2" t="s">
        <v>92</v>
      </c>
      <c r="C25" s="2" t="s">
        <v>62</v>
      </c>
      <c r="D25" s="20">
        <v>362104600</v>
      </c>
      <c r="E25" s="1">
        <v>362104600</v>
      </c>
      <c r="F25" s="19" t="s">
        <v>15</v>
      </c>
      <c r="G25" s="25" t="s">
        <v>92</v>
      </c>
      <c r="H25" s="25" t="s">
        <v>62</v>
      </c>
      <c r="I25" s="20">
        <v>584172700</v>
      </c>
      <c r="J25" s="20">
        <v>584172700</v>
      </c>
      <c r="K25" s="20">
        <v>584172700</v>
      </c>
      <c r="L25" s="26" t="s">
        <v>108</v>
      </c>
    </row>
    <row r="26" spans="1:13" s="23" customFormat="1" ht="127.5" hidden="1">
      <c r="A26" s="8" t="s">
        <v>15</v>
      </c>
      <c r="B26" s="2" t="s">
        <v>93</v>
      </c>
      <c r="C26" s="2" t="s">
        <v>40</v>
      </c>
      <c r="D26" s="20">
        <v>547875700</v>
      </c>
      <c r="E26" s="1">
        <v>547875700</v>
      </c>
      <c r="F26" s="19" t="s">
        <v>16</v>
      </c>
      <c r="G26" s="25" t="s">
        <v>93</v>
      </c>
      <c r="H26" s="25" t="s">
        <v>40</v>
      </c>
      <c r="I26" s="20">
        <v>601902100</v>
      </c>
      <c r="J26" s="20">
        <v>600872800</v>
      </c>
      <c r="K26" s="20">
        <v>603613500</v>
      </c>
      <c r="L26" s="26" t="s">
        <v>109</v>
      </c>
    </row>
    <row r="27" spans="1:13" s="23" customFormat="1" ht="126.75" hidden="1" customHeight="1">
      <c r="A27" s="8" t="s">
        <v>16</v>
      </c>
      <c r="B27" s="2" t="s">
        <v>94</v>
      </c>
      <c r="C27" s="2" t="s">
        <v>44</v>
      </c>
      <c r="D27" s="20">
        <v>919400</v>
      </c>
      <c r="E27" s="1">
        <v>919400</v>
      </c>
      <c r="F27" s="19" t="s">
        <v>17</v>
      </c>
      <c r="G27" s="25" t="s">
        <v>94</v>
      </c>
      <c r="H27" s="25" t="s">
        <v>44</v>
      </c>
      <c r="I27" s="20">
        <v>923500</v>
      </c>
      <c r="J27" s="20">
        <v>923500</v>
      </c>
      <c r="K27" s="20">
        <v>923500</v>
      </c>
      <c r="L27" s="22" t="s">
        <v>110</v>
      </c>
    </row>
    <row r="28" spans="1:13" s="23" customFormat="1" ht="104.25" hidden="1" customHeight="1">
      <c r="A28" s="8" t="s">
        <v>17</v>
      </c>
      <c r="B28" s="2" t="s">
        <v>56</v>
      </c>
      <c r="C28" s="2" t="s">
        <v>42</v>
      </c>
      <c r="D28" s="20">
        <v>4904400</v>
      </c>
      <c r="E28" s="1">
        <v>4904400</v>
      </c>
      <c r="F28" s="19" t="s">
        <v>18</v>
      </c>
      <c r="G28" s="25" t="s">
        <v>56</v>
      </c>
      <c r="H28" s="25" t="s">
        <v>42</v>
      </c>
      <c r="I28" s="20">
        <v>4923700</v>
      </c>
      <c r="J28" s="20">
        <v>4923700</v>
      </c>
      <c r="K28" s="20">
        <v>4923700</v>
      </c>
      <c r="L28" s="22" t="s">
        <v>111</v>
      </c>
    </row>
    <row r="29" spans="1:13" s="23" customFormat="1" ht="153" hidden="1" customHeight="1">
      <c r="A29" s="8" t="s">
        <v>18</v>
      </c>
      <c r="B29" s="2" t="s">
        <v>143</v>
      </c>
      <c r="C29" s="2" t="s">
        <v>57</v>
      </c>
      <c r="D29" s="20">
        <v>1396400</v>
      </c>
      <c r="E29" s="1">
        <v>1396400</v>
      </c>
      <c r="F29" s="19" t="s">
        <v>19</v>
      </c>
      <c r="G29" s="25" t="s">
        <v>143</v>
      </c>
      <c r="H29" s="25" t="s">
        <v>57</v>
      </c>
      <c r="I29" s="20">
        <v>1231800</v>
      </c>
      <c r="J29" s="20">
        <v>1231800</v>
      </c>
      <c r="K29" s="20">
        <v>1231800</v>
      </c>
      <c r="L29" s="26" t="s">
        <v>112</v>
      </c>
    </row>
    <row r="30" spans="1:13" s="23" customFormat="1" ht="114.75" hidden="1" customHeight="1">
      <c r="A30" s="8" t="s">
        <v>19</v>
      </c>
      <c r="B30" s="2" t="s">
        <v>58</v>
      </c>
      <c r="C30" s="2" t="s">
        <v>43</v>
      </c>
      <c r="D30" s="20">
        <v>1543100</v>
      </c>
      <c r="E30" s="1">
        <v>1543100</v>
      </c>
      <c r="F30" s="19" t="s">
        <v>20</v>
      </c>
      <c r="G30" s="25" t="s">
        <v>58</v>
      </c>
      <c r="H30" s="25" t="s">
        <v>43</v>
      </c>
      <c r="I30" s="20">
        <v>1571500</v>
      </c>
      <c r="J30" s="20">
        <v>1571500</v>
      </c>
      <c r="K30" s="20">
        <v>1571500</v>
      </c>
      <c r="L30" s="22" t="s">
        <v>113</v>
      </c>
    </row>
    <row r="31" spans="1:13" s="23" customFormat="1" ht="38.25" customHeight="1">
      <c r="A31" s="8"/>
      <c r="B31" s="2"/>
      <c r="C31" s="2"/>
      <c r="D31" s="20"/>
      <c r="E31" s="1"/>
      <c r="F31" s="19"/>
      <c r="G31" s="25"/>
      <c r="H31" s="25"/>
      <c r="I31" s="20"/>
      <c r="J31" s="20"/>
      <c r="K31" s="20"/>
      <c r="L31" s="22"/>
    </row>
    <row r="32" spans="1:13" s="23" customFormat="1" ht="165.75">
      <c r="A32" s="8" t="s">
        <v>20</v>
      </c>
      <c r="B32" s="2" t="s">
        <v>144</v>
      </c>
      <c r="C32" s="2" t="s">
        <v>45</v>
      </c>
      <c r="D32" s="20">
        <v>1561600</v>
      </c>
      <c r="E32" s="1">
        <v>1561600</v>
      </c>
      <c r="F32" s="19" t="s">
        <v>21</v>
      </c>
      <c r="G32" s="25" t="s">
        <v>144</v>
      </c>
      <c r="H32" s="25" t="s">
        <v>45</v>
      </c>
      <c r="I32" s="20">
        <f>1530300+36500</f>
        <v>1566800</v>
      </c>
      <c r="J32" s="20">
        <f>1530300+36500</f>
        <v>1566800</v>
      </c>
      <c r="K32" s="20">
        <f>1530300+36500</f>
        <v>1566800</v>
      </c>
      <c r="L32" s="27" t="s">
        <v>114</v>
      </c>
      <c r="M32" s="23" t="s">
        <v>221</v>
      </c>
    </row>
    <row r="33" spans="1:13" s="23" customFormat="1" ht="165.75">
      <c r="A33" s="8" t="s">
        <v>21</v>
      </c>
      <c r="B33" s="2" t="s">
        <v>63</v>
      </c>
      <c r="C33" s="2" t="s">
        <v>45</v>
      </c>
      <c r="D33" s="20">
        <v>2704600</v>
      </c>
      <c r="E33" s="1">
        <v>2704600</v>
      </c>
      <c r="F33" s="19" t="s">
        <v>22</v>
      </c>
      <c r="G33" s="25" t="s">
        <v>63</v>
      </c>
      <c r="H33" s="25" t="s">
        <v>45</v>
      </c>
      <c r="I33" s="20">
        <v>3344300</v>
      </c>
      <c r="J33" s="20">
        <v>3344300</v>
      </c>
      <c r="K33" s="20">
        <v>3344300</v>
      </c>
      <c r="L33" s="22" t="s">
        <v>115</v>
      </c>
      <c r="M33" s="23" t="s">
        <v>221</v>
      </c>
    </row>
    <row r="34" spans="1:13" s="23" customFormat="1" ht="127.5">
      <c r="A34" s="8" t="s">
        <v>22</v>
      </c>
      <c r="B34" s="2" t="s">
        <v>192</v>
      </c>
      <c r="C34" s="2" t="s">
        <v>45</v>
      </c>
      <c r="D34" s="20">
        <v>19222500</v>
      </c>
      <c r="E34" s="1">
        <v>19222500</v>
      </c>
      <c r="F34" s="19" t="s">
        <v>23</v>
      </c>
      <c r="G34" s="25" t="s">
        <v>181</v>
      </c>
      <c r="H34" s="25" t="s">
        <v>45</v>
      </c>
      <c r="I34" s="20">
        <v>19543300</v>
      </c>
      <c r="J34" s="20">
        <v>19543300</v>
      </c>
      <c r="K34" s="20">
        <v>19543300</v>
      </c>
      <c r="L34" s="26" t="s">
        <v>116</v>
      </c>
      <c r="M34" s="23" t="s">
        <v>221</v>
      </c>
    </row>
    <row r="35" spans="1:13" s="23" customFormat="1" ht="204" customHeight="1">
      <c r="A35" s="8" t="s">
        <v>23</v>
      </c>
      <c r="B35" s="2" t="s">
        <v>145</v>
      </c>
      <c r="C35" s="2" t="s">
        <v>45</v>
      </c>
      <c r="D35" s="20">
        <v>65323300</v>
      </c>
      <c r="E35" s="1">
        <v>65323300</v>
      </c>
      <c r="F35" s="19" t="s">
        <v>24</v>
      </c>
      <c r="G35" s="25" t="s">
        <v>145</v>
      </c>
      <c r="H35" s="25" t="s">
        <v>45</v>
      </c>
      <c r="I35" s="20">
        <v>67891600</v>
      </c>
      <c r="J35" s="20">
        <v>67891600</v>
      </c>
      <c r="K35" s="20">
        <v>67891600</v>
      </c>
      <c r="L35" s="26" t="s">
        <v>117</v>
      </c>
      <c r="M35" s="23" t="s">
        <v>221</v>
      </c>
    </row>
    <row r="36" spans="1:13" s="23" customFormat="1" ht="191.25" customHeight="1">
      <c r="A36" s="8" t="s">
        <v>24</v>
      </c>
      <c r="B36" s="2" t="s">
        <v>64</v>
      </c>
      <c r="C36" s="2" t="s">
        <v>45</v>
      </c>
      <c r="D36" s="20">
        <v>9788900</v>
      </c>
      <c r="E36" s="1">
        <v>9788900</v>
      </c>
      <c r="F36" s="19" t="s">
        <v>25</v>
      </c>
      <c r="G36" s="25" t="s">
        <v>64</v>
      </c>
      <c r="H36" s="25" t="s">
        <v>45</v>
      </c>
      <c r="I36" s="20">
        <v>9767900</v>
      </c>
      <c r="J36" s="20">
        <v>9767900</v>
      </c>
      <c r="K36" s="20">
        <v>9767900</v>
      </c>
      <c r="L36" s="26" t="s">
        <v>118</v>
      </c>
      <c r="M36" s="23" t="s">
        <v>221</v>
      </c>
    </row>
    <row r="37" spans="1:13" s="23" customFormat="1" ht="127.5">
      <c r="A37" s="8" t="s">
        <v>25</v>
      </c>
      <c r="B37" s="2" t="s">
        <v>182</v>
      </c>
      <c r="C37" s="2" t="s">
        <v>45</v>
      </c>
      <c r="D37" s="20">
        <v>14514300</v>
      </c>
      <c r="E37" s="1">
        <v>14514300</v>
      </c>
      <c r="F37" s="19" t="s">
        <v>26</v>
      </c>
      <c r="G37" s="25" t="s">
        <v>182</v>
      </c>
      <c r="H37" s="25" t="s">
        <v>45</v>
      </c>
      <c r="I37" s="20">
        <v>14514300</v>
      </c>
      <c r="J37" s="20">
        <v>14514300</v>
      </c>
      <c r="K37" s="20">
        <v>14514300</v>
      </c>
      <c r="L37" s="22" t="s">
        <v>119</v>
      </c>
      <c r="M37" s="23" t="s">
        <v>221</v>
      </c>
    </row>
    <row r="38" spans="1:13" s="23" customFormat="1" ht="125.25" customHeight="1">
      <c r="A38" s="8" t="s">
        <v>26</v>
      </c>
      <c r="B38" s="2" t="s">
        <v>65</v>
      </c>
      <c r="C38" s="2" t="s">
        <v>45</v>
      </c>
      <c r="D38" s="20">
        <v>450000000</v>
      </c>
      <c r="E38" s="1">
        <v>450000000</v>
      </c>
      <c r="F38" s="19" t="s">
        <v>27</v>
      </c>
      <c r="G38" s="25" t="s">
        <v>183</v>
      </c>
      <c r="H38" s="25" t="s">
        <v>45</v>
      </c>
      <c r="I38" s="20">
        <v>500000000</v>
      </c>
      <c r="J38" s="20">
        <v>500000000</v>
      </c>
      <c r="K38" s="20">
        <v>500000000</v>
      </c>
      <c r="L38" s="26" t="s">
        <v>120</v>
      </c>
      <c r="M38" s="23" t="s">
        <v>221</v>
      </c>
    </row>
    <row r="39" spans="1:13" s="6" customFormat="1" ht="191.25" hidden="1" customHeight="1">
      <c r="A39" s="8" t="s">
        <v>27</v>
      </c>
      <c r="B39" s="2" t="s">
        <v>70</v>
      </c>
      <c r="C39" s="2" t="s">
        <v>45</v>
      </c>
      <c r="D39" s="1">
        <v>203679700</v>
      </c>
      <c r="E39" s="10">
        <f>E40+E41+E42+E43+E44+E45+E46+E47+E48+E49+E50+E51+E52+E53+E54</f>
        <v>188408900</v>
      </c>
      <c r="F39" s="8" t="s">
        <v>28</v>
      </c>
      <c r="G39" s="2" t="s">
        <v>70</v>
      </c>
      <c r="H39" s="2" t="s">
        <v>45</v>
      </c>
      <c r="I39" s="1">
        <f>I40+I41+I42+I43+I44+I46+I47+I48+I49+I50+I51+I52+I53+I54</f>
        <v>210116800</v>
      </c>
      <c r="J39" s="1" t="e">
        <f>J40+J41+J42+J43+J44+J46+J47+J48+J49+J50+J51+J52+J53+J54+J55</f>
        <v>#VALUE!</v>
      </c>
      <c r="K39" s="1">
        <f>K40+K41+K42+K43+K44+K46+K47+K48+K49+K50+K51+K52+K53+K54+K55</f>
        <v>218973400</v>
      </c>
      <c r="L39" s="11" t="s">
        <v>137</v>
      </c>
      <c r="M39" s="23"/>
    </row>
    <row r="40" spans="1:13" s="23" customFormat="1" ht="191.25" customHeight="1">
      <c r="A40" s="8" t="s">
        <v>193</v>
      </c>
      <c r="B40" s="2" t="s">
        <v>59</v>
      </c>
      <c r="C40" s="2" t="s">
        <v>45</v>
      </c>
      <c r="D40" s="20">
        <v>8524300</v>
      </c>
      <c r="E40" s="1">
        <v>8524300</v>
      </c>
      <c r="F40" s="19" t="s">
        <v>162</v>
      </c>
      <c r="G40" s="25" t="s">
        <v>59</v>
      </c>
      <c r="H40" s="25" t="s">
        <v>45</v>
      </c>
      <c r="I40" s="20">
        <v>8565900</v>
      </c>
      <c r="J40" s="20">
        <v>8565900</v>
      </c>
      <c r="K40" s="20">
        <v>8565900</v>
      </c>
      <c r="L40" s="28" t="s">
        <v>121</v>
      </c>
      <c r="M40" s="23" t="s">
        <v>221</v>
      </c>
    </row>
    <row r="41" spans="1:13" s="23" customFormat="1" ht="191.25" customHeight="1">
      <c r="A41" s="8" t="s">
        <v>194</v>
      </c>
      <c r="B41" s="2" t="s">
        <v>72</v>
      </c>
      <c r="C41" s="2" t="s">
        <v>45</v>
      </c>
      <c r="D41" s="20">
        <v>390700</v>
      </c>
      <c r="E41" s="1">
        <v>390700</v>
      </c>
      <c r="F41" s="19" t="s">
        <v>163</v>
      </c>
      <c r="G41" s="25" t="s">
        <v>72</v>
      </c>
      <c r="H41" s="25" t="s">
        <v>45</v>
      </c>
      <c r="I41" s="20">
        <v>443200</v>
      </c>
      <c r="J41" s="20">
        <v>443200</v>
      </c>
      <c r="K41" s="20">
        <v>443200</v>
      </c>
      <c r="L41" s="28" t="s">
        <v>122</v>
      </c>
      <c r="M41" s="23" t="s">
        <v>221</v>
      </c>
    </row>
    <row r="42" spans="1:13" s="23" customFormat="1" ht="166.5" customHeight="1">
      <c r="A42" s="8" t="s">
        <v>195</v>
      </c>
      <c r="B42" s="2" t="s">
        <v>73</v>
      </c>
      <c r="C42" s="2" t="s">
        <v>45</v>
      </c>
      <c r="D42" s="20">
        <v>16411000</v>
      </c>
      <c r="E42" s="1">
        <v>16411000</v>
      </c>
      <c r="F42" s="19" t="s">
        <v>164</v>
      </c>
      <c r="G42" s="25" t="s">
        <v>184</v>
      </c>
      <c r="H42" s="25" t="s">
        <v>45</v>
      </c>
      <c r="I42" s="20">
        <f>4666500+12892400</f>
        <v>17558900</v>
      </c>
      <c r="J42" s="20">
        <f>4685300+13374600</f>
        <v>18059900</v>
      </c>
      <c r="K42" s="20">
        <f>4685300+13374600</f>
        <v>18059900</v>
      </c>
      <c r="L42" s="29" t="s">
        <v>140</v>
      </c>
      <c r="M42" s="23" t="s">
        <v>221</v>
      </c>
    </row>
    <row r="43" spans="1:13" s="23" customFormat="1" ht="318" customHeight="1">
      <c r="A43" s="8" t="s">
        <v>196</v>
      </c>
      <c r="B43" s="57" t="s">
        <v>71</v>
      </c>
      <c r="C43" s="57" t="s">
        <v>45</v>
      </c>
      <c r="D43" s="20">
        <v>40896200</v>
      </c>
      <c r="E43" s="1">
        <v>26922200</v>
      </c>
      <c r="F43" s="19" t="s">
        <v>165</v>
      </c>
      <c r="G43" s="30" t="s">
        <v>71</v>
      </c>
      <c r="H43" s="30" t="s">
        <v>45</v>
      </c>
      <c r="I43" s="20">
        <f>5195000+37270100+26000</f>
        <v>42491100</v>
      </c>
      <c r="J43" s="20">
        <f>5195000+37275300+26000</f>
        <v>42496300</v>
      </c>
      <c r="K43" s="20">
        <f>5195000+37275300+26000</f>
        <v>42496300</v>
      </c>
      <c r="L43" s="27" t="s">
        <v>123</v>
      </c>
      <c r="M43" s="23" t="s">
        <v>221</v>
      </c>
    </row>
    <row r="44" spans="1:13" s="23" customFormat="1" ht="127.5">
      <c r="A44" s="8" t="s">
        <v>197</v>
      </c>
      <c r="B44" s="2" t="s">
        <v>74</v>
      </c>
      <c r="C44" s="2" t="s">
        <v>45</v>
      </c>
      <c r="D44" s="20">
        <v>4844300</v>
      </c>
      <c r="E44" s="1">
        <v>4844300</v>
      </c>
      <c r="F44" s="19" t="s">
        <v>166</v>
      </c>
      <c r="G44" s="25" t="s">
        <v>185</v>
      </c>
      <c r="H44" s="25" t="s">
        <v>45</v>
      </c>
      <c r="I44" s="20">
        <v>6475500</v>
      </c>
      <c r="J44" s="20">
        <v>6475500</v>
      </c>
      <c r="K44" s="20">
        <v>6475500</v>
      </c>
      <c r="L44" s="28" t="s">
        <v>124</v>
      </c>
      <c r="M44" s="23" t="s">
        <v>221</v>
      </c>
    </row>
    <row r="45" spans="1:13" s="23" customFormat="1" ht="167.25" customHeight="1">
      <c r="A45" s="8" t="s">
        <v>198</v>
      </c>
      <c r="B45" s="58" t="s">
        <v>75</v>
      </c>
      <c r="C45" s="2" t="s">
        <v>45</v>
      </c>
      <c r="D45" s="20">
        <v>945900</v>
      </c>
      <c r="E45" s="1">
        <v>945900</v>
      </c>
      <c r="F45" s="19" t="s">
        <v>167</v>
      </c>
      <c r="G45" s="31" t="s">
        <v>75</v>
      </c>
      <c r="H45" s="25" t="s">
        <v>45</v>
      </c>
      <c r="I45" s="20">
        <v>982800</v>
      </c>
      <c r="J45" s="20">
        <v>982800</v>
      </c>
      <c r="K45" s="20">
        <v>982800</v>
      </c>
      <c r="L45" s="28" t="s">
        <v>125</v>
      </c>
      <c r="M45" s="23" t="s">
        <v>221</v>
      </c>
    </row>
    <row r="46" spans="1:13" s="32" customFormat="1" ht="137.25" customHeight="1">
      <c r="A46" s="8" t="s">
        <v>199</v>
      </c>
      <c r="B46" s="1" t="s">
        <v>76</v>
      </c>
      <c r="C46" s="2" t="s">
        <v>45</v>
      </c>
      <c r="D46" s="20">
        <v>1174000</v>
      </c>
      <c r="E46" s="1">
        <v>1174000</v>
      </c>
      <c r="F46" s="19" t="s">
        <v>168</v>
      </c>
      <c r="G46" s="20" t="s">
        <v>76</v>
      </c>
      <c r="H46" s="25" t="s">
        <v>45</v>
      </c>
      <c r="I46" s="20">
        <v>1219800</v>
      </c>
      <c r="J46" s="20">
        <v>1219800</v>
      </c>
      <c r="K46" s="20">
        <v>1219800</v>
      </c>
      <c r="L46" s="28" t="s">
        <v>126</v>
      </c>
      <c r="M46" s="23" t="s">
        <v>221</v>
      </c>
    </row>
    <row r="47" spans="1:13" s="23" customFormat="1" ht="272.25" customHeight="1">
      <c r="A47" s="8" t="s">
        <v>200</v>
      </c>
      <c r="B47" s="59" t="s">
        <v>77</v>
      </c>
      <c r="C47" s="2" t="s">
        <v>45</v>
      </c>
      <c r="D47" s="20">
        <v>101164400</v>
      </c>
      <c r="E47" s="1">
        <v>101164400</v>
      </c>
      <c r="F47" s="19" t="s">
        <v>169</v>
      </c>
      <c r="G47" s="33" t="s">
        <v>186</v>
      </c>
      <c r="H47" s="25" t="s">
        <v>45</v>
      </c>
      <c r="I47" s="20">
        <f>33782400+67382000</f>
        <v>101164400</v>
      </c>
      <c r="J47" s="20">
        <f>33782400+67382000</f>
        <v>101164400</v>
      </c>
      <c r="K47" s="20">
        <f>33782400+67382000</f>
        <v>101164400</v>
      </c>
      <c r="L47" s="34" t="s">
        <v>149</v>
      </c>
      <c r="M47" s="23" t="s">
        <v>221</v>
      </c>
    </row>
    <row r="48" spans="1:13" s="23" customFormat="1" ht="136.5" customHeight="1">
      <c r="A48" s="8" t="s">
        <v>201</v>
      </c>
      <c r="B48" s="59" t="s">
        <v>78</v>
      </c>
      <c r="C48" s="2" t="s">
        <v>45</v>
      </c>
      <c r="D48" s="20">
        <v>660000</v>
      </c>
      <c r="E48" s="1">
        <v>660000</v>
      </c>
      <c r="F48" s="19" t="s">
        <v>170</v>
      </c>
      <c r="G48" s="35" t="s">
        <v>78</v>
      </c>
      <c r="H48" s="25" t="s">
        <v>45</v>
      </c>
      <c r="I48" s="20">
        <v>685800</v>
      </c>
      <c r="J48" s="20">
        <v>685800</v>
      </c>
      <c r="K48" s="20">
        <v>685800</v>
      </c>
      <c r="L48" s="28" t="s">
        <v>127</v>
      </c>
      <c r="M48" s="23" t="s">
        <v>221</v>
      </c>
    </row>
    <row r="49" spans="1:13" s="23" customFormat="1" ht="127.5">
      <c r="A49" s="8" t="s">
        <v>202</v>
      </c>
      <c r="B49" s="59" t="s">
        <v>79</v>
      </c>
      <c r="C49" s="2" t="s">
        <v>45</v>
      </c>
      <c r="D49" s="20">
        <v>6751200</v>
      </c>
      <c r="E49" s="1">
        <v>5454400</v>
      </c>
      <c r="F49" s="19" t="s">
        <v>171</v>
      </c>
      <c r="G49" s="25" t="s">
        <v>187</v>
      </c>
      <c r="H49" s="25" t="s">
        <v>45</v>
      </c>
      <c r="I49" s="20">
        <f>3900000+5955700</f>
        <v>9855700</v>
      </c>
      <c r="J49" s="20">
        <f>3900000+5955700</f>
        <v>9855700</v>
      </c>
      <c r="K49" s="20">
        <f>3900000+5955700</f>
        <v>9855700</v>
      </c>
      <c r="L49" s="34" t="s">
        <v>156</v>
      </c>
      <c r="M49" s="23" t="s">
        <v>221</v>
      </c>
    </row>
    <row r="50" spans="1:13" s="23" customFormat="1" ht="255" customHeight="1">
      <c r="A50" s="8" t="s">
        <v>203</v>
      </c>
      <c r="B50" s="59" t="s">
        <v>146</v>
      </c>
      <c r="C50" s="2" t="s">
        <v>45</v>
      </c>
      <c r="D50" s="20">
        <v>1636000</v>
      </c>
      <c r="E50" s="1">
        <v>1636000</v>
      </c>
      <c r="F50" s="19" t="s">
        <v>172</v>
      </c>
      <c r="G50" s="35" t="s">
        <v>146</v>
      </c>
      <c r="H50" s="25" t="s">
        <v>45</v>
      </c>
      <c r="I50" s="20">
        <v>1699800</v>
      </c>
      <c r="J50" s="20">
        <v>1699800</v>
      </c>
      <c r="K50" s="20">
        <v>1699800</v>
      </c>
      <c r="L50" s="28" t="s">
        <v>128</v>
      </c>
      <c r="M50" s="23" t="s">
        <v>221</v>
      </c>
    </row>
    <row r="51" spans="1:13" s="23" customFormat="1" ht="249.75" customHeight="1">
      <c r="A51" s="8" t="s">
        <v>204</v>
      </c>
      <c r="B51" s="59" t="s">
        <v>80</v>
      </c>
      <c r="C51" s="2" t="s">
        <v>45</v>
      </c>
      <c r="D51" s="20">
        <v>1861600</v>
      </c>
      <c r="E51" s="1">
        <v>1861600</v>
      </c>
      <c r="F51" s="19" t="s">
        <v>173</v>
      </c>
      <c r="G51" s="35" t="s">
        <v>188</v>
      </c>
      <c r="H51" s="25" t="s">
        <v>45</v>
      </c>
      <c r="I51" s="55">
        <v>1867800</v>
      </c>
      <c r="J51" s="55">
        <v>1867800</v>
      </c>
      <c r="K51" s="56">
        <v>1867800</v>
      </c>
      <c r="L51" s="26" t="s">
        <v>129</v>
      </c>
      <c r="M51" s="23" t="s">
        <v>221</v>
      </c>
    </row>
    <row r="52" spans="1:13" s="23" customFormat="1" ht="232.5" customHeight="1">
      <c r="A52" s="8" t="s">
        <v>205</v>
      </c>
      <c r="B52" s="59" t="s">
        <v>60</v>
      </c>
      <c r="C52" s="2" t="s">
        <v>45</v>
      </c>
      <c r="D52" s="20">
        <v>7198900</v>
      </c>
      <c r="E52" s="1">
        <v>7198900</v>
      </c>
      <c r="F52" s="19" t="s">
        <v>174</v>
      </c>
      <c r="G52" s="33" t="s">
        <v>189</v>
      </c>
      <c r="H52" s="25" t="s">
        <v>45</v>
      </c>
      <c r="I52" s="20">
        <f>5746500+2820900</f>
        <v>8567400</v>
      </c>
      <c r="J52" s="20">
        <f>5746500+2820900</f>
        <v>8567400</v>
      </c>
      <c r="K52" s="20">
        <f>5746500+2820900</f>
        <v>8567400</v>
      </c>
      <c r="L52" s="34" t="s">
        <v>150</v>
      </c>
      <c r="M52" s="23" t="s">
        <v>221</v>
      </c>
    </row>
    <row r="53" spans="1:13" s="23" customFormat="1" ht="193.5" customHeight="1">
      <c r="A53" s="8" t="s">
        <v>206</v>
      </c>
      <c r="B53" s="59" t="s">
        <v>81</v>
      </c>
      <c r="C53" s="2" t="s">
        <v>45</v>
      </c>
      <c r="D53" s="20">
        <v>9521500</v>
      </c>
      <c r="E53" s="1">
        <v>9521500</v>
      </c>
      <c r="F53" s="19" t="s">
        <v>175</v>
      </c>
      <c r="G53" s="35" t="s">
        <v>81</v>
      </c>
      <c r="H53" s="25" t="s">
        <v>45</v>
      </c>
      <c r="I53" s="55">
        <v>9521500</v>
      </c>
      <c r="J53" s="55">
        <v>9521500</v>
      </c>
      <c r="K53" s="56">
        <v>9521500</v>
      </c>
      <c r="L53" s="36" t="s">
        <v>130</v>
      </c>
      <c r="M53" s="23" t="s">
        <v>221</v>
      </c>
    </row>
    <row r="54" spans="1:13" s="47" customFormat="1" ht="216.75" customHeight="1">
      <c r="A54" s="8" t="s">
        <v>207</v>
      </c>
      <c r="B54" s="59" t="s">
        <v>147</v>
      </c>
      <c r="C54" s="2" t="s">
        <v>45</v>
      </c>
      <c r="D54" s="60">
        <v>1699700</v>
      </c>
      <c r="E54" s="1">
        <v>1699700</v>
      </c>
      <c r="F54" s="44" t="s">
        <v>176</v>
      </c>
      <c r="G54" s="67" t="s">
        <v>147</v>
      </c>
      <c r="H54" s="68" t="s">
        <v>45</v>
      </c>
      <c r="I54" s="45"/>
      <c r="J54" s="69" t="s">
        <v>210</v>
      </c>
      <c r="K54" s="45"/>
      <c r="L54" s="46" t="s">
        <v>139</v>
      </c>
      <c r="M54" s="23" t="s">
        <v>221</v>
      </c>
    </row>
    <row r="55" spans="1:13" s="43" customFormat="1" ht="127.5">
      <c r="A55" s="5" t="s">
        <v>28</v>
      </c>
      <c r="B55" s="59" t="s">
        <v>66</v>
      </c>
      <c r="C55" s="2" t="s">
        <v>45</v>
      </c>
      <c r="D55" s="41">
        <v>9350400</v>
      </c>
      <c r="E55" s="1">
        <v>7952900</v>
      </c>
      <c r="F55" s="38" t="s">
        <v>29</v>
      </c>
      <c r="G55" s="39" t="s">
        <v>66</v>
      </c>
      <c r="H55" s="40" t="s">
        <v>45</v>
      </c>
      <c r="I55" s="41">
        <v>8350400</v>
      </c>
      <c r="J55" s="41">
        <v>8350400</v>
      </c>
      <c r="K55" s="41">
        <v>8350400</v>
      </c>
      <c r="L55" s="42" t="s">
        <v>131</v>
      </c>
      <c r="M55" s="23" t="s">
        <v>221</v>
      </c>
    </row>
    <row r="56" spans="1:13" s="48" customFormat="1" ht="66.75" hidden="1" customHeight="1">
      <c r="A56" s="5" t="s">
        <v>29</v>
      </c>
      <c r="B56" s="59" t="s">
        <v>61</v>
      </c>
      <c r="C56" s="59" t="s">
        <v>46</v>
      </c>
      <c r="D56" s="41">
        <v>47556300</v>
      </c>
      <c r="E56" s="1">
        <v>47556300</v>
      </c>
      <c r="F56" s="38" t="s">
        <v>30</v>
      </c>
      <c r="G56" s="39" t="s">
        <v>61</v>
      </c>
      <c r="H56" s="39" t="s">
        <v>46</v>
      </c>
      <c r="I56" s="41">
        <v>48792000</v>
      </c>
      <c r="J56" s="41">
        <v>15023400</v>
      </c>
      <c r="K56" s="41">
        <v>15023400</v>
      </c>
      <c r="L56" s="42" t="s">
        <v>132</v>
      </c>
    </row>
    <row r="57" spans="1:13" s="48" customFormat="1" ht="127.5">
      <c r="A57" s="5" t="s">
        <v>30</v>
      </c>
      <c r="B57" s="59" t="s">
        <v>67</v>
      </c>
      <c r="C57" s="2" t="s">
        <v>45</v>
      </c>
      <c r="D57" s="41">
        <v>1401400</v>
      </c>
      <c r="E57" s="1">
        <v>1401400</v>
      </c>
      <c r="F57" s="38" t="s">
        <v>31</v>
      </c>
      <c r="G57" s="39" t="s">
        <v>67</v>
      </c>
      <c r="H57" s="40" t="s">
        <v>45</v>
      </c>
      <c r="I57" s="41">
        <v>1401400</v>
      </c>
      <c r="J57" s="41">
        <v>1401400</v>
      </c>
      <c r="K57" s="41">
        <v>1401400</v>
      </c>
      <c r="L57" s="42" t="s">
        <v>133</v>
      </c>
      <c r="M57" s="23" t="s">
        <v>221</v>
      </c>
    </row>
    <row r="58" spans="1:13" s="48" customFormat="1" ht="120" customHeight="1">
      <c r="A58" s="5" t="s">
        <v>31</v>
      </c>
      <c r="B58" s="59" t="s">
        <v>68</v>
      </c>
      <c r="C58" s="2" t="s">
        <v>45</v>
      </c>
      <c r="D58" s="41">
        <v>70054500</v>
      </c>
      <c r="E58" s="1">
        <v>70054500</v>
      </c>
      <c r="F58" s="38" t="s">
        <v>84</v>
      </c>
      <c r="G58" s="39" t="s">
        <v>68</v>
      </c>
      <c r="H58" s="40" t="s">
        <v>45</v>
      </c>
      <c r="I58" s="41">
        <v>72535000</v>
      </c>
      <c r="J58" s="41">
        <v>72535000</v>
      </c>
      <c r="K58" s="41">
        <v>72535000</v>
      </c>
      <c r="L58" s="42" t="s">
        <v>134</v>
      </c>
      <c r="M58" s="23" t="s">
        <v>221</v>
      </c>
    </row>
    <row r="59" spans="1:13" s="48" customFormat="1" ht="191.25" customHeight="1">
      <c r="A59" s="5" t="s">
        <v>84</v>
      </c>
      <c r="B59" s="59" t="s">
        <v>69</v>
      </c>
      <c r="C59" s="2" t="s">
        <v>45</v>
      </c>
      <c r="D59" s="41">
        <v>368300</v>
      </c>
      <c r="E59" s="1">
        <v>368300</v>
      </c>
      <c r="F59" s="38" t="s">
        <v>85</v>
      </c>
      <c r="G59" s="39" t="s">
        <v>69</v>
      </c>
      <c r="H59" s="40" t="s">
        <v>45</v>
      </c>
      <c r="I59" s="41">
        <v>368300</v>
      </c>
      <c r="J59" s="41">
        <v>368300</v>
      </c>
      <c r="K59" s="41">
        <v>368300</v>
      </c>
      <c r="L59" s="42" t="s">
        <v>135</v>
      </c>
      <c r="M59" s="23" t="s">
        <v>221</v>
      </c>
    </row>
    <row r="60" spans="1:13" s="48" customFormat="1" ht="127.5" hidden="1" customHeight="1">
      <c r="A60" s="5" t="s">
        <v>85</v>
      </c>
      <c r="B60" s="59" t="s">
        <v>148</v>
      </c>
      <c r="C60" s="59" t="s">
        <v>82</v>
      </c>
      <c r="D60" s="41">
        <v>10395800</v>
      </c>
      <c r="E60" s="1">
        <v>10395800</v>
      </c>
      <c r="F60" s="38" t="s">
        <v>86</v>
      </c>
      <c r="G60" s="39" t="s">
        <v>148</v>
      </c>
      <c r="H60" s="39" t="s">
        <v>82</v>
      </c>
      <c r="I60" s="41">
        <v>10396700</v>
      </c>
      <c r="J60" s="41">
        <v>10396700</v>
      </c>
      <c r="K60" s="41">
        <v>10396700</v>
      </c>
      <c r="L60" s="49" t="s">
        <v>151</v>
      </c>
    </row>
    <row r="61" spans="1:13" s="48" customFormat="1" ht="115.5" hidden="1" customHeight="1">
      <c r="A61" s="5" t="s">
        <v>86</v>
      </c>
      <c r="B61" s="59" t="s">
        <v>83</v>
      </c>
      <c r="C61" s="59" t="s">
        <v>82</v>
      </c>
      <c r="D61" s="41">
        <v>120744400</v>
      </c>
      <c r="E61" s="1">
        <v>120744400</v>
      </c>
      <c r="F61" s="38" t="s">
        <v>153</v>
      </c>
      <c r="G61" s="39" t="s">
        <v>83</v>
      </c>
      <c r="H61" s="39" t="s">
        <v>82</v>
      </c>
      <c r="I61" s="41">
        <v>114042500</v>
      </c>
      <c r="J61" s="41">
        <v>114042500</v>
      </c>
      <c r="K61" s="41">
        <v>114042500</v>
      </c>
      <c r="L61" s="50" t="s">
        <v>136</v>
      </c>
    </row>
    <row r="62" spans="1:13" s="17" customFormat="1" ht="89.25" hidden="1" customHeight="1">
      <c r="A62" s="5"/>
      <c r="B62" s="59"/>
      <c r="C62" s="59"/>
      <c r="D62" s="1"/>
      <c r="E62" s="1"/>
      <c r="F62" s="16" t="s">
        <v>159</v>
      </c>
      <c r="G62" s="24" t="s">
        <v>158</v>
      </c>
      <c r="H62" s="51" t="s">
        <v>157</v>
      </c>
      <c r="I62" s="14">
        <v>9439200</v>
      </c>
      <c r="J62" s="14">
        <v>9439200</v>
      </c>
      <c r="K62" s="14">
        <v>9439200</v>
      </c>
      <c r="L62" s="15" t="s">
        <v>154</v>
      </c>
    </row>
    <row r="63" spans="1:13" s="54" customFormat="1" ht="15.75" hidden="1">
      <c r="A63" s="13"/>
      <c r="B63" s="175" t="s">
        <v>2</v>
      </c>
      <c r="C63" s="175"/>
      <c r="D63" s="53">
        <f>D12+D14+D15+D16+D17+D18+D19+D20+D21+D22+D23+D24+D25+D26+D27+D28+D29+D30+D32+D33+D34+D35+D36+D37+D38+D39+D55+D56+D57+D58+D59+D60+D61+D62+D13</f>
        <v>3247313000</v>
      </c>
      <c r="E63" s="12">
        <f>E12+E14+E15+E16+E17+E18+E19+E20+E21+E22+E23+E24+E25+E26+E27+E28+E29+E30+E32+E33+E34+E35+E36+E37+E38+E39+E55+E56+E57+E58+E59+E60+E61</f>
        <v>3238480100</v>
      </c>
      <c r="F63" s="52"/>
      <c r="G63" s="173" t="s">
        <v>2</v>
      </c>
      <c r="H63" s="174"/>
      <c r="I63" s="12">
        <f>I12+I14+I15+I16+I17+I18+I19+I20+I21+I22+I23+I24+I25+I26+I27+I28+I29+I30+I32+I33+I34+I35+I36+I37+I38+I55+I56+I57+I58+I59+I60+I61+I62+I13+I40+I41+I42+I43+I44+I45+I46+I47+I48+I49+I50+I51+I52+I53+I54</f>
        <v>3606446600</v>
      </c>
      <c r="J63" s="12">
        <f>J12+J14+J15+J16+J17+J18+J19+J20+J21+J22+J23+J24+J25+J26+J27+J28+J29+J30+J32+J33+J34+J35+J36+J37+J38+J55+J56+J57+J58+J59+J60+J61+J62+J13+J40+J41+J42+J43+J44+J45+J46+J47+J48+J49+J50+J51+J52+J53</f>
        <v>3572931300</v>
      </c>
      <c r="K63" s="12">
        <f>K12+K14+K15+K16+K17+K18+K19+K20+K21+K22+K23+K24+K25+K26+K27+K28+K29+K30+K32+K33+K34+K35+K36+K37+K38+K55+K56+K57+K58+K59+K60+K61+K62+K13+K40+K41+K42+K43+K44+K45+K46+K47+K48+K49+K50+K51+K52+K53+K54</f>
        <v>3573190500</v>
      </c>
      <c r="L63" s="53"/>
    </row>
    <row r="65" spans="1:5" ht="15.75">
      <c r="A65" s="54"/>
      <c r="B65" s="54"/>
      <c r="C65" s="54"/>
      <c r="E65" s="54"/>
    </row>
  </sheetData>
  <autoFilter ref="A11:V63">
    <filterColumn colId="12">
      <customFilters>
        <customFilter operator="notEqual" val=" "/>
      </customFilters>
    </filterColumn>
  </autoFilter>
  <mergeCells count="12">
    <mergeCell ref="G63:H63"/>
    <mergeCell ref="B63:C63"/>
    <mergeCell ref="A1:K1"/>
    <mergeCell ref="F9:F10"/>
    <mergeCell ref="G9:G10"/>
    <mergeCell ref="H9:H10"/>
    <mergeCell ref="I9:K9"/>
    <mergeCell ref="B9:B10"/>
    <mergeCell ref="C9:C10"/>
    <mergeCell ref="A9:A10"/>
    <mergeCell ref="D9:E9"/>
    <mergeCell ref="A3:K3"/>
  </mergeCells>
  <pageMargins left="0.15748031496062992" right="0.15748031496062992" top="0.74803149606299213" bottom="0.16" header="0.31496062992125984" footer="0.31496062992125984"/>
  <pageSetup paperSize="9" scale="4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K32"/>
  <sheetViews>
    <sheetView view="pageBreakPreview" topLeftCell="A22" zoomScale="81" zoomScaleNormal="100" zoomScaleSheetLayoutView="81" workbookViewId="0">
      <selection sqref="A1:H1"/>
    </sheetView>
  </sheetViews>
  <sheetFormatPr defaultRowHeight="12.75"/>
  <cols>
    <col min="2" max="2" width="144.5703125" customWidth="1"/>
    <col min="3" max="3" width="14.7109375" customWidth="1"/>
    <col min="4" max="4" width="14.140625" customWidth="1"/>
    <col min="5" max="5" width="17.28515625" customWidth="1"/>
    <col min="6" max="6" width="17.7109375" customWidth="1"/>
    <col min="7" max="8" width="15.5703125" customWidth="1"/>
    <col min="9" max="9" width="14.42578125" customWidth="1"/>
    <col min="11" max="11" width="10.5703125" customWidth="1"/>
  </cols>
  <sheetData>
    <row r="1" spans="1:11" ht="63.75" customHeight="1">
      <c r="A1" s="183" t="s">
        <v>45</v>
      </c>
      <c r="B1" s="183"/>
      <c r="C1" s="183"/>
      <c r="D1" s="183"/>
      <c r="E1" s="183"/>
      <c r="F1" s="183"/>
      <c r="G1" s="183"/>
      <c r="H1" s="183"/>
      <c r="I1" s="117"/>
    </row>
    <row r="2" spans="1:11">
      <c r="A2" s="101"/>
    </row>
    <row r="3" spans="1:11" ht="18.75">
      <c r="A3" s="177" t="s">
        <v>1</v>
      </c>
      <c r="B3" s="170" t="s">
        <v>33</v>
      </c>
      <c r="C3" s="180" t="s">
        <v>215</v>
      </c>
      <c r="D3" s="180"/>
      <c r="E3" s="179" t="s">
        <v>35</v>
      </c>
      <c r="F3" s="179"/>
      <c r="G3" s="179"/>
      <c r="H3" s="179" t="s">
        <v>223</v>
      </c>
      <c r="I3" s="181" t="s">
        <v>97</v>
      </c>
    </row>
    <row r="4" spans="1:11" ht="38.25">
      <c r="A4" s="177"/>
      <c r="B4" s="170"/>
      <c r="C4" s="99" t="s">
        <v>208</v>
      </c>
      <c r="D4" s="76" t="s">
        <v>222</v>
      </c>
      <c r="E4" s="99" t="s">
        <v>95</v>
      </c>
      <c r="F4" s="99" t="s">
        <v>138</v>
      </c>
      <c r="G4" s="99" t="s">
        <v>152</v>
      </c>
      <c r="H4" s="179"/>
      <c r="I4" s="182"/>
    </row>
    <row r="5" spans="1:11" ht="15.75">
      <c r="A5" s="97"/>
      <c r="B5" s="96"/>
      <c r="C5" s="99"/>
      <c r="D5" s="76"/>
      <c r="E5" s="99"/>
      <c r="F5" s="99"/>
      <c r="G5" s="99"/>
      <c r="H5" s="99"/>
      <c r="I5" s="13"/>
    </row>
    <row r="6" spans="1:11" s="108" customFormat="1" ht="21" customHeight="1">
      <c r="A6" s="103"/>
      <c r="B6" s="104" t="s">
        <v>2</v>
      </c>
      <c r="C6" s="105">
        <f>SUM(C7:C32)</f>
        <v>847969500</v>
      </c>
      <c r="D6" s="105">
        <f>SUM(D7:D32)</f>
        <v>831301200</v>
      </c>
      <c r="E6" s="105">
        <f>SUM(E7:E32)</f>
        <v>910382900</v>
      </c>
      <c r="F6" s="105">
        <f>SUM(F7:F32)</f>
        <v>910889100</v>
      </c>
      <c r="G6" s="105">
        <f>SUM(G7:G32)</f>
        <v>910889100</v>
      </c>
      <c r="H6" s="106">
        <f>E6-D6</f>
        <v>79081700</v>
      </c>
      <c r="I6" s="107"/>
    </row>
    <row r="7" spans="1:11" ht="76.5">
      <c r="A7" s="8">
        <v>1</v>
      </c>
      <c r="B7" s="25" t="s">
        <v>144</v>
      </c>
      <c r="C7" s="20">
        <v>1561600</v>
      </c>
      <c r="D7" s="1">
        <v>1561600</v>
      </c>
      <c r="E7" s="20">
        <v>1566800</v>
      </c>
      <c r="F7" s="20">
        <v>1566800</v>
      </c>
      <c r="G7" s="20">
        <v>1566800</v>
      </c>
      <c r="H7" s="102">
        <f>E7-D7</f>
        <v>5200</v>
      </c>
      <c r="I7" s="27" t="s">
        <v>114</v>
      </c>
      <c r="K7">
        <f>E7/C7</f>
        <v>1.0033299180327868</v>
      </c>
    </row>
    <row r="8" spans="1:11" ht="76.5">
      <c r="A8" s="8">
        <v>2</v>
      </c>
      <c r="B8" s="25" t="s">
        <v>63</v>
      </c>
      <c r="C8" s="20">
        <v>2704600</v>
      </c>
      <c r="D8" s="1">
        <v>2704600</v>
      </c>
      <c r="E8" s="20">
        <v>3344300</v>
      </c>
      <c r="F8" s="20">
        <v>3344300</v>
      </c>
      <c r="G8" s="20">
        <v>3344300</v>
      </c>
      <c r="H8" s="102">
        <f t="shared" ref="H8:H32" si="0">E8-D8</f>
        <v>639700</v>
      </c>
      <c r="I8" s="22" t="s">
        <v>115</v>
      </c>
      <c r="K8">
        <f t="shared" ref="K8:K32" si="1">E8/C8</f>
        <v>1.2365229608814612</v>
      </c>
    </row>
    <row r="9" spans="1:11" ht="38.25">
      <c r="A9" s="8">
        <v>3</v>
      </c>
      <c r="B9" s="25" t="s">
        <v>181</v>
      </c>
      <c r="C9" s="20">
        <v>19222500</v>
      </c>
      <c r="D9" s="1">
        <v>19222500</v>
      </c>
      <c r="E9" s="20">
        <v>19543300</v>
      </c>
      <c r="F9" s="20">
        <v>19543300</v>
      </c>
      <c r="G9" s="20">
        <v>19543300</v>
      </c>
      <c r="H9" s="102">
        <f t="shared" si="0"/>
        <v>320800</v>
      </c>
      <c r="I9" s="26" t="s">
        <v>116</v>
      </c>
      <c r="K9">
        <f t="shared" si="1"/>
        <v>1.0166887761737546</v>
      </c>
    </row>
    <row r="10" spans="1:11" ht="76.5">
      <c r="A10" s="8">
        <v>4</v>
      </c>
      <c r="B10" s="25" t="s">
        <v>145</v>
      </c>
      <c r="C10" s="20">
        <v>65323300</v>
      </c>
      <c r="D10" s="1">
        <v>65323300</v>
      </c>
      <c r="E10" s="20">
        <v>67891600</v>
      </c>
      <c r="F10" s="20">
        <v>67891600</v>
      </c>
      <c r="G10" s="20">
        <v>67891600</v>
      </c>
      <c r="H10" s="102">
        <f t="shared" si="0"/>
        <v>2568300</v>
      </c>
      <c r="I10" s="26" t="s">
        <v>117</v>
      </c>
      <c r="K10">
        <f t="shared" si="1"/>
        <v>1.0393167522155189</v>
      </c>
    </row>
    <row r="11" spans="1:11" ht="25.5">
      <c r="A11" s="8">
        <v>5</v>
      </c>
      <c r="B11" s="25" t="s">
        <v>64</v>
      </c>
      <c r="C11" s="20">
        <v>9788900</v>
      </c>
      <c r="D11" s="1">
        <v>9788900</v>
      </c>
      <c r="E11" s="20">
        <v>9767900</v>
      </c>
      <c r="F11" s="20">
        <v>9767900</v>
      </c>
      <c r="G11" s="20">
        <v>9767900</v>
      </c>
      <c r="H11" s="102">
        <f t="shared" si="0"/>
        <v>-21000</v>
      </c>
      <c r="I11" s="26" t="s">
        <v>118</v>
      </c>
      <c r="K11">
        <f t="shared" si="1"/>
        <v>0.99785471299124517</v>
      </c>
    </row>
    <row r="12" spans="1:11" ht="51">
      <c r="A12" s="8">
        <v>6</v>
      </c>
      <c r="B12" s="25" t="s">
        <v>182</v>
      </c>
      <c r="C12" s="20">
        <v>14514300</v>
      </c>
      <c r="D12" s="1">
        <v>14514300</v>
      </c>
      <c r="E12" s="20">
        <v>14514300</v>
      </c>
      <c r="F12" s="20">
        <v>14514300</v>
      </c>
      <c r="G12" s="20">
        <v>14514300</v>
      </c>
      <c r="H12" s="102">
        <f t="shared" si="0"/>
        <v>0</v>
      </c>
      <c r="I12" s="22" t="s">
        <v>119</v>
      </c>
      <c r="K12">
        <f t="shared" si="1"/>
        <v>1</v>
      </c>
    </row>
    <row r="13" spans="1:11">
      <c r="A13" s="8">
        <v>7</v>
      </c>
      <c r="B13" s="25" t="s">
        <v>183</v>
      </c>
      <c r="C13" s="20">
        <v>450000000</v>
      </c>
      <c r="D13" s="1">
        <v>450000000</v>
      </c>
      <c r="E13" s="20">
        <v>500000000</v>
      </c>
      <c r="F13" s="20">
        <v>500000000</v>
      </c>
      <c r="G13" s="20">
        <v>500000000</v>
      </c>
      <c r="H13" s="102">
        <f t="shared" si="0"/>
        <v>50000000</v>
      </c>
      <c r="I13" s="26" t="s">
        <v>120</v>
      </c>
      <c r="K13">
        <f t="shared" si="1"/>
        <v>1.1111111111111112</v>
      </c>
    </row>
    <row r="14" spans="1:11">
      <c r="A14" s="8">
        <v>8</v>
      </c>
      <c r="B14" s="25" t="s">
        <v>59</v>
      </c>
      <c r="C14" s="20">
        <v>8524300</v>
      </c>
      <c r="D14" s="1">
        <v>8524300</v>
      </c>
      <c r="E14" s="20">
        <v>8565900</v>
      </c>
      <c r="F14" s="20">
        <v>8565900</v>
      </c>
      <c r="G14" s="20">
        <v>8565900</v>
      </c>
      <c r="H14" s="102">
        <f t="shared" si="0"/>
        <v>41600</v>
      </c>
      <c r="I14" s="28" t="s">
        <v>121</v>
      </c>
      <c r="K14">
        <f t="shared" si="1"/>
        <v>1.0048801661133466</v>
      </c>
    </row>
    <row r="15" spans="1:11" ht="25.5">
      <c r="A15" s="8">
        <v>9</v>
      </c>
      <c r="B15" s="25" t="s">
        <v>72</v>
      </c>
      <c r="C15" s="20">
        <v>390700</v>
      </c>
      <c r="D15" s="1">
        <v>390700</v>
      </c>
      <c r="E15" s="20">
        <v>443200</v>
      </c>
      <c r="F15" s="20">
        <v>443200</v>
      </c>
      <c r="G15" s="20">
        <v>443200</v>
      </c>
      <c r="H15" s="102">
        <f t="shared" si="0"/>
        <v>52500</v>
      </c>
      <c r="I15" s="28" t="s">
        <v>122</v>
      </c>
      <c r="K15">
        <f t="shared" si="1"/>
        <v>1.1343742001535706</v>
      </c>
    </row>
    <row r="16" spans="1:11" ht="38.25">
      <c r="A16" s="8">
        <v>10</v>
      </c>
      <c r="B16" s="25" t="s">
        <v>184</v>
      </c>
      <c r="C16" s="20">
        <v>16411000</v>
      </c>
      <c r="D16" s="1">
        <v>16411000</v>
      </c>
      <c r="E16" s="20">
        <v>17558900</v>
      </c>
      <c r="F16" s="20">
        <v>18059900</v>
      </c>
      <c r="G16" s="20">
        <v>18059900</v>
      </c>
      <c r="H16" s="102">
        <f t="shared" si="0"/>
        <v>1147900</v>
      </c>
      <c r="I16" s="29" t="s">
        <v>140</v>
      </c>
      <c r="K16">
        <f t="shared" si="1"/>
        <v>1.0699469867771616</v>
      </c>
    </row>
    <row r="17" spans="1:11" ht="114.75">
      <c r="A17" s="8">
        <v>11</v>
      </c>
      <c r="B17" s="30" t="s">
        <v>71</v>
      </c>
      <c r="C17" s="20">
        <v>40896200</v>
      </c>
      <c r="D17" s="1">
        <v>26922200</v>
      </c>
      <c r="E17" s="20">
        <v>42491100</v>
      </c>
      <c r="F17" s="20">
        <v>42496300</v>
      </c>
      <c r="G17" s="20">
        <v>42496300</v>
      </c>
      <c r="H17" s="102">
        <f t="shared" si="0"/>
        <v>15568900</v>
      </c>
      <c r="I17" s="27" t="s">
        <v>123</v>
      </c>
      <c r="K17">
        <f t="shared" si="1"/>
        <v>1.0389987333786512</v>
      </c>
    </row>
    <row r="18" spans="1:11" ht="63.75">
      <c r="A18" s="8">
        <v>12</v>
      </c>
      <c r="B18" s="25" t="s">
        <v>185</v>
      </c>
      <c r="C18" s="20">
        <v>4844300</v>
      </c>
      <c r="D18" s="1">
        <v>4844300</v>
      </c>
      <c r="E18" s="20">
        <v>6475500</v>
      </c>
      <c r="F18" s="20">
        <v>6475500</v>
      </c>
      <c r="G18" s="20">
        <v>6475500</v>
      </c>
      <c r="H18" s="102">
        <f t="shared" si="0"/>
        <v>1631200</v>
      </c>
      <c r="I18" s="28" t="s">
        <v>124</v>
      </c>
      <c r="K18">
        <f t="shared" si="1"/>
        <v>1.3367256363148443</v>
      </c>
    </row>
    <row r="19" spans="1:11" ht="38.25">
      <c r="A19" s="8">
        <v>13</v>
      </c>
      <c r="B19" s="31" t="s">
        <v>75</v>
      </c>
      <c r="C19" s="20">
        <v>945900</v>
      </c>
      <c r="D19" s="1">
        <v>945900</v>
      </c>
      <c r="E19" s="20">
        <v>982800</v>
      </c>
      <c r="F19" s="20">
        <v>982800</v>
      </c>
      <c r="G19" s="20">
        <v>982800</v>
      </c>
      <c r="H19" s="102">
        <f t="shared" si="0"/>
        <v>36900</v>
      </c>
      <c r="I19" s="28" t="s">
        <v>125</v>
      </c>
      <c r="K19">
        <f t="shared" si="1"/>
        <v>1.0390104662226451</v>
      </c>
    </row>
    <row r="20" spans="1:11">
      <c r="A20" s="8">
        <v>14</v>
      </c>
      <c r="B20" s="20" t="s">
        <v>76</v>
      </c>
      <c r="C20" s="20">
        <v>1174000</v>
      </c>
      <c r="D20" s="1">
        <v>1174000</v>
      </c>
      <c r="E20" s="20">
        <v>1219800</v>
      </c>
      <c r="F20" s="20">
        <v>1219800</v>
      </c>
      <c r="G20" s="20">
        <v>1219800</v>
      </c>
      <c r="H20" s="102">
        <f t="shared" si="0"/>
        <v>45800</v>
      </c>
      <c r="I20" s="28" t="s">
        <v>126</v>
      </c>
      <c r="K20">
        <f t="shared" si="1"/>
        <v>1.0390119250425895</v>
      </c>
    </row>
    <row r="21" spans="1:11" ht="89.25">
      <c r="A21" s="8">
        <v>15</v>
      </c>
      <c r="B21" s="33" t="s">
        <v>186</v>
      </c>
      <c r="C21" s="20">
        <v>101164400</v>
      </c>
      <c r="D21" s="1">
        <v>101164400</v>
      </c>
      <c r="E21" s="20">
        <v>101164400</v>
      </c>
      <c r="F21" s="20">
        <v>101164400</v>
      </c>
      <c r="G21" s="20">
        <v>101164400</v>
      </c>
      <c r="H21" s="102">
        <f t="shared" si="0"/>
        <v>0</v>
      </c>
      <c r="I21" s="34" t="s">
        <v>149</v>
      </c>
      <c r="K21">
        <f t="shared" si="1"/>
        <v>1</v>
      </c>
    </row>
    <row r="22" spans="1:11" ht="25.5">
      <c r="A22" s="8">
        <v>16</v>
      </c>
      <c r="B22" s="35" t="s">
        <v>78</v>
      </c>
      <c r="C22" s="20">
        <v>660000</v>
      </c>
      <c r="D22" s="1">
        <v>660000</v>
      </c>
      <c r="E22" s="20">
        <v>685800</v>
      </c>
      <c r="F22" s="20">
        <v>685800</v>
      </c>
      <c r="G22" s="20">
        <v>685800</v>
      </c>
      <c r="H22" s="102">
        <f t="shared" si="0"/>
        <v>25800</v>
      </c>
      <c r="I22" s="28" t="s">
        <v>127</v>
      </c>
      <c r="K22">
        <f t="shared" si="1"/>
        <v>1.0390909090909091</v>
      </c>
    </row>
    <row r="23" spans="1:11" ht="38.25">
      <c r="A23" s="8">
        <v>17</v>
      </c>
      <c r="B23" s="25" t="s">
        <v>187</v>
      </c>
      <c r="C23" s="20">
        <v>6751200</v>
      </c>
      <c r="D23" s="1">
        <v>5454400</v>
      </c>
      <c r="E23" s="20">
        <v>9855700</v>
      </c>
      <c r="F23" s="20">
        <v>9855700</v>
      </c>
      <c r="G23" s="20">
        <v>9855700</v>
      </c>
      <c r="H23" s="102">
        <f t="shared" si="0"/>
        <v>4401300</v>
      </c>
      <c r="I23" s="34" t="s">
        <v>156</v>
      </c>
      <c r="K23">
        <f t="shared" si="1"/>
        <v>1.4598441758502192</v>
      </c>
    </row>
    <row r="24" spans="1:11" ht="25.5">
      <c r="A24" s="8">
        <v>18</v>
      </c>
      <c r="B24" s="35" t="s">
        <v>146</v>
      </c>
      <c r="C24" s="20">
        <v>1636000</v>
      </c>
      <c r="D24" s="1">
        <v>1636000</v>
      </c>
      <c r="E24" s="20">
        <v>1699800</v>
      </c>
      <c r="F24" s="20">
        <v>1699800</v>
      </c>
      <c r="G24" s="20">
        <v>1699800</v>
      </c>
      <c r="H24" s="102">
        <f t="shared" si="0"/>
        <v>63800</v>
      </c>
      <c r="I24" s="28" t="s">
        <v>128</v>
      </c>
      <c r="K24">
        <f t="shared" si="1"/>
        <v>1.038997555012225</v>
      </c>
    </row>
    <row r="25" spans="1:11" ht="114.75">
      <c r="A25" s="8">
        <v>19</v>
      </c>
      <c r="B25" s="35" t="s">
        <v>188</v>
      </c>
      <c r="C25" s="20">
        <v>1861600</v>
      </c>
      <c r="D25" s="1">
        <v>1861600</v>
      </c>
      <c r="E25" s="55">
        <v>1867800</v>
      </c>
      <c r="F25" s="55">
        <v>1867800</v>
      </c>
      <c r="G25" s="56">
        <v>1867800</v>
      </c>
      <c r="H25" s="102">
        <f t="shared" si="0"/>
        <v>6200</v>
      </c>
      <c r="I25" s="26" t="s">
        <v>129</v>
      </c>
      <c r="K25">
        <f t="shared" si="1"/>
        <v>1.0033304684142672</v>
      </c>
    </row>
    <row r="26" spans="1:11" ht="102">
      <c r="A26" s="8">
        <v>20</v>
      </c>
      <c r="B26" s="33" t="s">
        <v>189</v>
      </c>
      <c r="C26" s="20">
        <v>7198900</v>
      </c>
      <c r="D26" s="1">
        <v>7198900</v>
      </c>
      <c r="E26" s="20">
        <v>8567400</v>
      </c>
      <c r="F26" s="20">
        <v>8567400</v>
      </c>
      <c r="G26" s="20">
        <v>8567400</v>
      </c>
      <c r="H26" s="102">
        <f t="shared" si="0"/>
        <v>1368500</v>
      </c>
      <c r="I26" s="34" t="s">
        <v>150</v>
      </c>
      <c r="K26">
        <f t="shared" si="1"/>
        <v>1.1900984872688882</v>
      </c>
    </row>
    <row r="27" spans="1:11" ht="63.75">
      <c r="A27" s="8">
        <v>21</v>
      </c>
      <c r="B27" s="35" t="s">
        <v>81</v>
      </c>
      <c r="C27" s="20">
        <v>9521500</v>
      </c>
      <c r="D27" s="1">
        <v>9521500</v>
      </c>
      <c r="E27" s="55">
        <v>9521500</v>
      </c>
      <c r="F27" s="55">
        <v>9521500</v>
      </c>
      <c r="G27" s="56">
        <v>9521500</v>
      </c>
      <c r="H27" s="102">
        <f t="shared" si="0"/>
        <v>0</v>
      </c>
      <c r="I27" s="36" t="s">
        <v>130</v>
      </c>
      <c r="K27">
        <f t="shared" si="1"/>
        <v>1</v>
      </c>
    </row>
    <row r="28" spans="1:11" s="114" customFormat="1" ht="47.25">
      <c r="A28" s="109">
        <v>22</v>
      </c>
      <c r="B28" s="110" t="s">
        <v>224</v>
      </c>
      <c r="C28" s="111">
        <v>1699700</v>
      </c>
      <c r="D28" s="14">
        <v>1699700</v>
      </c>
      <c r="E28" s="115">
        <v>0</v>
      </c>
      <c r="F28" s="116">
        <v>0</v>
      </c>
      <c r="G28" s="115">
        <v>0</v>
      </c>
      <c r="H28" s="112">
        <f t="shared" si="0"/>
        <v>-1699700</v>
      </c>
      <c r="I28" s="113" t="s">
        <v>139</v>
      </c>
      <c r="K28" s="114">
        <f t="shared" si="1"/>
        <v>0</v>
      </c>
    </row>
    <row r="29" spans="1:11" ht="51">
      <c r="A29" s="8">
        <v>23</v>
      </c>
      <c r="B29" s="39" t="s">
        <v>66</v>
      </c>
      <c r="C29" s="41">
        <v>9350400</v>
      </c>
      <c r="D29" s="1">
        <v>7952900</v>
      </c>
      <c r="E29" s="41">
        <v>8350400</v>
      </c>
      <c r="F29" s="41">
        <v>8350400</v>
      </c>
      <c r="G29" s="41">
        <v>8350400</v>
      </c>
      <c r="H29" s="102">
        <f t="shared" si="0"/>
        <v>397500</v>
      </c>
      <c r="I29" s="42" t="s">
        <v>131</v>
      </c>
      <c r="K29">
        <f t="shared" si="1"/>
        <v>0.89305270362765232</v>
      </c>
    </row>
    <row r="30" spans="1:11" ht="38.25">
      <c r="A30" s="8">
        <v>24</v>
      </c>
      <c r="B30" s="39" t="s">
        <v>67</v>
      </c>
      <c r="C30" s="41">
        <v>1401400</v>
      </c>
      <c r="D30" s="1">
        <v>1401400</v>
      </c>
      <c r="E30" s="41">
        <v>1401400</v>
      </c>
      <c r="F30" s="41">
        <v>1401400</v>
      </c>
      <c r="G30" s="41">
        <v>1401400</v>
      </c>
      <c r="H30" s="102">
        <f t="shared" si="0"/>
        <v>0</v>
      </c>
      <c r="I30" s="42" t="s">
        <v>133</v>
      </c>
      <c r="K30">
        <f t="shared" si="1"/>
        <v>1</v>
      </c>
    </row>
    <row r="31" spans="1:11" ht="25.5">
      <c r="A31" s="8">
        <v>25</v>
      </c>
      <c r="B31" s="39" t="s">
        <v>68</v>
      </c>
      <c r="C31" s="41">
        <v>70054500</v>
      </c>
      <c r="D31" s="1">
        <v>70054500</v>
      </c>
      <c r="E31" s="41">
        <v>72535000</v>
      </c>
      <c r="F31" s="41">
        <v>72535000</v>
      </c>
      <c r="G31" s="41">
        <v>72535000</v>
      </c>
      <c r="H31" s="102">
        <f t="shared" si="0"/>
        <v>2480500</v>
      </c>
      <c r="I31" s="42" t="s">
        <v>134</v>
      </c>
      <c r="K31">
        <f t="shared" si="1"/>
        <v>1.0354081465144995</v>
      </c>
    </row>
    <row r="32" spans="1:11" ht="25.5">
      <c r="A32" s="8">
        <v>26</v>
      </c>
      <c r="B32" s="39" t="s">
        <v>69</v>
      </c>
      <c r="C32" s="41">
        <v>368300</v>
      </c>
      <c r="D32" s="1">
        <v>368300</v>
      </c>
      <c r="E32" s="41">
        <v>368300</v>
      </c>
      <c r="F32" s="41">
        <v>368300</v>
      </c>
      <c r="G32" s="41">
        <v>368300</v>
      </c>
      <c r="H32" s="102">
        <f t="shared" si="0"/>
        <v>0</v>
      </c>
      <c r="I32" s="42" t="s">
        <v>135</v>
      </c>
      <c r="K32">
        <f t="shared" si="1"/>
        <v>1</v>
      </c>
    </row>
  </sheetData>
  <mergeCells count="7">
    <mergeCell ref="E3:G3"/>
    <mergeCell ref="C3:D3"/>
    <mergeCell ref="H3:H4"/>
    <mergeCell ref="I3:I4"/>
    <mergeCell ref="A1:H1"/>
    <mergeCell ref="A3:A4"/>
    <mergeCell ref="B3:B4"/>
  </mergeCells>
  <pageMargins left="0.70866141732283472" right="0.70866141732283472" top="0.17" bottom="0.16" header="0.31496062992125984" footer="0.31496062992125984"/>
  <pageSetup paperSize="9" scale="53"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Прл 7</vt:lpstr>
      <vt:lpstr>Изм полн_ 2017 пер_2017 ут 2018</vt:lpstr>
      <vt:lpstr>КМНС</vt:lpstr>
      <vt:lpstr>'Прл 7'!Заголовки_для_печати</vt:lpstr>
      <vt:lpstr>'Изм полн_ 2017 пер_2017 ут 2018'!Область_печати</vt:lpstr>
      <vt:lpstr>КМНС!Область_печати</vt:lpstr>
      <vt:lpstr>'Прл 7'!Область_печати</vt:lpstr>
    </vt:vector>
  </TitlesOfParts>
  <Company>FINU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dc:creator>
  <cp:lastModifiedBy>Елена М. Иванищева</cp:lastModifiedBy>
  <cp:lastPrinted>2018-11-12T12:21:26Z</cp:lastPrinted>
  <dcterms:created xsi:type="dcterms:W3CDTF">2011-11-10T11:16:14Z</dcterms:created>
  <dcterms:modified xsi:type="dcterms:W3CDTF">2018-11-13T04:58:25Z</dcterms:modified>
</cp:coreProperties>
</file>