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2120" windowHeight="6090" tabRatio="805" activeTab="0"/>
  </bookViews>
  <sheets>
    <sheet name="Реестр" sheetId="1" r:id="rId1"/>
    <sheet name="Кодировка" sheetId="2" r:id="rId2"/>
  </sheets>
  <definedNames>
    <definedName name="_xlnm._FilterDatabase" localSheetId="0" hidden="1">'Реестр'!$A$7:$DK$100</definedName>
    <definedName name="_xlnm.Print_Titles" localSheetId="0">'Реестр'!$5:$7</definedName>
    <definedName name="_xlnm.Print_Area" localSheetId="0">'Реестр'!$B$1:$AI$103</definedName>
  </definedNames>
  <calcPr fullCalcOnLoad="1"/>
</workbook>
</file>

<file path=xl/sharedStrings.xml><?xml version="1.0" encoding="utf-8"?>
<sst xmlns="http://schemas.openxmlformats.org/spreadsheetml/2006/main" count="1399" uniqueCount="384">
  <si>
    <t>21</t>
  </si>
  <si>
    <t>22</t>
  </si>
  <si>
    <t>20</t>
  </si>
  <si>
    <t>19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</si>
  <si>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</si>
  <si>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</si>
  <si>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</si>
  <si>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</si>
  <si>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Наименование</t>
  </si>
  <si>
    <t>ИНН</t>
  </si>
  <si>
    <t>КПП</t>
  </si>
  <si>
    <t>Источник финансирования контракта</t>
  </si>
  <si>
    <t>Способ размещения заказа</t>
  </si>
  <si>
    <t>8403000110</t>
  </si>
  <si>
    <t>23</t>
  </si>
  <si>
    <t>246901001</t>
  </si>
  <si>
    <t>открытый конкурс</t>
  </si>
  <si>
    <t>25</t>
  </si>
  <si>
    <t>26</t>
  </si>
  <si>
    <t>2469012194</t>
  </si>
  <si>
    <t>(39176) 2-17-43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</si>
  <si>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</si>
  <si>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</si>
  <si>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</si>
  <si>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Дата</t>
  </si>
  <si>
    <t>Номер</t>
  </si>
  <si>
    <t>Предмет контракта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</si>
  <si>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</si>
  <si>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</si>
  <si>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</si>
  <si>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</si>
  <si>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</si>
  <si>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Информация о поставщиках (исполнителях, подрядчиках) по контракту</t>
  </si>
  <si>
    <t>Наименование юридического лица (ф.и.о. физического лица</t>
  </si>
  <si>
    <t>Место нахождения (место жительства)</t>
  </si>
  <si>
    <t>Статус</t>
  </si>
  <si>
    <t>Телефон (факс)</t>
  </si>
  <si>
    <t>Дата исполнения контракта</t>
  </si>
  <si>
    <t>По контракту</t>
  </si>
  <si>
    <t>Фактически</t>
  </si>
  <si>
    <t>Прекращение действия контракта</t>
  </si>
  <si>
    <t>Фактически оплачено заказчиком, рублей</t>
  </si>
  <si>
    <t>Основание и причина</t>
  </si>
  <si>
    <t>Сумма,                             рублей</t>
  </si>
  <si>
    <t>Реестр контрактов</t>
  </si>
  <si>
    <t>1</t>
  </si>
  <si>
    <t>840300212532</t>
  </si>
  <si>
    <t>13</t>
  </si>
  <si>
    <t>8403000390</t>
  </si>
  <si>
    <t>(39198) 7-20-03</t>
  </si>
  <si>
    <t>10</t>
  </si>
  <si>
    <t>18</t>
  </si>
  <si>
    <t>8403001509</t>
  </si>
  <si>
    <t>24</t>
  </si>
  <si>
    <t>5407127828</t>
  </si>
  <si>
    <t>840131001</t>
  </si>
  <si>
    <t>Номер извещения о проведении торгов</t>
  </si>
  <si>
    <t>840301001</t>
  </si>
  <si>
    <t>8403001604</t>
  </si>
  <si>
    <t>01</t>
  </si>
  <si>
    <t>б/н</t>
  </si>
  <si>
    <t>Перечень индификационных кодов заказчика</t>
  </si>
  <si>
    <t>Совет сельского поселения Хатанга</t>
  </si>
  <si>
    <t>Администрация сельского поселения Хатанга</t>
  </si>
  <si>
    <t>Отдел по управлению муниципальным имуществом администрации сельского поселения Хатанга</t>
  </si>
  <si>
    <t>Финансовый отдел администрации сельского поселения Хатанга</t>
  </si>
  <si>
    <t>Отдел культуры администрации сельского поселения Хатанга</t>
  </si>
  <si>
    <t>Детская музыкальная школа отдела культуры администрации сельского поселения Хатанга</t>
  </si>
  <si>
    <t>год</t>
  </si>
  <si>
    <t>номер по порядку</t>
  </si>
  <si>
    <t>Начальник финансового отдела</t>
  </si>
  <si>
    <t>администрации сельского</t>
  </si>
  <si>
    <t>поселения Хатанга</t>
  </si>
  <si>
    <t>Н.А.Клыгина</t>
  </si>
  <si>
    <t>00</t>
  </si>
  <si>
    <t>595</t>
  </si>
  <si>
    <t>07</t>
  </si>
  <si>
    <t>0000</t>
  </si>
  <si>
    <t>Администрация сельского поселения Хатанга (с оплатой через финансовый отдел администрации СП Хатанга)</t>
  </si>
  <si>
    <t>8403010052</t>
  </si>
  <si>
    <t>Сельское поселение Хатанга</t>
  </si>
  <si>
    <t>09.04.2007г.</t>
  </si>
  <si>
    <t>12.04.07г. Протокол оценки и сопоставления заявок на  участие в конкурсе</t>
  </si>
  <si>
    <t>12.04.07г.</t>
  </si>
  <si>
    <t>29-У</t>
  </si>
  <si>
    <t xml:space="preserve">организация и осуществление пассажирских (автобусных) перевозок  на территории с.Хатанга </t>
  </si>
  <si>
    <t>МУП "Полярная ГРЭ" Хатангского района</t>
  </si>
  <si>
    <t>647460, Красноярский край, с.Хатанга ул. Геологическая д.1</t>
  </si>
  <si>
    <t>(39176) 2-15-41</t>
  </si>
  <si>
    <t>31.12.2007г.</t>
  </si>
  <si>
    <t>02</t>
  </si>
  <si>
    <t>30-К</t>
  </si>
  <si>
    <t>организация и осуществление уличного освещения в с.Хатанга ( придомовые территории и объекты социально- культурного назначения по ул. Ангарская, Норильская,Геологическая)</t>
  </si>
  <si>
    <t>501</t>
  </si>
  <si>
    <t>03</t>
  </si>
  <si>
    <t>ст. №55 Федерального Закона №94ФЗ от 21.07.2005 г.</t>
  </si>
  <si>
    <t>06.02.07г.</t>
  </si>
  <si>
    <t>044/07 Т</t>
  </si>
  <si>
    <t>Энергоснабжение теплоэнергией</t>
  </si>
  <si>
    <t>Энергоснабжение горячей водой</t>
  </si>
  <si>
    <t>Энергоснабжение холодной водой</t>
  </si>
  <si>
    <t>Отвод канализации</t>
  </si>
  <si>
    <t>Муниципальное унитарное предприятие "Жилищно-коммунальное хозяйство сельского поселения Хатанга"</t>
  </si>
  <si>
    <t>647460, Красноярский край, с.Хатанга ул. Таймырская д.25</t>
  </si>
  <si>
    <r>
      <t xml:space="preserve">Энергоснабжение теплоэнергией, горячей и холодной водой, отвод канализации здания (помещения) по адресу с.Хатанга, ул. Советская, 23а,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          в том числе:</t>
    </r>
  </si>
  <si>
    <t>04</t>
  </si>
  <si>
    <t>045/07 Т</t>
  </si>
  <si>
    <r>
      <t xml:space="preserve">Энергоснабжение теплоэнергией, горячей и холодной водой, отвод канализации здания (помещения) по адресу с.Хатанга, ул. Советская, 25,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          в том числе:</t>
    </r>
  </si>
  <si>
    <t>05</t>
  </si>
  <si>
    <r>
      <t xml:space="preserve">Энергоснабжение теплоэнергией, горячей и холодной водой, отвод канализации здания (помещения) по адресу с.Хатанга, ул. Полярная, 22,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          в том числе:</t>
    </r>
  </si>
  <si>
    <t>046/07 Т</t>
  </si>
  <si>
    <t>047/07 Т</t>
  </si>
  <si>
    <r>
      <t xml:space="preserve">Энергоснабжение теплоэнергией, горячей и холодной водой, отвод канализации здания (помещения) по адресу с.Хатанга, ул. Советская, 23а (гараж),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          в том числе:</t>
    </r>
  </si>
  <si>
    <t>06</t>
  </si>
  <si>
    <t>01.01.07г.</t>
  </si>
  <si>
    <t>97/т</t>
  </si>
  <si>
    <t>Единое муниципальное унитарное предприятие жилищно-коммунального хозяйства Хатангского района</t>
  </si>
  <si>
    <t>08</t>
  </si>
  <si>
    <t>0025/07-ЭЛ</t>
  </si>
  <si>
    <r>
      <t xml:space="preserve">Энергоснабжение электроэнергией,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          в том числе:</t>
    </r>
  </si>
  <si>
    <t>Муниципальное унитарное предприятие "Хатанга-Энергия" Хатангского района</t>
  </si>
  <si>
    <t>647460, Красноярский край, с.Хатанга ул. Аэропортовская, 11</t>
  </si>
  <si>
    <t>(39176) 2-10-41</t>
  </si>
  <si>
    <t>98/т</t>
  </si>
  <si>
    <t>09</t>
  </si>
  <si>
    <t>557</t>
  </si>
  <si>
    <t>8403010077</t>
  </si>
  <si>
    <t>025/07 Т</t>
  </si>
  <si>
    <r>
      <t xml:space="preserve">Энергоснабжение теплоэнергией, горячей и холодной водой, отвод канализации здания (помещения) по адресу с.Хатанга, ул. Советская, 26а,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          в том числе:</t>
    </r>
  </si>
  <si>
    <t>11</t>
  </si>
  <si>
    <t>027/07 Т</t>
  </si>
  <si>
    <r>
      <t xml:space="preserve">Энергоснабжение теплоэнергией, горячей и холодной водой, отвод канализации здания (помещения) по адресу с.Хатанга, ул. Советская, 26а (ДМШ),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          в том числе:</t>
    </r>
  </si>
  <si>
    <t>558</t>
  </si>
  <si>
    <t>Муниципальное образовательное учреждение дополнительного образования Детская музыкальная школа отдела культуры администрации сельского поселения Хатанга</t>
  </si>
  <si>
    <t>8403001763</t>
  </si>
  <si>
    <t>12</t>
  </si>
  <si>
    <t>0027/07-ЭЛ</t>
  </si>
  <si>
    <r>
      <t xml:space="preserve">Энергоснабжение электроэнергией,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</t>
    </r>
  </si>
  <si>
    <t>101/т</t>
  </si>
  <si>
    <t>14</t>
  </si>
  <si>
    <t>17.01.07г.</t>
  </si>
  <si>
    <t>9-У</t>
  </si>
  <si>
    <r>
      <t xml:space="preserve">Энергоснабжение теплоэнергией, горячей и холодной водой здания (помещения) дома культуры в поселке Каяк,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          в том числе:</t>
    </r>
  </si>
  <si>
    <t>Открытое акционерное общество "Шахта Котуй"</t>
  </si>
  <si>
    <t>647486, Красноярский край, п.Каяк</t>
  </si>
  <si>
    <t>15</t>
  </si>
  <si>
    <t>100/т</t>
  </si>
  <si>
    <t>16</t>
  </si>
  <si>
    <t>17</t>
  </si>
  <si>
    <t>09.04.07г.</t>
  </si>
  <si>
    <t>09.04.07г. Протокол оценки и сопоставления заявок на  участие в конкурсе</t>
  </si>
  <si>
    <t>0024/07-ЭЛ</t>
  </si>
  <si>
    <t>Организация и осуществление уличного освещения в с.Хатанга ( за исключением улиц Ангарская, Норильская, Геологическая)</t>
  </si>
  <si>
    <t>01.02.07г.</t>
  </si>
  <si>
    <t>93/07-А</t>
  </si>
  <si>
    <t>Аренда нежилого помещения по адресу с.Хатанга, ул.Советская, 25  (телецентр)</t>
  </si>
  <si>
    <t>арендная плата</t>
  </si>
  <si>
    <t>содержание помещений</t>
  </si>
  <si>
    <t>Открытое акционерное общество "Сибирьтелеком"</t>
  </si>
  <si>
    <t>15.05.07г.</t>
  </si>
  <si>
    <t>712</t>
  </si>
  <si>
    <t>Услуги по приему подписки и доставки периодических печатных изданий</t>
  </si>
  <si>
    <t>Федеральное государственное унитарное предприятие "Почта России"</t>
  </si>
  <si>
    <t>663300, Красноярский край, г.Норильск, ул.Комсомольская, 33</t>
  </si>
  <si>
    <t>647000, Красноярский край, г.Дудинка, ул.Советская, 31</t>
  </si>
  <si>
    <t>7724261610</t>
  </si>
  <si>
    <t>245732001</t>
  </si>
  <si>
    <t>01.04.07г.</t>
  </si>
  <si>
    <t>766011</t>
  </si>
  <si>
    <r>
      <t xml:space="preserve">Услуги электросвязи, </t>
    </r>
    <r>
      <rPr>
        <b/>
        <sz val="11"/>
        <rFont val="Arial"/>
        <family val="2"/>
      </rPr>
      <t>всего</t>
    </r>
    <r>
      <rPr>
        <sz val="10"/>
        <rFont val="Arial"/>
        <family val="2"/>
      </rPr>
      <t xml:space="preserve">                         </t>
    </r>
  </si>
  <si>
    <t>630099, г.Новосибирск, ул. М. Горького, д.53</t>
  </si>
  <si>
    <t>997750001</t>
  </si>
  <si>
    <t>запрос котировочных заявок</t>
  </si>
  <si>
    <t>10.07.2007г.</t>
  </si>
  <si>
    <t>10.07.07г. Протокол оценки и сопоставления заявок на  участие в конкурсе</t>
  </si>
  <si>
    <t>17.07.07г.</t>
  </si>
  <si>
    <t>43-У</t>
  </si>
  <si>
    <t>Выполнение работ по поливу дорог в с. Хатанга</t>
  </si>
  <si>
    <t>31.08.2007г.</t>
  </si>
  <si>
    <t>23.07.07г.</t>
  </si>
  <si>
    <t>К-303/07</t>
  </si>
  <si>
    <t>Предоставление услуг бани в с. Хатанга</t>
  </si>
  <si>
    <t>Поставка книгопечатной продукции для библиотек сельского поселения Хатанга</t>
  </si>
  <si>
    <t>Индивидуальный предприниматель Сочнев Вячеслав Федерович</t>
  </si>
  <si>
    <t>647460, Красноярский край, с.Хатанга ул. Норильская д.8, кв.6</t>
  </si>
  <si>
    <t>840300102057</t>
  </si>
  <si>
    <t>24.09.2007г.</t>
  </si>
  <si>
    <t>Установка противопожарной сигнализации в доме культуры с.Хатанга</t>
  </si>
  <si>
    <t>Индивидуальный предприниматель Дьякив Алексей Романович</t>
  </si>
  <si>
    <t>647460, Красноярский край, с.Хатанга ул. Таймырская д.25, кв.16</t>
  </si>
  <si>
    <t>30.09.2007г.</t>
  </si>
  <si>
    <t>К-301/07</t>
  </si>
  <si>
    <t>Предоставление услуг по содержанию вертолетных площадок в поселках поселения</t>
  </si>
  <si>
    <t>К-302/07</t>
  </si>
  <si>
    <t>Предоставление услуг по благоустройству села Хатанга</t>
  </si>
  <si>
    <t>27</t>
  </si>
  <si>
    <t>Закупка и поставка компьютерной и организационной техники</t>
  </si>
  <si>
    <t>02.11.07г.</t>
  </si>
  <si>
    <t>24.10.2007г.</t>
  </si>
  <si>
    <t>24.10.07г. Протокол оценки и сопоставления заявок на  участие в конкурсе</t>
  </si>
  <si>
    <t>ИП Захаров Михаил Николаевич</t>
  </si>
  <si>
    <t>647460, Красноярский край, с.Хатанга ул. Полярная д.22</t>
  </si>
  <si>
    <t>28</t>
  </si>
  <si>
    <t>Закупка и поставка огнетушителей марки УО-5 для отдела культуры администрации сельского поселения Хатанга</t>
  </si>
  <si>
    <t>30.11.2007г.</t>
  </si>
  <si>
    <t>29</t>
  </si>
  <si>
    <t>2</t>
  </si>
  <si>
    <t>01.11.2007г.</t>
  </si>
  <si>
    <t>01.11.07г. Протокол оценки и сопоставления заявок на  участие в конкурсе</t>
  </si>
  <si>
    <t>12.11.07г.</t>
  </si>
  <si>
    <t xml:space="preserve">Капитальный ремонт жилого дома по адресу с.Хатанга, ул.Краснопеева, 23 </t>
  </si>
  <si>
    <t>25.12.2007г.</t>
  </si>
  <si>
    <t>30</t>
  </si>
  <si>
    <t>18.11.07г.</t>
  </si>
  <si>
    <t>1154</t>
  </si>
  <si>
    <t>31</t>
  </si>
  <si>
    <t>28.11.2007г.</t>
  </si>
  <si>
    <t>28.11.07г. Протокол оценки и сопоставления заявок на  участие в конкурсе</t>
  </si>
  <si>
    <t>06.12.07г.</t>
  </si>
  <si>
    <t>К-304/07</t>
  </si>
  <si>
    <t>Выполнение работ по обустройству Зимнего городка в с. Хатанга</t>
  </si>
  <si>
    <t>32</t>
  </si>
  <si>
    <t>14.12.2007г.</t>
  </si>
  <si>
    <t>14.12.07г.</t>
  </si>
  <si>
    <t>6</t>
  </si>
  <si>
    <t xml:space="preserve">Капитальный ремонт системы водоснабжения многоквартирного жилого дома по адресу с.Хатанга, ул.Советская, д.42 </t>
  </si>
  <si>
    <t>647460, Красноярский край, с.Хатанга ул. Таймырская д.26</t>
  </si>
  <si>
    <t>(39176) 2-17-44</t>
  </si>
  <si>
    <t>33</t>
  </si>
  <si>
    <t xml:space="preserve">Капитальный ремонт системы отопления многоквартирного жилого дома по адресу с.Хатанга, ул.Советская, д.42 </t>
  </si>
  <si>
    <t>5</t>
  </si>
  <si>
    <t>34</t>
  </si>
  <si>
    <t>14.12.07г. Протокол оценки и сопоставления заявок на  участие в конкурсе</t>
  </si>
  <si>
    <t xml:space="preserve">Капитальный ремонт многоквартирного жилого дома по адресу с.Хатанга, ул.Норильская, д.2 </t>
  </si>
  <si>
    <t>4</t>
  </si>
  <si>
    <t>35</t>
  </si>
  <si>
    <t>3</t>
  </si>
  <si>
    <t>Капитальный ремонт многоквартирного жилого дома по адресу с.Хатанга, ул.Норильская, д.4</t>
  </si>
  <si>
    <t>567</t>
  </si>
  <si>
    <t>36</t>
  </si>
  <si>
    <t>8403010060</t>
  </si>
  <si>
    <t>05.12.2007г.</t>
  </si>
  <si>
    <t>05.12.07г. Протокол оценки и сопоставления заявок на  участие в конкурсе</t>
  </si>
  <si>
    <t>Фомин Михаил Владимирович</t>
  </si>
  <si>
    <t>647460, Красноярский край, с.Хатанга ул. Норильская д.4, кв.2</t>
  </si>
  <si>
    <t>380201817909</t>
  </si>
  <si>
    <t>28.12.2007г.</t>
  </si>
  <si>
    <t>Приобретение жилых квартир для нужд муниципального образования "Сельское поселение Хатанга"  по лоту № 1</t>
  </si>
  <si>
    <t>18.12.07г.</t>
  </si>
  <si>
    <t>37</t>
  </si>
  <si>
    <t>Приобретение жилых квартир для нужд муниципального образования "Сельское поселение Хатанга"  по лоту № 2</t>
  </si>
  <si>
    <t>Чайран Татьяна Георгиевна</t>
  </si>
  <si>
    <t>647460, Красноярский край, с.Хатанга ул. Таймырская, д.30, кв.6</t>
  </si>
  <si>
    <t>840300237199</t>
  </si>
  <si>
    <t>38</t>
  </si>
  <si>
    <t>Приобретение жилых квартир для нужд муниципального образования "Сельское поселение Хатанга"  по лоту № 3</t>
  </si>
  <si>
    <t>Брио Светлана Васильевна, Брио Алексей Андреевич</t>
  </si>
  <si>
    <t>647460, Красноярский край, г. Норильск, ул. Хантайская, д.45, кв.40</t>
  </si>
  <si>
    <t>840300144258</t>
  </si>
  <si>
    <t>39</t>
  </si>
  <si>
    <t>Приобретение жилых квартир для нужд муниципального образования "Сельское поселение Хатанга"  по лоту № 4</t>
  </si>
  <si>
    <t>Тактаева Валентина Сергеевна</t>
  </si>
  <si>
    <t>647460, Красноярский край, с.Хатанга ул. Советская, д.28, кв.13</t>
  </si>
  <si>
    <t>840300049565</t>
  </si>
  <si>
    <t>40</t>
  </si>
  <si>
    <t>Приобретение жилых квартир для нужд муниципального образования "Сельское поселение Хатанга"  по лоту № 6</t>
  </si>
  <si>
    <t>Спирина Валентина Алексеевна</t>
  </si>
  <si>
    <t>647460, Красноярский край, с.Хатанга ул. Полярная, д.28, кв.9</t>
  </si>
  <si>
    <t>840300391874</t>
  </si>
  <si>
    <t>41</t>
  </si>
  <si>
    <t>Приобретение жилых квартир для нужд муниципального образования "Сельское поселение Хатанга"  по лоту № 7</t>
  </si>
  <si>
    <t>Лебедев Борис Иванович</t>
  </si>
  <si>
    <t>647460, Красноярский край, с.Хатанга ул. Краснопеева, д.29, кв.23</t>
  </si>
  <si>
    <t>840300203707</t>
  </si>
  <si>
    <t>42</t>
  </si>
  <si>
    <t>43</t>
  </si>
  <si>
    <t>44</t>
  </si>
  <si>
    <t>45</t>
  </si>
  <si>
    <t>Приобретение жилых квартир для нужд муниципального образования "Сельское поселение Хатанга"  по лоту № 10</t>
  </si>
  <si>
    <t>Костина Лидия Павловна</t>
  </si>
  <si>
    <t>647460, Красноярский край, с.Хатанга ул. Краснопеева, д.18, кв.23</t>
  </si>
  <si>
    <t>Приобретение жилых квартир для нужд муниципального образования "Сельское поселение Хатанга"  по лоту № 11</t>
  </si>
  <si>
    <t>Малетин Николай Михайлович</t>
  </si>
  <si>
    <t>647460, Красноярский край, с.Хатанга ул. Аэропортовская, д.20 "А", кв.2</t>
  </si>
  <si>
    <t>840300045088</t>
  </si>
  <si>
    <t>Приобретение жилых квартир для нужд муниципального образования "Сельское поселение Хатанга"  по лоту № 12</t>
  </si>
  <si>
    <t>Заблоцкий Игорь Николаевич, Заблоцкий Степан Игоревич</t>
  </si>
  <si>
    <t>647460, Красноярский край, с.Хатанга ул. Советская, д.21, кв.3</t>
  </si>
  <si>
    <t>840300339578</t>
  </si>
  <si>
    <t>Приобретение жилых квартир для нужд муниципального образования "Сельское поселение Хатанга"  по лоту № 13</t>
  </si>
  <si>
    <t>Корнеева Татьяна Алексеева</t>
  </si>
  <si>
    <t>647460, Красноярский край, с.Хатанга ул. Таймырская, д.47, кв.14</t>
  </si>
  <si>
    <t>840300133802</t>
  </si>
  <si>
    <t>46</t>
  </si>
  <si>
    <t>47</t>
  </si>
  <si>
    <t>48</t>
  </si>
  <si>
    <t>Приобретение жилых квартир для нужд муниципального образования "Сельское поселение Хатанга"  по лоту № 14</t>
  </si>
  <si>
    <t>Егоров Сергей Афанасевич</t>
  </si>
  <si>
    <t>647460, Красноярский край, с.Хатанга ул. Советская, д.29, кв.6</t>
  </si>
  <si>
    <t>840300027402</t>
  </si>
  <si>
    <t>Приобретение жилых квартир для нужд муниципального образования "Сельское поселение Хатанга"  по лоту № 15</t>
  </si>
  <si>
    <t>Калинин Николай Андреевич</t>
  </si>
  <si>
    <t>647460, Красноярский край, с.Хатанга ул. Советская, д.23, кв.15</t>
  </si>
  <si>
    <t>840311047200</t>
  </si>
  <si>
    <t>Приобретение жилых квартир для нужд муниципального образования "Сельское поселение Хатанга"  по лоту № 16</t>
  </si>
  <si>
    <t>Соколова Надежда Владимировна</t>
  </si>
  <si>
    <t>647460, Красноярский край, с.Хатанга ул. Краснопеева, д.8, кв.6</t>
  </si>
  <si>
    <t>840300222001</t>
  </si>
  <si>
    <t>49</t>
  </si>
  <si>
    <t>К-305/07</t>
  </si>
  <si>
    <t>Капитальный ремонт и замена наружных сетей канализационной системы РДК с.Хатанга</t>
  </si>
  <si>
    <t>13.12.07г.</t>
  </si>
  <si>
    <t>50</t>
  </si>
  <si>
    <t>30.10.2007г.</t>
  </si>
  <si>
    <t>30.10.07г. Протокол оценки и сопоставления заявок на  участие в конкурсе</t>
  </si>
  <si>
    <t>06.10.07г.</t>
  </si>
  <si>
    <t>7</t>
  </si>
  <si>
    <t>Услуги по выпечке и реализации в розничной торговле для населения села Хатанга</t>
  </si>
  <si>
    <t>ЗАО "Горняк"</t>
  </si>
  <si>
    <t>647460, Красноярск, ул. Красной Гвардии, 21 оф.512</t>
  </si>
  <si>
    <t>2460084370</t>
  </si>
  <si>
    <t>246001001</t>
  </si>
  <si>
    <t>51</t>
  </si>
  <si>
    <t>17.12.2007г.</t>
  </si>
  <si>
    <t>17.12.07г. Протокол оценки и сопоставления заявок на  участие в конкурсе</t>
  </si>
  <si>
    <t>21.12.07г.</t>
  </si>
  <si>
    <t>Приобретение и поставка компьютеров и оргтехники</t>
  </si>
  <si>
    <t>24.12.07г.</t>
  </si>
  <si>
    <t>1-Р</t>
  </si>
  <si>
    <t>Текущий ремонт спортзала в здании районного дома культуры с.Хатанга</t>
  </si>
  <si>
    <t>ООО "Союз-Север"</t>
  </si>
  <si>
    <t>647460, Красноярский край, с.Хатанга ул. Таймырская д.25 "А"</t>
  </si>
  <si>
    <t>8403010091</t>
  </si>
  <si>
    <t>31.01.2008г.</t>
  </si>
  <si>
    <t>52</t>
  </si>
  <si>
    <t>53</t>
  </si>
  <si>
    <t>28.09.07г.</t>
  </si>
  <si>
    <t>К-306/07</t>
  </si>
  <si>
    <t>Организация и осуществление уличного освещения в поселках Катырык, Хета, Новая, Кресты, Жданиха, Новорыбная, Сындасско, Попигай сельского поселения Хатанга</t>
  </si>
  <si>
    <t>54</t>
  </si>
  <si>
    <t>8</t>
  </si>
  <si>
    <t>Приобретение и поставка пиротехнических изделий</t>
  </si>
  <si>
    <t>ООО "Комплект"</t>
  </si>
  <si>
    <t>630008, г.Новосибирск, ул. Добролюбова д.31</t>
  </si>
  <si>
    <t>5405302739</t>
  </si>
  <si>
    <t>540501001</t>
  </si>
  <si>
    <t>27.12.2007г.</t>
  </si>
  <si>
    <t>Итого</t>
  </si>
  <si>
    <t>По способу заказа</t>
  </si>
  <si>
    <t>Справочно для отчета статистики!!!</t>
  </si>
  <si>
    <t>Всего торгов</t>
  </si>
  <si>
    <t>Несостоявшихся</t>
  </si>
  <si>
    <t>Количество поданных заявок</t>
  </si>
  <si>
    <t>отечественных</t>
  </si>
  <si>
    <t>субъектов малого предпр-ва</t>
  </si>
  <si>
    <t>Не допущено заявок</t>
  </si>
  <si>
    <t>Отозвано заявок</t>
  </si>
  <si>
    <t>Количество заявок, выигравших торги</t>
  </si>
  <si>
    <t>по торгам</t>
  </si>
  <si>
    <t>котировкам</t>
  </si>
  <si>
    <t>Суммарная начальная цена контрактов</t>
  </si>
  <si>
    <t>0</t>
  </si>
  <si>
    <t>единственный поставщик</t>
  </si>
  <si>
    <t>котировки</t>
  </si>
  <si>
    <t>поставка видеотехники</t>
  </si>
  <si>
    <t>видеопроекционное оборудование</t>
  </si>
  <si>
    <t>уличное освещение поселков</t>
  </si>
  <si>
    <t>торги</t>
  </si>
  <si>
    <t>ПСД "Шахты Котуй-Новая"</t>
  </si>
  <si>
    <t>размещение заказа у единственного поставщика (без проведения торгов)</t>
  </si>
  <si>
    <t>размещение заказа у единственного поставщика (по результатам несостоявшихся торгов)</t>
  </si>
  <si>
    <t>единственный поставщик (без торгов)</t>
  </si>
  <si>
    <t>единственный поставщик (по несостоявшимся торгам)</t>
  </si>
  <si>
    <t>единств. Поставщик (без торгов)</t>
  </si>
  <si>
    <t>единств. Поставщик (по несостоявшимся)</t>
  </si>
  <si>
    <t>Суммарная цена лотов по несостоявшимся сделкам</t>
  </si>
  <si>
    <r>
      <t xml:space="preserve">по </t>
    </r>
    <r>
      <rPr>
        <b/>
        <i/>
        <u val="single"/>
        <sz val="12"/>
        <rFont val="Arial"/>
        <family val="2"/>
      </rPr>
      <t>Сельскому поселению Хатанга</t>
    </r>
    <r>
      <rPr>
        <sz val="12"/>
        <rFont val="Arial"/>
        <family val="2"/>
      </rPr>
      <t xml:space="preserve"> Таймырского Долгано-Ненецкого муниципального района Красноярского края</t>
    </r>
  </si>
  <si>
    <r>
      <t xml:space="preserve">за </t>
    </r>
    <r>
      <rPr>
        <b/>
        <i/>
        <u val="single"/>
        <sz val="12"/>
        <rFont val="Arial"/>
        <family val="2"/>
      </rPr>
      <t>2007</t>
    </r>
    <r>
      <rPr>
        <sz val="12"/>
        <rFont val="Arial"/>
        <family val="2"/>
      </rPr>
      <t xml:space="preserve"> год</t>
    </r>
  </si>
  <si>
    <t>администрации сельского поселения Хатанга</t>
  </si>
  <si>
    <t>Кулешова Е.А.</t>
  </si>
  <si>
    <t>06.02.2007г.</t>
  </si>
  <si>
    <t>Прекращение деятельности предприятия (банкротство)</t>
  </si>
  <si>
    <t>438707,81</t>
  </si>
  <si>
    <t>0026/07-ЭЛ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</si>
</sst>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00000"/>
    <numFmt numFmtId="175" formatCode="#,##0.00_р_.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u val="single"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justify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justify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 vertical="center"/>
    </xf>
    <xf numFmtId="0" fontId="0" fillId="34" borderId="0" xfId="0" applyFill="1" applyBorder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8" fillId="0" borderId="1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Fill="1" applyAlignment="1">
      <alignment horizontal="center" vertical="center"/>
    </xf>
    <xf numFmtId="0" fontId="0" fillId="35" borderId="0" xfId="0" applyNumberFormat="1" applyFill="1" applyAlignment="1">
      <alignment horizontal="center" vertical="center"/>
    </xf>
    <xf numFmtId="0" fontId="0" fillId="0" borderId="0" xfId="0" applyNumberFormat="1" applyAlignment="1">
      <alignment/>
    </xf>
    <xf numFmtId="0" fontId="0" fillId="36" borderId="0" xfId="0" applyNumberFormat="1" applyFill="1" applyAlignment="1">
      <alignment horizontal="center" vertical="center"/>
    </xf>
    <xf numFmtId="0" fontId="0" fillId="37" borderId="0" xfId="0" applyFont="1" applyFill="1" applyAlignment="1">
      <alignment/>
    </xf>
    <xf numFmtId="49" fontId="4" fillId="37" borderId="0" xfId="0" applyNumberFormat="1" applyFont="1" applyFill="1" applyBorder="1" applyAlignment="1">
      <alignment horizontal="left" vertic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wrapText="1"/>
    </xf>
    <xf numFmtId="4" fontId="0" fillId="37" borderId="0" xfId="0" applyNumberFormat="1" applyFont="1" applyFill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6" borderId="0" xfId="0" applyNumberFormat="1" applyFont="1" applyFill="1" applyAlignment="1">
      <alignment horizontal="center" vertical="center"/>
    </xf>
    <xf numFmtId="49" fontId="8" fillId="36" borderId="10" xfId="0" applyNumberFormat="1" applyFont="1" applyFill="1" applyBorder="1" applyAlignment="1">
      <alignment vertical="center" wrapText="1"/>
    </xf>
    <xf numFmtId="40" fontId="0" fillId="35" borderId="0" xfId="0" applyNumberFormat="1" applyFill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40" fontId="0" fillId="0" borderId="0" xfId="0" applyNumberFormat="1" applyFill="1" applyAlignment="1">
      <alignment horizontal="center" vertical="center"/>
    </xf>
    <xf numFmtId="40" fontId="0" fillId="0" borderId="0" xfId="0" applyNumberFormat="1" applyBorder="1" applyAlignment="1">
      <alignment/>
    </xf>
    <xf numFmtId="40" fontId="0" fillId="37" borderId="0" xfId="0" applyNumberFormat="1" applyFont="1" applyFill="1" applyBorder="1" applyAlignment="1">
      <alignment/>
    </xf>
    <xf numFmtId="40" fontId="0" fillId="36" borderId="0" xfId="0" applyNumberFormat="1" applyFill="1" applyAlignment="1">
      <alignment horizontal="center" vertical="center"/>
    </xf>
    <xf numFmtId="49" fontId="8" fillId="38" borderId="10" xfId="0" applyNumberFormat="1" applyFont="1" applyFill="1" applyBorder="1" applyAlignment="1">
      <alignment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Alignment="1">
      <alignment horizontal="center" vertical="center"/>
    </xf>
    <xf numFmtId="40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49" fontId="0" fillId="10" borderId="0" xfId="0" applyNumberFormat="1" applyFill="1" applyBorder="1" applyAlignment="1">
      <alignment horizontal="center" vertical="center" wrapText="1"/>
    </xf>
    <xf numFmtId="49" fontId="0" fillId="10" borderId="0" xfId="0" applyNumberFormat="1" applyFill="1" applyBorder="1" applyAlignment="1">
      <alignment horizontal="justify" vertical="center" wrapText="1"/>
    </xf>
    <xf numFmtId="49" fontId="0" fillId="10" borderId="0" xfId="0" applyNumberFormat="1" applyFont="1" applyFill="1" applyBorder="1" applyAlignment="1">
      <alignment horizontal="center" vertical="center" wrapText="1"/>
    </xf>
    <xf numFmtId="49" fontId="0" fillId="10" borderId="10" xfId="0" applyNumberFormat="1" applyFont="1" applyFill="1" applyBorder="1" applyAlignment="1">
      <alignment horizontal="left" vertical="center" wrapText="1"/>
    </xf>
    <xf numFmtId="49" fontId="0" fillId="10" borderId="10" xfId="0" applyNumberFormat="1" applyFill="1" applyBorder="1" applyAlignment="1">
      <alignment horizontal="center" vertical="center" wrapText="1"/>
    </xf>
    <xf numFmtId="4" fontId="0" fillId="10" borderId="10" xfId="0" applyNumberFormat="1" applyFill="1" applyBorder="1" applyAlignment="1">
      <alignment horizontal="center" vertical="center"/>
    </xf>
    <xf numFmtId="49" fontId="0" fillId="10" borderId="0" xfId="0" applyNumberFormat="1" applyFont="1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 vertical="center"/>
    </xf>
    <xf numFmtId="4" fontId="0" fillId="10" borderId="0" xfId="0" applyNumberFormat="1" applyFill="1" applyBorder="1" applyAlignment="1">
      <alignment horizontal="center" vertical="center"/>
    </xf>
    <xf numFmtId="49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0" fontId="0" fillId="10" borderId="0" xfId="0" applyNumberFormat="1" applyFont="1" applyFill="1" applyAlignment="1">
      <alignment horizontal="center" vertical="center"/>
    </xf>
    <xf numFmtId="40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center" wrapText="1"/>
    </xf>
    <xf numFmtId="0" fontId="0" fillId="10" borderId="0" xfId="0" applyFill="1" applyBorder="1" applyAlignment="1">
      <alignment/>
    </xf>
    <xf numFmtId="0" fontId="0" fillId="10" borderId="0" xfId="0" applyNumberFormat="1" applyFill="1" applyBorder="1" applyAlignment="1">
      <alignment/>
    </xf>
    <xf numFmtId="40" fontId="0" fillId="10" borderId="0" xfId="0" applyNumberFormat="1" applyFill="1" applyBorder="1" applyAlignment="1">
      <alignment/>
    </xf>
    <xf numFmtId="49" fontId="0" fillId="39" borderId="10" xfId="0" applyNumberFormat="1" applyFill="1" applyBorder="1" applyAlignment="1">
      <alignment horizontal="center" vertical="center"/>
    </xf>
    <xf numFmtId="49" fontId="0" fillId="3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15"/>
  <sheetViews>
    <sheetView tabSelected="1" view="pageBreakPreview" zoomScale="90" zoomScaleSheetLayoutView="90" zoomScalePageLayoutView="0" workbookViewId="0" topLeftCell="F5">
      <pane xSplit="1770" ySplit="1980" topLeftCell="L79" activePane="bottomRight" state="split"/>
      <selection pane="topLeft" activeCell="AG6" sqref="AG6"/>
      <selection pane="bottomLeft" activeCell="X10" sqref="X10"/>
      <selection pane="topRight" activeCell="Y5" sqref="Y5"/>
      <selection pane="bottomRight" activeCell="R82" sqref="R82"/>
    </sheetView>
  </sheetViews>
  <sheetFormatPr defaultColWidth="9.140625" defaultRowHeight="12.75" outlineLevelRow="3"/>
  <cols>
    <col min="1" max="1" width="2.140625" style="0" customWidth="1"/>
    <col min="2" max="2" width="3.7109375" style="0" customWidth="1"/>
    <col min="3" max="3" width="5.140625" style="0" customWidth="1"/>
    <col min="4" max="4" width="4.57421875" style="0" customWidth="1"/>
    <col min="5" max="5" width="6.00390625" style="0" customWidth="1"/>
    <col min="6" max="6" width="4.8515625" style="0" customWidth="1"/>
    <col min="7" max="7" width="16.28125" style="0" customWidth="1"/>
    <col min="8" max="8" width="12.421875" style="0" customWidth="1"/>
    <col min="9" max="9" width="21.8515625" style="0" customWidth="1"/>
    <col min="10" max="10" width="13.28125" style="0" customWidth="1"/>
    <col min="11" max="11" width="12.7109375" style="0" customWidth="1"/>
    <col min="12" max="12" width="16.00390625" style="0" customWidth="1"/>
    <col min="13" max="13" width="14.57421875" style="0" customWidth="1"/>
    <col min="14" max="14" width="12.8515625" style="0" customWidth="1"/>
    <col min="15" max="15" width="21.140625" style="0" customWidth="1"/>
    <col min="16" max="16" width="20.421875" style="0" customWidth="1"/>
    <col min="17" max="17" width="11.7109375" style="0" customWidth="1"/>
    <col min="18" max="18" width="9.00390625" style="4" customWidth="1"/>
    <col min="19" max="19" width="25.421875" style="0" customWidth="1"/>
    <col min="20" max="20" width="11.00390625" style="0" hidden="1" customWidth="1"/>
    <col min="21" max="21" width="10.28125" style="0" hidden="1" customWidth="1"/>
    <col min="22" max="22" width="11.28125" style="0" hidden="1" customWidth="1"/>
    <col min="23" max="23" width="12.7109375" style="0" hidden="1" customWidth="1"/>
    <col min="24" max="24" width="18.421875" style="0" bestFit="1" customWidth="1"/>
    <col min="25" max="25" width="17.8515625" style="0" customWidth="1"/>
    <col min="26" max="26" width="20.28125" style="0" customWidth="1"/>
    <col min="27" max="27" width="15.00390625" style="0" customWidth="1"/>
    <col min="28" max="28" width="11.57421875" style="0" customWidth="1"/>
    <col min="30" max="30" width="10.421875" style="0" customWidth="1"/>
    <col min="31" max="31" width="12.28125" style="0" customWidth="1"/>
    <col min="32" max="34" width="12.140625" style="0" customWidth="1"/>
    <col min="35" max="35" width="13.28125" style="0" customWidth="1"/>
    <col min="36" max="36" width="3.8515625" style="57" customWidth="1"/>
    <col min="42" max="45" width="10.421875" style="0" customWidth="1"/>
    <col min="53" max="53" width="15.00390625" style="0" customWidth="1"/>
    <col min="54" max="54" width="15.28125" style="0" customWidth="1"/>
    <col min="55" max="56" width="15.57421875" style="0" customWidth="1"/>
    <col min="57" max="57" width="15.8515625" style="0" customWidth="1"/>
    <col min="58" max="58" width="12.57421875" style="0" customWidth="1"/>
  </cols>
  <sheetData>
    <row r="1" spans="2:35" ht="12.75" outlineLevel="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5" ht="18" outlineLevel="2">
      <c r="B2" s="111" t="s">
        <v>44</v>
      </c>
      <c r="C2" s="111"/>
      <c r="D2" s="111"/>
      <c r="E2" s="111"/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2:37" ht="15" outlineLevel="2">
      <c r="B3" s="113" t="s">
        <v>376</v>
      </c>
      <c r="C3" s="113"/>
      <c r="D3" s="113"/>
      <c r="E3" s="113"/>
      <c r="F3" s="113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K3" t="s">
        <v>349</v>
      </c>
    </row>
    <row r="4" spans="2:62" ht="18.75" customHeight="1" outlineLevel="2">
      <c r="B4" s="113" t="s">
        <v>377</v>
      </c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T4" s="63"/>
      <c r="AU4" s="63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3"/>
    </row>
    <row r="5" spans="2:62" ht="33" customHeight="1" outlineLevel="2">
      <c r="B5" s="100" t="s">
        <v>4</v>
      </c>
      <c r="C5" s="101"/>
      <c r="D5" s="101"/>
      <c r="E5" s="101"/>
      <c r="F5" s="102"/>
      <c r="G5" s="99" t="s">
        <v>5</v>
      </c>
      <c r="H5" s="99" t="s">
        <v>6</v>
      </c>
      <c r="I5" s="99" t="s">
        <v>7</v>
      </c>
      <c r="J5" s="99"/>
      <c r="K5" s="99"/>
      <c r="L5" s="99" t="s">
        <v>11</v>
      </c>
      <c r="M5" s="99" t="s">
        <v>12</v>
      </c>
      <c r="N5" s="97" t="s">
        <v>56</v>
      </c>
      <c r="O5" s="97" t="s">
        <v>21</v>
      </c>
      <c r="P5" s="97" t="s">
        <v>22</v>
      </c>
      <c r="Q5" s="99" t="s">
        <v>23</v>
      </c>
      <c r="R5" s="99"/>
      <c r="S5" s="99" t="s">
        <v>26</v>
      </c>
      <c r="T5" s="99"/>
      <c r="U5" s="99"/>
      <c r="V5" s="99"/>
      <c r="W5" s="99"/>
      <c r="X5" s="99"/>
      <c r="Y5" s="99" t="s">
        <v>32</v>
      </c>
      <c r="Z5" s="99"/>
      <c r="AA5" s="99"/>
      <c r="AB5" s="99"/>
      <c r="AC5" s="99"/>
      <c r="AD5" s="99"/>
      <c r="AE5" s="99" t="s">
        <v>37</v>
      </c>
      <c r="AF5" s="99"/>
      <c r="AG5" s="99" t="s">
        <v>40</v>
      </c>
      <c r="AH5" s="99"/>
      <c r="AI5" s="99"/>
      <c r="AJ5" s="58"/>
      <c r="AK5" s="96" t="s">
        <v>372</v>
      </c>
      <c r="AL5" s="96" t="s">
        <v>371</v>
      </c>
      <c r="AM5" s="96" t="s">
        <v>363</v>
      </c>
      <c r="AN5" s="107" t="s">
        <v>350</v>
      </c>
      <c r="AO5" s="96" t="s">
        <v>351</v>
      </c>
      <c r="AP5" s="106" t="s">
        <v>352</v>
      </c>
      <c r="AQ5" s="92"/>
      <c r="AR5" s="92"/>
      <c r="AS5" s="92"/>
      <c r="AT5" s="66"/>
      <c r="AU5" s="66"/>
      <c r="AV5" s="96" t="s">
        <v>355</v>
      </c>
      <c r="AW5" s="96" t="s">
        <v>356</v>
      </c>
      <c r="AX5" s="96" t="s">
        <v>357</v>
      </c>
      <c r="AY5" s="66"/>
      <c r="AZ5" s="66"/>
      <c r="BA5" s="106" t="s">
        <v>360</v>
      </c>
      <c r="BB5" s="65"/>
      <c r="BC5" s="65"/>
      <c r="BD5" s="65"/>
      <c r="BE5" s="65"/>
      <c r="BF5" s="96" t="s">
        <v>375</v>
      </c>
      <c r="BG5" s="62"/>
      <c r="BH5" s="62"/>
      <c r="BI5" s="62"/>
      <c r="BJ5" s="63"/>
    </row>
    <row r="6" spans="2:115" ht="51" outlineLevel="2">
      <c r="B6" s="103"/>
      <c r="C6" s="104"/>
      <c r="D6" s="104"/>
      <c r="E6" s="104"/>
      <c r="F6" s="105"/>
      <c r="G6" s="99"/>
      <c r="H6" s="99"/>
      <c r="I6" s="3" t="s">
        <v>8</v>
      </c>
      <c r="J6" s="3" t="s">
        <v>9</v>
      </c>
      <c r="K6" s="3" t="s">
        <v>10</v>
      </c>
      <c r="L6" s="99"/>
      <c r="M6" s="99"/>
      <c r="N6" s="98"/>
      <c r="O6" s="98"/>
      <c r="P6" s="98"/>
      <c r="Q6" s="3" t="s">
        <v>24</v>
      </c>
      <c r="R6" s="3" t="s">
        <v>25</v>
      </c>
      <c r="S6" s="3" t="s">
        <v>27</v>
      </c>
      <c r="T6" s="3" t="s">
        <v>28</v>
      </c>
      <c r="U6" s="3" t="s">
        <v>29</v>
      </c>
      <c r="V6" s="3" t="s">
        <v>30</v>
      </c>
      <c r="W6" s="3" t="s">
        <v>31</v>
      </c>
      <c r="X6" s="3" t="s">
        <v>43</v>
      </c>
      <c r="Y6" s="3" t="s">
        <v>33</v>
      </c>
      <c r="Z6" s="3" t="s">
        <v>34</v>
      </c>
      <c r="AA6" s="3" t="s">
        <v>9</v>
      </c>
      <c r="AB6" s="3" t="s">
        <v>10</v>
      </c>
      <c r="AC6" s="3" t="s">
        <v>35</v>
      </c>
      <c r="AD6" s="3" t="s">
        <v>36</v>
      </c>
      <c r="AE6" s="3" t="s">
        <v>38</v>
      </c>
      <c r="AF6" s="3" t="s">
        <v>39</v>
      </c>
      <c r="AG6" s="3" t="s">
        <v>41</v>
      </c>
      <c r="AH6" s="3" t="s">
        <v>24</v>
      </c>
      <c r="AI6" s="3" t="s">
        <v>42</v>
      </c>
      <c r="AJ6" s="58"/>
      <c r="AK6" s="96"/>
      <c r="AL6" s="96"/>
      <c r="AM6" s="96"/>
      <c r="AN6" s="107"/>
      <c r="AO6" s="96"/>
      <c r="AP6" s="106"/>
      <c r="AQ6" s="91" t="s">
        <v>362</v>
      </c>
      <c r="AR6" s="91" t="s">
        <v>363</v>
      </c>
      <c r="AS6" s="91" t="s">
        <v>367</v>
      </c>
      <c r="AT6" s="83" t="s">
        <v>353</v>
      </c>
      <c r="AU6" s="90" t="s">
        <v>354</v>
      </c>
      <c r="AV6" s="96"/>
      <c r="AW6" s="96"/>
      <c r="AX6" s="96"/>
      <c r="AY6" s="67" t="s">
        <v>353</v>
      </c>
      <c r="AZ6" s="67" t="s">
        <v>354</v>
      </c>
      <c r="BA6" s="106"/>
      <c r="BB6" s="67" t="s">
        <v>358</v>
      </c>
      <c r="BC6" s="67" t="s">
        <v>359</v>
      </c>
      <c r="BD6" s="67" t="s">
        <v>374</v>
      </c>
      <c r="BE6" s="67" t="s">
        <v>373</v>
      </c>
      <c r="BF6" s="96"/>
      <c r="BG6" s="63"/>
      <c r="BH6" s="63"/>
      <c r="BI6" s="63"/>
      <c r="BJ6" s="63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2:61" ht="12.75" outlineLevel="2">
      <c r="B7" s="21">
        <v>1</v>
      </c>
      <c r="C7" s="21"/>
      <c r="D7" s="21"/>
      <c r="E7" s="21"/>
      <c r="F7" s="21"/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59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2"/>
      <c r="BH7" s="2"/>
      <c r="BI7" s="2"/>
    </row>
    <row r="8" spans="1:83" s="17" customFormat="1" ht="84" outlineLevel="3">
      <c r="A8" s="17">
        <v>1</v>
      </c>
      <c r="B8" s="30" t="s">
        <v>74</v>
      </c>
      <c r="C8" s="19" t="s">
        <v>75</v>
      </c>
      <c r="D8" s="19" t="s">
        <v>76</v>
      </c>
      <c r="E8" s="19" t="s">
        <v>77</v>
      </c>
      <c r="F8" s="14" t="s">
        <v>59</v>
      </c>
      <c r="G8" s="14"/>
      <c r="H8" s="3"/>
      <c r="I8" s="31" t="s">
        <v>78</v>
      </c>
      <c r="J8" s="7" t="s">
        <v>79</v>
      </c>
      <c r="K8" s="7" t="s">
        <v>57</v>
      </c>
      <c r="L8" s="7" t="s">
        <v>80</v>
      </c>
      <c r="M8" s="95" t="s">
        <v>370</v>
      </c>
      <c r="N8" s="3" t="s">
        <v>60</v>
      </c>
      <c r="O8" s="7" t="s">
        <v>81</v>
      </c>
      <c r="P8" s="7" t="s">
        <v>82</v>
      </c>
      <c r="Q8" s="7" t="s">
        <v>83</v>
      </c>
      <c r="R8" s="7" t="s">
        <v>84</v>
      </c>
      <c r="S8" s="32" t="s">
        <v>85</v>
      </c>
      <c r="T8" s="3"/>
      <c r="U8" s="3"/>
      <c r="V8" s="5"/>
      <c r="W8" s="5"/>
      <c r="X8" s="5">
        <v>994622.44</v>
      </c>
      <c r="Y8" s="7" t="s">
        <v>86</v>
      </c>
      <c r="Z8" s="7" t="s">
        <v>87</v>
      </c>
      <c r="AA8" s="8" t="s">
        <v>52</v>
      </c>
      <c r="AB8" s="8" t="s">
        <v>57</v>
      </c>
      <c r="AC8" s="6"/>
      <c r="AD8" s="7" t="s">
        <v>88</v>
      </c>
      <c r="AE8" s="8" t="s">
        <v>89</v>
      </c>
      <c r="AF8" s="8" t="s">
        <v>89</v>
      </c>
      <c r="AG8" s="5"/>
      <c r="AH8" s="6"/>
      <c r="AI8" s="6"/>
      <c r="AJ8" s="60"/>
      <c r="AK8" s="74">
        <v>1</v>
      </c>
      <c r="AL8" s="68" t="s">
        <v>361</v>
      </c>
      <c r="AM8" s="68" t="s">
        <v>361</v>
      </c>
      <c r="AN8" s="74">
        <f>IF(AL8+AM8+AK8=1,0,1)</f>
        <v>0</v>
      </c>
      <c r="AO8" s="93">
        <f>IF(AK8=1,1,0)</f>
        <v>1</v>
      </c>
      <c r="AP8" s="68">
        <v>1</v>
      </c>
      <c r="AQ8" s="93">
        <f>IF(AL8=1,AP8,0)</f>
        <v>0</v>
      </c>
      <c r="AR8" s="93">
        <f>IF(AM8=1,AP8,0)</f>
        <v>0</v>
      </c>
      <c r="AS8" s="93">
        <f>IF(AN8=1,AP8,0)</f>
        <v>0</v>
      </c>
      <c r="AT8" s="82">
        <f>AP8</f>
        <v>1</v>
      </c>
      <c r="AU8" s="69">
        <v>0</v>
      </c>
      <c r="AV8" s="69" t="s">
        <v>361</v>
      </c>
      <c r="AW8" s="69" t="s">
        <v>361</v>
      </c>
      <c r="AX8" s="74">
        <f>IF(AN8=0,0,1)</f>
        <v>0</v>
      </c>
      <c r="AY8" s="74">
        <f>AX8</f>
        <v>0</v>
      </c>
      <c r="AZ8" s="69" t="s">
        <v>361</v>
      </c>
      <c r="BA8" s="84">
        <v>994700</v>
      </c>
      <c r="BB8" s="89">
        <f>IF(AN8=1,BA8,0)</f>
        <v>0</v>
      </c>
      <c r="BC8" s="89">
        <f>IF(AM8=1,BA8,0)</f>
        <v>0</v>
      </c>
      <c r="BD8" s="89">
        <f>IF(AK8=1,BA8,0)</f>
        <v>994700</v>
      </c>
      <c r="BE8" s="89">
        <f>IF(AL8=1,BA8,0)</f>
        <v>0</v>
      </c>
      <c r="BF8" s="89">
        <v>0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</row>
    <row r="9" spans="1:83" s="17" customFormat="1" ht="102" outlineLevel="3">
      <c r="A9" s="17">
        <v>1</v>
      </c>
      <c r="B9" s="30" t="s">
        <v>74</v>
      </c>
      <c r="C9" s="19" t="s">
        <v>75</v>
      </c>
      <c r="D9" s="19" t="s">
        <v>76</v>
      </c>
      <c r="E9" s="19" t="s">
        <v>77</v>
      </c>
      <c r="F9" s="14" t="s">
        <v>90</v>
      </c>
      <c r="G9" s="14"/>
      <c r="H9" s="3"/>
      <c r="I9" s="31" t="s">
        <v>78</v>
      </c>
      <c r="J9" s="7" t="s">
        <v>79</v>
      </c>
      <c r="K9" s="7" t="s">
        <v>57</v>
      </c>
      <c r="L9" s="7" t="s">
        <v>80</v>
      </c>
      <c r="M9" s="95" t="s">
        <v>370</v>
      </c>
      <c r="N9" s="3" t="s">
        <v>60</v>
      </c>
      <c r="O9" s="7" t="s">
        <v>81</v>
      </c>
      <c r="P9" s="7" t="s">
        <v>82</v>
      </c>
      <c r="Q9" s="7" t="s">
        <v>83</v>
      </c>
      <c r="R9" s="7" t="s">
        <v>91</v>
      </c>
      <c r="S9" s="32" t="s">
        <v>92</v>
      </c>
      <c r="T9" s="3"/>
      <c r="U9" s="3"/>
      <c r="V9" s="5"/>
      <c r="W9" s="5"/>
      <c r="X9" s="5">
        <v>520300</v>
      </c>
      <c r="Y9" s="7" t="s">
        <v>86</v>
      </c>
      <c r="Z9" s="7" t="s">
        <v>87</v>
      </c>
      <c r="AA9" s="8" t="s">
        <v>52</v>
      </c>
      <c r="AB9" s="8" t="s">
        <v>57</v>
      </c>
      <c r="AC9" s="6"/>
      <c r="AD9" s="7" t="s">
        <v>88</v>
      </c>
      <c r="AE9" s="8" t="s">
        <v>89</v>
      </c>
      <c r="AF9" s="8" t="s">
        <v>89</v>
      </c>
      <c r="AG9" s="5"/>
      <c r="AH9" s="6"/>
      <c r="AI9" s="6"/>
      <c r="AJ9" s="60"/>
      <c r="AK9" s="74">
        <v>1</v>
      </c>
      <c r="AL9" s="68" t="s">
        <v>361</v>
      </c>
      <c r="AM9" s="68" t="s">
        <v>361</v>
      </c>
      <c r="AN9" s="74">
        <f>IF(AL9+AM9+AK9=1,0,1)</f>
        <v>0</v>
      </c>
      <c r="AO9" s="93">
        <f>IF(AK9=1,1,0)</f>
        <v>1</v>
      </c>
      <c r="AP9" s="69">
        <v>1</v>
      </c>
      <c r="AQ9" s="93">
        <f>IF(AL9=1,AP9,0)</f>
        <v>0</v>
      </c>
      <c r="AR9" s="93">
        <f>IF(AM9=1,AP9,0)</f>
        <v>0</v>
      </c>
      <c r="AS9" s="93">
        <f>IF(AN9=1,AP9,0)</f>
        <v>0</v>
      </c>
      <c r="AT9" s="82">
        <f aca="true" t="shared" si="0" ref="AT9:AT72">AP9</f>
        <v>1</v>
      </c>
      <c r="AU9" s="69">
        <v>0</v>
      </c>
      <c r="AV9" s="69" t="s">
        <v>361</v>
      </c>
      <c r="AW9" s="69" t="s">
        <v>361</v>
      </c>
      <c r="AX9" s="74">
        <f>IF(AN9=0,0,1)</f>
        <v>0</v>
      </c>
      <c r="AY9" s="74">
        <f>AX9</f>
        <v>0</v>
      </c>
      <c r="AZ9" s="69">
        <v>0</v>
      </c>
      <c r="BA9" s="84">
        <v>520300</v>
      </c>
      <c r="BB9" s="89">
        <f>IF(AN9=1,BA9,0)</f>
        <v>0</v>
      </c>
      <c r="BC9" s="89">
        <f>IF(AM9=1,BA9,0)</f>
        <v>0</v>
      </c>
      <c r="BD9" s="89">
        <f>IF(AK9=1,BA9,0)</f>
        <v>520300</v>
      </c>
      <c r="BE9" s="89">
        <f>IF(AL9=1,BA9,0)</f>
        <v>0</v>
      </c>
      <c r="BF9" s="89">
        <v>0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</row>
    <row r="10" spans="1:83" s="17" customFormat="1" ht="114.75" outlineLevel="3">
      <c r="A10" s="17">
        <v>1</v>
      </c>
      <c r="B10" s="30" t="s">
        <v>74</v>
      </c>
      <c r="C10" s="19" t="s">
        <v>93</v>
      </c>
      <c r="D10" s="19" t="s">
        <v>76</v>
      </c>
      <c r="E10" s="19" t="s">
        <v>77</v>
      </c>
      <c r="F10" s="14" t="s">
        <v>94</v>
      </c>
      <c r="G10" s="14"/>
      <c r="H10" s="3"/>
      <c r="I10" s="31" t="s">
        <v>63</v>
      </c>
      <c r="J10" s="7" t="s">
        <v>79</v>
      </c>
      <c r="K10" s="7" t="s">
        <v>57</v>
      </c>
      <c r="L10" s="7" t="s">
        <v>80</v>
      </c>
      <c r="M10" s="7" t="s">
        <v>369</v>
      </c>
      <c r="N10" s="3"/>
      <c r="O10" s="7"/>
      <c r="P10" s="7" t="s">
        <v>95</v>
      </c>
      <c r="Q10" s="7" t="s">
        <v>96</v>
      </c>
      <c r="R10" s="7" t="s">
        <v>97</v>
      </c>
      <c r="S10" s="32" t="s">
        <v>104</v>
      </c>
      <c r="T10" s="3"/>
      <c r="U10" s="3"/>
      <c r="V10" s="5"/>
      <c r="W10" s="5"/>
      <c r="X10" s="20">
        <f>SUM(X11:X14)</f>
        <v>1244132.03</v>
      </c>
      <c r="Y10" s="7" t="s">
        <v>102</v>
      </c>
      <c r="Z10" s="7" t="s">
        <v>103</v>
      </c>
      <c r="AA10" s="8" t="s">
        <v>19</v>
      </c>
      <c r="AB10" s="8" t="s">
        <v>15</v>
      </c>
      <c r="AC10" s="6"/>
      <c r="AD10" s="7" t="s">
        <v>20</v>
      </c>
      <c r="AE10" s="8" t="s">
        <v>89</v>
      </c>
      <c r="AF10" s="8" t="s">
        <v>89</v>
      </c>
      <c r="AG10" s="5"/>
      <c r="AH10" s="6"/>
      <c r="AI10" s="6"/>
      <c r="AJ10" s="60"/>
      <c r="AK10" s="74">
        <v>0</v>
      </c>
      <c r="AL10" s="69">
        <v>1</v>
      </c>
      <c r="AM10" s="69">
        <v>0</v>
      </c>
      <c r="AN10" s="74">
        <f>IF(AL10+AM10+AK10=1,0,1)</f>
        <v>0</v>
      </c>
      <c r="AO10" s="93">
        <f>IF(AK10=1,1,0)</f>
        <v>0</v>
      </c>
      <c r="AP10" s="69">
        <v>1</v>
      </c>
      <c r="AQ10" s="93">
        <f>IF(AL10=1,AP10,0)</f>
        <v>1</v>
      </c>
      <c r="AR10" s="93">
        <f>IF(AM10=1,AP10,0)</f>
        <v>0</v>
      </c>
      <c r="AS10" s="93">
        <f>IF(AN10=1,AP10,0)</f>
        <v>0</v>
      </c>
      <c r="AT10" s="82">
        <f t="shared" si="0"/>
        <v>1</v>
      </c>
      <c r="AU10" s="69">
        <v>0</v>
      </c>
      <c r="AV10" s="69" t="s">
        <v>361</v>
      </c>
      <c r="AW10" s="69" t="s">
        <v>361</v>
      </c>
      <c r="AX10" s="74">
        <f>IF(AN10=0,0,1)</f>
        <v>0</v>
      </c>
      <c r="AY10" s="74">
        <f>AX10</f>
        <v>0</v>
      </c>
      <c r="AZ10" s="69"/>
      <c r="BA10" s="85">
        <f>X10</f>
        <v>1244132.03</v>
      </c>
      <c r="BB10" s="89">
        <f>IF(AN10=1,BA10,0)</f>
        <v>0</v>
      </c>
      <c r="BC10" s="89">
        <f>IF(AM10=1,BA10,0)</f>
        <v>0</v>
      </c>
      <c r="BD10" s="89">
        <f>IF(AK10=1,BA10,0)</f>
        <v>0</v>
      </c>
      <c r="BE10" s="89">
        <f>IF(AL10=1,BA10,0)</f>
        <v>1244132.03</v>
      </c>
      <c r="BF10" s="89">
        <v>0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</row>
    <row r="11" spans="2:83" s="115" customFormat="1" ht="25.5" outlineLevel="3">
      <c r="B11" s="116"/>
      <c r="C11" s="116"/>
      <c r="D11" s="116"/>
      <c r="E11" s="116"/>
      <c r="F11" s="116"/>
      <c r="G11" s="116"/>
      <c r="H11" s="116"/>
      <c r="I11" s="117"/>
      <c r="J11" s="118"/>
      <c r="K11" s="118"/>
      <c r="L11" s="118"/>
      <c r="M11" s="118"/>
      <c r="N11" s="116"/>
      <c r="O11" s="118"/>
      <c r="P11" s="118"/>
      <c r="Q11" s="118"/>
      <c r="R11" s="118"/>
      <c r="S11" s="119" t="s">
        <v>98</v>
      </c>
      <c r="T11" s="120"/>
      <c r="U11" s="120"/>
      <c r="V11" s="121"/>
      <c r="W11" s="121"/>
      <c r="X11" s="121">
        <v>1230249.67</v>
      </c>
      <c r="Y11" s="118"/>
      <c r="Z11" s="118"/>
      <c r="AA11" s="122"/>
      <c r="AB11" s="122"/>
      <c r="AC11" s="123"/>
      <c r="AD11" s="118"/>
      <c r="AE11" s="122"/>
      <c r="AF11" s="123"/>
      <c r="AG11" s="124"/>
      <c r="AH11" s="123"/>
      <c r="AI11" s="123"/>
      <c r="AJ11" s="125"/>
      <c r="AL11" s="126"/>
      <c r="AM11" s="126"/>
      <c r="AN11" s="126"/>
      <c r="AO11" s="126"/>
      <c r="AP11" s="126"/>
      <c r="AQ11" s="126"/>
      <c r="AR11" s="126"/>
      <c r="AS11" s="126"/>
      <c r="AT11" s="127">
        <f t="shared" si="0"/>
        <v>0</v>
      </c>
      <c r="AU11" s="126"/>
      <c r="AV11" s="126"/>
      <c r="AW11" s="126"/>
      <c r="AX11" s="126"/>
      <c r="AY11" s="126"/>
      <c r="AZ11" s="126"/>
      <c r="BA11" s="128"/>
      <c r="BB11" s="128"/>
      <c r="BC11" s="128"/>
      <c r="BD11" s="128"/>
      <c r="BE11" s="128"/>
      <c r="BF11" s="128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</row>
    <row r="12" spans="17:94" s="129" customFormat="1" ht="25.5" outlineLevel="2">
      <c r="Q12" s="130"/>
      <c r="R12" s="131"/>
      <c r="S12" s="119" t="s">
        <v>99</v>
      </c>
      <c r="T12" s="120"/>
      <c r="U12" s="120"/>
      <c r="V12" s="121"/>
      <c r="W12" s="121"/>
      <c r="X12" s="121">
        <v>11745.6</v>
      </c>
      <c r="AJ12" s="132"/>
      <c r="AL12" s="133"/>
      <c r="AM12" s="133"/>
      <c r="AN12" s="126"/>
      <c r="AO12" s="133"/>
      <c r="AP12" s="133"/>
      <c r="AQ12" s="133"/>
      <c r="AR12" s="133"/>
      <c r="AS12" s="133"/>
      <c r="AT12" s="127">
        <f t="shared" si="0"/>
        <v>0</v>
      </c>
      <c r="AU12" s="133"/>
      <c r="AV12" s="126"/>
      <c r="AW12" s="126"/>
      <c r="AX12" s="126"/>
      <c r="AY12" s="126"/>
      <c r="AZ12" s="133"/>
      <c r="BA12" s="134"/>
      <c r="BB12" s="134"/>
      <c r="BC12" s="134"/>
      <c r="BD12" s="134"/>
      <c r="BE12" s="134"/>
      <c r="BF12" s="134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</row>
    <row r="13" spans="17:94" s="129" customFormat="1" ht="25.5" outlineLevel="2">
      <c r="Q13" s="130"/>
      <c r="R13" s="131"/>
      <c r="S13" s="119" t="s">
        <v>100</v>
      </c>
      <c r="T13" s="120"/>
      <c r="U13" s="120"/>
      <c r="V13" s="121"/>
      <c r="W13" s="121"/>
      <c r="X13" s="121">
        <v>1401.5</v>
      </c>
      <c r="AJ13" s="132"/>
      <c r="AL13" s="133"/>
      <c r="AM13" s="133"/>
      <c r="AN13" s="126"/>
      <c r="AO13" s="133"/>
      <c r="AP13" s="133"/>
      <c r="AQ13" s="133"/>
      <c r="AR13" s="133"/>
      <c r="AS13" s="133"/>
      <c r="AT13" s="127">
        <f t="shared" si="0"/>
        <v>0</v>
      </c>
      <c r="AU13" s="133"/>
      <c r="AV13" s="126"/>
      <c r="AW13" s="126"/>
      <c r="AX13" s="126"/>
      <c r="AY13" s="126"/>
      <c r="AZ13" s="133"/>
      <c r="BA13" s="134"/>
      <c r="BB13" s="134"/>
      <c r="BC13" s="134"/>
      <c r="BD13" s="134"/>
      <c r="BE13" s="134"/>
      <c r="BF13" s="134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</row>
    <row r="14" spans="17:94" s="129" customFormat="1" ht="12.75" outlineLevel="2">
      <c r="Q14" s="130"/>
      <c r="R14" s="131"/>
      <c r="S14" s="119" t="s">
        <v>101</v>
      </c>
      <c r="T14" s="120"/>
      <c r="U14" s="120"/>
      <c r="V14" s="121"/>
      <c r="W14" s="121"/>
      <c r="X14" s="121">
        <v>735.26</v>
      </c>
      <c r="AJ14" s="132"/>
      <c r="AL14" s="133"/>
      <c r="AM14" s="133"/>
      <c r="AN14" s="126"/>
      <c r="AO14" s="133"/>
      <c r="AP14" s="133"/>
      <c r="AQ14" s="133"/>
      <c r="AR14" s="133"/>
      <c r="AS14" s="133"/>
      <c r="AT14" s="127">
        <f t="shared" si="0"/>
        <v>0</v>
      </c>
      <c r="AU14" s="133"/>
      <c r="AV14" s="126"/>
      <c r="AW14" s="126"/>
      <c r="AX14" s="126"/>
      <c r="AY14" s="126"/>
      <c r="AZ14" s="133"/>
      <c r="BA14" s="134"/>
      <c r="BB14" s="134"/>
      <c r="BC14" s="134"/>
      <c r="BD14" s="134"/>
      <c r="BE14" s="134"/>
      <c r="BF14" s="134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</row>
    <row r="15" spans="1:83" s="17" customFormat="1" ht="114.75" outlineLevel="3">
      <c r="A15" s="17">
        <v>1</v>
      </c>
      <c r="B15" s="30" t="s">
        <v>74</v>
      </c>
      <c r="C15" s="19" t="s">
        <v>93</v>
      </c>
      <c r="D15" s="19" t="s">
        <v>76</v>
      </c>
      <c r="E15" s="19" t="s">
        <v>77</v>
      </c>
      <c r="F15" s="11" t="s">
        <v>105</v>
      </c>
      <c r="G15" s="14"/>
      <c r="H15" s="3"/>
      <c r="I15" s="31" t="s">
        <v>63</v>
      </c>
      <c r="J15" s="7" t="s">
        <v>79</v>
      </c>
      <c r="K15" s="7" t="s">
        <v>57</v>
      </c>
      <c r="L15" s="7" t="s">
        <v>80</v>
      </c>
      <c r="M15" s="7" t="s">
        <v>369</v>
      </c>
      <c r="N15" s="3"/>
      <c r="O15" s="7"/>
      <c r="P15" s="7" t="s">
        <v>95</v>
      </c>
      <c r="Q15" s="7" t="s">
        <v>96</v>
      </c>
      <c r="R15" s="7" t="s">
        <v>106</v>
      </c>
      <c r="S15" s="32" t="s">
        <v>107</v>
      </c>
      <c r="T15" s="3"/>
      <c r="U15" s="3"/>
      <c r="V15" s="5"/>
      <c r="W15" s="5"/>
      <c r="X15" s="20">
        <f>SUM(X16:X19)</f>
        <v>35941.83000000001</v>
      </c>
      <c r="Y15" s="7" t="s">
        <v>102</v>
      </c>
      <c r="Z15" s="7" t="s">
        <v>103</v>
      </c>
      <c r="AA15" s="8" t="s">
        <v>19</v>
      </c>
      <c r="AB15" s="8" t="s">
        <v>15</v>
      </c>
      <c r="AC15" s="6"/>
      <c r="AD15" s="7" t="s">
        <v>20</v>
      </c>
      <c r="AE15" s="8" t="s">
        <v>89</v>
      </c>
      <c r="AF15" s="8" t="s">
        <v>89</v>
      </c>
      <c r="AG15" s="5"/>
      <c r="AH15" s="6"/>
      <c r="AI15" s="6"/>
      <c r="AJ15" s="60"/>
      <c r="AK15" s="74">
        <v>0</v>
      </c>
      <c r="AL15" s="69">
        <v>1</v>
      </c>
      <c r="AM15" s="69">
        <v>0</v>
      </c>
      <c r="AN15" s="74">
        <f>IF(AL15+AM15+AK15=1,0,1)</f>
        <v>0</v>
      </c>
      <c r="AO15" s="93">
        <f>IF(AK15=1,1,0)</f>
        <v>0</v>
      </c>
      <c r="AP15" s="69">
        <v>1</v>
      </c>
      <c r="AQ15" s="93">
        <f>IF(AL15=1,AP15,0)</f>
        <v>1</v>
      </c>
      <c r="AR15" s="93">
        <f>IF(AM15=1,AP15,0)</f>
        <v>0</v>
      </c>
      <c r="AS15" s="93">
        <f>IF(AN15=1,AP15,0)</f>
        <v>0</v>
      </c>
      <c r="AT15" s="82">
        <f t="shared" si="0"/>
        <v>1</v>
      </c>
      <c r="AU15" s="69">
        <v>0</v>
      </c>
      <c r="AV15" s="69" t="s">
        <v>361</v>
      </c>
      <c r="AW15" s="69" t="s">
        <v>361</v>
      </c>
      <c r="AX15" s="74">
        <f>IF(AN15=0,0,1)</f>
        <v>0</v>
      </c>
      <c r="AY15" s="74">
        <f>AX15</f>
        <v>0</v>
      </c>
      <c r="AZ15" s="69"/>
      <c r="BA15" s="85">
        <f>X15</f>
        <v>35941.83000000001</v>
      </c>
      <c r="BB15" s="89">
        <f>IF(AN15=1,BA15,0)</f>
        <v>0</v>
      </c>
      <c r="BC15" s="89">
        <f>IF(AM15=1,BA15,0)</f>
        <v>0</v>
      </c>
      <c r="BD15" s="89">
        <f>IF(AK15=1,BA15,0)</f>
        <v>0</v>
      </c>
      <c r="BE15" s="89">
        <f>IF(AL15=1,BA15,0)</f>
        <v>35941.83000000001</v>
      </c>
      <c r="BF15" s="89">
        <v>0</v>
      </c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2:83" s="115" customFormat="1" ht="25.5" outlineLevel="3">
      <c r="B16" s="116"/>
      <c r="C16" s="116"/>
      <c r="D16" s="116"/>
      <c r="E16" s="116"/>
      <c r="F16" s="116"/>
      <c r="G16" s="116"/>
      <c r="H16" s="116"/>
      <c r="I16" s="117"/>
      <c r="J16" s="118"/>
      <c r="K16" s="118"/>
      <c r="L16" s="118"/>
      <c r="M16" s="118"/>
      <c r="N16" s="116"/>
      <c r="O16" s="118"/>
      <c r="P16" s="118"/>
      <c r="Q16" s="118"/>
      <c r="R16" s="118"/>
      <c r="S16" s="119" t="s">
        <v>98</v>
      </c>
      <c r="T16" s="120"/>
      <c r="U16" s="120"/>
      <c r="V16" s="121"/>
      <c r="W16" s="121"/>
      <c r="X16" s="121">
        <v>35646.41</v>
      </c>
      <c r="Y16" s="118"/>
      <c r="Z16" s="118"/>
      <c r="AA16" s="122"/>
      <c r="AB16" s="122"/>
      <c r="AC16" s="123"/>
      <c r="AD16" s="118"/>
      <c r="AE16" s="122"/>
      <c r="AF16" s="123"/>
      <c r="AG16" s="124"/>
      <c r="AH16" s="123"/>
      <c r="AI16" s="123"/>
      <c r="AJ16" s="125"/>
      <c r="AL16" s="126"/>
      <c r="AM16" s="126"/>
      <c r="AN16" s="126"/>
      <c r="AO16" s="126"/>
      <c r="AP16" s="126"/>
      <c r="AQ16" s="126"/>
      <c r="AR16" s="126"/>
      <c r="AS16" s="126"/>
      <c r="AT16" s="127"/>
      <c r="AU16" s="126"/>
      <c r="AV16" s="126"/>
      <c r="AW16" s="126"/>
      <c r="AX16" s="126"/>
      <c r="AY16" s="126"/>
      <c r="AZ16" s="126"/>
      <c r="BA16" s="128"/>
      <c r="BB16" s="128"/>
      <c r="BC16" s="128"/>
      <c r="BD16" s="128"/>
      <c r="BE16" s="128"/>
      <c r="BF16" s="128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</row>
    <row r="17" spans="17:94" s="129" customFormat="1" ht="25.5" outlineLevel="2">
      <c r="Q17" s="130"/>
      <c r="R17" s="131"/>
      <c r="S17" s="119" t="s">
        <v>99</v>
      </c>
      <c r="T17" s="120"/>
      <c r="U17" s="120"/>
      <c r="V17" s="121"/>
      <c r="W17" s="121"/>
      <c r="X17" s="121">
        <v>248.9</v>
      </c>
      <c r="AJ17" s="132"/>
      <c r="AL17" s="133"/>
      <c r="AM17" s="133"/>
      <c r="AN17" s="126"/>
      <c r="AO17" s="133"/>
      <c r="AP17" s="133"/>
      <c r="AQ17" s="133"/>
      <c r="AR17" s="133"/>
      <c r="AS17" s="133"/>
      <c r="AT17" s="127"/>
      <c r="AU17" s="133"/>
      <c r="AV17" s="126"/>
      <c r="AW17" s="126"/>
      <c r="AX17" s="126"/>
      <c r="AY17" s="126"/>
      <c r="AZ17" s="133"/>
      <c r="BA17" s="134"/>
      <c r="BB17" s="134"/>
      <c r="BC17" s="134"/>
      <c r="BD17" s="134"/>
      <c r="BE17" s="134"/>
      <c r="BF17" s="134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</row>
    <row r="18" spans="17:94" s="129" customFormat="1" ht="25.5" outlineLevel="2">
      <c r="Q18" s="130"/>
      <c r="R18" s="131"/>
      <c r="S18" s="119" t="s">
        <v>100</v>
      </c>
      <c r="T18" s="120"/>
      <c r="U18" s="120"/>
      <c r="V18" s="121"/>
      <c r="W18" s="121"/>
      <c r="X18" s="121">
        <v>30.47</v>
      </c>
      <c r="AJ18" s="132"/>
      <c r="AL18" s="133"/>
      <c r="AM18" s="133"/>
      <c r="AN18" s="126"/>
      <c r="AO18" s="133"/>
      <c r="AP18" s="133"/>
      <c r="AQ18" s="133"/>
      <c r="AR18" s="133"/>
      <c r="AS18" s="133"/>
      <c r="AT18" s="127"/>
      <c r="AU18" s="133"/>
      <c r="AV18" s="126"/>
      <c r="AW18" s="126"/>
      <c r="AX18" s="126"/>
      <c r="AY18" s="126"/>
      <c r="AZ18" s="133"/>
      <c r="BA18" s="134"/>
      <c r="BB18" s="134"/>
      <c r="BC18" s="134"/>
      <c r="BD18" s="134"/>
      <c r="BE18" s="134"/>
      <c r="BF18" s="134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</row>
    <row r="19" spans="17:94" s="129" customFormat="1" ht="12.75" outlineLevel="2">
      <c r="Q19" s="130"/>
      <c r="R19" s="131"/>
      <c r="S19" s="119" t="s">
        <v>101</v>
      </c>
      <c r="T19" s="120"/>
      <c r="U19" s="120"/>
      <c r="V19" s="121"/>
      <c r="W19" s="121"/>
      <c r="X19" s="121">
        <v>16.05</v>
      </c>
      <c r="AJ19" s="132"/>
      <c r="AL19" s="133"/>
      <c r="AM19" s="133"/>
      <c r="AN19" s="126"/>
      <c r="AO19" s="133"/>
      <c r="AP19" s="133"/>
      <c r="AQ19" s="133"/>
      <c r="AR19" s="133"/>
      <c r="AS19" s="133"/>
      <c r="AT19" s="127"/>
      <c r="AU19" s="133"/>
      <c r="AV19" s="126"/>
      <c r="AW19" s="126"/>
      <c r="AX19" s="126"/>
      <c r="AY19" s="126"/>
      <c r="AZ19" s="133"/>
      <c r="BA19" s="134"/>
      <c r="BB19" s="134"/>
      <c r="BC19" s="134"/>
      <c r="BD19" s="134"/>
      <c r="BE19" s="134"/>
      <c r="BF19" s="134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</row>
    <row r="20" spans="1:83" s="17" customFormat="1" ht="114.75" outlineLevel="3">
      <c r="A20" s="17">
        <v>1</v>
      </c>
      <c r="B20" s="30" t="s">
        <v>74</v>
      </c>
      <c r="C20" s="19" t="s">
        <v>93</v>
      </c>
      <c r="D20" s="19" t="s">
        <v>76</v>
      </c>
      <c r="E20" s="19" t="s">
        <v>77</v>
      </c>
      <c r="F20" s="11" t="s">
        <v>108</v>
      </c>
      <c r="G20" s="14"/>
      <c r="H20" s="3"/>
      <c r="I20" s="31" t="s">
        <v>63</v>
      </c>
      <c r="J20" s="7" t="s">
        <v>79</v>
      </c>
      <c r="K20" s="7" t="s">
        <v>57</v>
      </c>
      <c r="L20" s="7" t="s">
        <v>80</v>
      </c>
      <c r="M20" s="7" t="s">
        <v>369</v>
      </c>
      <c r="N20" s="3"/>
      <c r="O20" s="7"/>
      <c r="P20" s="7" t="s">
        <v>95</v>
      </c>
      <c r="Q20" s="7" t="s">
        <v>96</v>
      </c>
      <c r="R20" s="7" t="s">
        <v>110</v>
      </c>
      <c r="S20" s="32" t="s">
        <v>109</v>
      </c>
      <c r="T20" s="3"/>
      <c r="U20" s="3"/>
      <c r="V20" s="5"/>
      <c r="W20" s="5"/>
      <c r="X20" s="20">
        <f>SUM(X21:X21)</f>
        <v>46917.15</v>
      </c>
      <c r="Y20" s="7" t="s">
        <v>102</v>
      </c>
      <c r="Z20" s="7" t="s">
        <v>103</v>
      </c>
      <c r="AA20" s="8" t="s">
        <v>19</v>
      </c>
      <c r="AB20" s="8" t="s">
        <v>15</v>
      </c>
      <c r="AC20" s="6"/>
      <c r="AD20" s="7" t="s">
        <v>20</v>
      </c>
      <c r="AE20" s="8" t="s">
        <v>89</v>
      </c>
      <c r="AF20" s="8" t="s">
        <v>89</v>
      </c>
      <c r="AG20" s="5"/>
      <c r="AH20" s="6"/>
      <c r="AI20" s="6"/>
      <c r="AJ20" s="60"/>
      <c r="AK20" s="74">
        <v>0</v>
      </c>
      <c r="AL20" s="69">
        <v>1</v>
      </c>
      <c r="AM20" s="69">
        <v>0</v>
      </c>
      <c r="AN20" s="74">
        <f>IF(AL20+AM20+AK20=1,0,1)</f>
        <v>0</v>
      </c>
      <c r="AO20" s="93">
        <f>IF(AK20=1,1,0)</f>
        <v>0</v>
      </c>
      <c r="AP20" s="69">
        <v>1</v>
      </c>
      <c r="AQ20" s="93">
        <f>IF(AL20=1,AP20,0)</f>
        <v>1</v>
      </c>
      <c r="AR20" s="93">
        <f>IF(AM20=1,AP20,0)</f>
        <v>0</v>
      </c>
      <c r="AS20" s="93">
        <f>IF(AN20=1,AP20,0)</f>
        <v>0</v>
      </c>
      <c r="AT20" s="82">
        <f t="shared" si="0"/>
        <v>1</v>
      </c>
      <c r="AU20" s="69"/>
      <c r="AV20" s="69" t="s">
        <v>361</v>
      </c>
      <c r="AW20" s="69" t="s">
        <v>361</v>
      </c>
      <c r="AX20" s="74">
        <f>IF(AN20=0,0,1)</f>
        <v>0</v>
      </c>
      <c r="AY20" s="74">
        <f>AX20</f>
        <v>0</v>
      </c>
      <c r="AZ20" s="69"/>
      <c r="BA20" s="85">
        <f>X20</f>
        <v>46917.15</v>
      </c>
      <c r="BB20" s="89">
        <f>IF(AN20=1,BA20,0)</f>
        <v>0</v>
      </c>
      <c r="BC20" s="89">
        <f>IF(AM20=1,BA20,0)</f>
        <v>0</v>
      </c>
      <c r="BD20" s="89">
        <f>IF(AK20=1,BA20,0)</f>
        <v>0</v>
      </c>
      <c r="BE20" s="89">
        <f>IF(AL20=1,BA20,0)</f>
        <v>46917.15</v>
      </c>
      <c r="BF20" s="89">
        <v>0</v>
      </c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2:83" s="115" customFormat="1" ht="25.5" outlineLevel="3">
      <c r="B21" s="116"/>
      <c r="C21" s="116"/>
      <c r="D21" s="116"/>
      <c r="E21" s="116"/>
      <c r="F21" s="116"/>
      <c r="G21" s="116"/>
      <c r="H21" s="116"/>
      <c r="I21" s="117"/>
      <c r="J21" s="118"/>
      <c r="K21" s="118"/>
      <c r="L21" s="118"/>
      <c r="M21" s="118"/>
      <c r="N21" s="116"/>
      <c r="O21" s="118"/>
      <c r="P21" s="118"/>
      <c r="Q21" s="118"/>
      <c r="R21" s="118"/>
      <c r="S21" s="119" t="s">
        <v>98</v>
      </c>
      <c r="T21" s="120"/>
      <c r="U21" s="120"/>
      <c r="V21" s="121"/>
      <c r="W21" s="121"/>
      <c r="X21" s="121">
        <v>46917.15</v>
      </c>
      <c r="Y21" s="118"/>
      <c r="Z21" s="118"/>
      <c r="AA21" s="122"/>
      <c r="AB21" s="122"/>
      <c r="AC21" s="123"/>
      <c r="AD21" s="118"/>
      <c r="AE21" s="122"/>
      <c r="AF21" s="123"/>
      <c r="AG21" s="124"/>
      <c r="AH21" s="123"/>
      <c r="AI21" s="123"/>
      <c r="AJ21" s="125"/>
      <c r="AL21" s="126"/>
      <c r="AM21" s="126"/>
      <c r="AN21" s="126"/>
      <c r="AO21" s="126"/>
      <c r="AP21" s="126"/>
      <c r="AQ21" s="126"/>
      <c r="AR21" s="126"/>
      <c r="AS21" s="126"/>
      <c r="AT21" s="127">
        <f t="shared" si="0"/>
        <v>0</v>
      </c>
      <c r="AU21" s="126"/>
      <c r="AV21" s="126"/>
      <c r="AW21" s="126"/>
      <c r="AX21" s="126"/>
      <c r="AY21" s="126"/>
      <c r="AZ21" s="126"/>
      <c r="BA21" s="128"/>
      <c r="BB21" s="128"/>
      <c r="BC21" s="128"/>
      <c r="BD21" s="128"/>
      <c r="BE21" s="128"/>
      <c r="BF21" s="128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</row>
    <row r="22" spans="1:83" s="17" customFormat="1" ht="114.75" outlineLevel="3">
      <c r="A22" s="17">
        <v>1</v>
      </c>
      <c r="B22" s="30" t="s">
        <v>74</v>
      </c>
      <c r="C22" s="19" t="s">
        <v>93</v>
      </c>
      <c r="D22" s="19" t="s">
        <v>76</v>
      </c>
      <c r="E22" s="19" t="s">
        <v>77</v>
      </c>
      <c r="F22" s="11" t="s">
        <v>113</v>
      </c>
      <c r="G22" s="14"/>
      <c r="H22" s="3"/>
      <c r="I22" s="31" t="s">
        <v>63</v>
      </c>
      <c r="J22" s="7" t="s">
        <v>79</v>
      </c>
      <c r="K22" s="7" t="s">
        <v>57</v>
      </c>
      <c r="L22" s="7" t="s">
        <v>80</v>
      </c>
      <c r="M22" s="7" t="s">
        <v>369</v>
      </c>
      <c r="N22" s="3"/>
      <c r="O22" s="7"/>
      <c r="P22" s="7" t="s">
        <v>95</v>
      </c>
      <c r="Q22" s="7" t="s">
        <v>96</v>
      </c>
      <c r="R22" s="7" t="s">
        <v>111</v>
      </c>
      <c r="S22" s="32" t="s">
        <v>112</v>
      </c>
      <c r="T22" s="3"/>
      <c r="U22" s="3"/>
      <c r="V22" s="5"/>
      <c r="W22" s="5"/>
      <c r="X22" s="20">
        <f>SUM(X23:X25)</f>
        <v>116233.52999999998</v>
      </c>
      <c r="Y22" s="7" t="s">
        <v>102</v>
      </c>
      <c r="Z22" s="7" t="s">
        <v>103</v>
      </c>
      <c r="AA22" s="8" t="s">
        <v>19</v>
      </c>
      <c r="AB22" s="8" t="s">
        <v>15</v>
      </c>
      <c r="AC22" s="6"/>
      <c r="AD22" s="7" t="s">
        <v>20</v>
      </c>
      <c r="AE22" s="8" t="s">
        <v>89</v>
      </c>
      <c r="AF22" s="8" t="s">
        <v>89</v>
      </c>
      <c r="AG22" s="5"/>
      <c r="AH22" s="6"/>
      <c r="AI22" s="6"/>
      <c r="AJ22" s="60"/>
      <c r="AK22" s="74">
        <v>0</v>
      </c>
      <c r="AL22" s="69">
        <v>1</v>
      </c>
      <c r="AM22" s="69">
        <v>0</v>
      </c>
      <c r="AN22" s="74">
        <f>IF(AL22+AM22+AK22=1,0,1)</f>
        <v>0</v>
      </c>
      <c r="AO22" s="93">
        <f>IF(AK22=1,1,0)</f>
        <v>0</v>
      </c>
      <c r="AP22" s="69">
        <v>1</v>
      </c>
      <c r="AQ22" s="93">
        <f>IF(AL22=1,AP22,0)</f>
        <v>1</v>
      </c>
      <c r="AR22" s="93">
        <f>IF(AM22=1,AP22,0)</f>
        <v>0</v>
      </c>
      <c r="AS22" s="93">
        <f>IF(AN22=1,AP22,0)</f>
        <v>0</v>
      </c>
      <c r="AT22" s="82">
        <f t="shared" si="0"/>
        <v>1</v>
      </c>
      <c r="AU22" s="69"/>
      <c r="AV22" s="69" t="s">
        <v>361</v>
      </c>
      <c r="AW22" s="69" t="s">
        <v>361</v>
      </c>
      <c r="AX22" s="74">
        <f>IF(AN22=0,0,1)</f>
        <v>0</v>
      </c>
      <c r="AY22" s="74">
        <f>AX22</f>
        <v>0</v>
      </c>
      <c r="AZ22" s="69"/>
      <c r="BA22" s="85">
        <f>X22</f>
        <v>116233.52999999998</v>
      </c>
      <c r="BB22" s="89">
        <f>IF(AN22=1,BA22,0)</f>
        <v>0</v>
      </c>
      <c r="BC22" s="89">
        <f>IF(AM22=1,BA22,0)</f>
        <v>0</v>
      </c>
      <c r="BD22" s="89">
        <f>IF(AK22=1,BA22,0)</f>
        <v>0</v>
      </c>
      <c r="BE22" s="89">
        <f>IF(AL22=1,BA22,0)</f>
        <v>116233.52999999998</v>
      </c>
      <c r="BF22" s="89">
        <v>0</v>
      </c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2:83" s="115" customFormat="1" ht="25.5" outlineLevel="3">
      <c r="B23" s="116"/>
      <c r="C23" s="116"/>
      <c r="D23" s="116"/>
      <c r="E23" s="116"/>
      <c r="F23" s="116"/>
      <c r="G23" s="116"/>
      <c r="H23" s="116"/>
      <c r="I23" s="117"/>
      <c r="J23" s="118"/>
      <c r="K23" s="118"/>
      <c r="L23" s="118"/>
      <c r="M23" s="118"/>
      <c r="N23" s="116"/>
      <c r="O23" s="118"/>
      <c r="P23" s="118"/>
      <c r="Q23" s="118"/>
      <c r="R23" s="118"/>
      <c r="S23" s="119" t="s">
        <v>98</v>
      </c>
      <c r="T23" s="120"/>
      <c r="U23" s="120"/>
      <c r="V23" s="121"/>
      <c r="W23" s="121"/>
      <c r="X23" s="121">
        <v>115878.18</v>
      </c>
      <c r="Y23" s="118"/>
      <c r="Z23" s="118"/>
      <c r="AA23" s="122"/>
      <c r="AB23" s="122"/>
      <c r="AC23" s="123"/>
      <c r="AD23" s="118"/>
      <c r="AE23" s="122"/>
      <c r="AF23" s="123"/>
      <c r="AG23" s="124"/>
      <c r="AH23" s="123"/>
      <c r="AI23" s="123"/>
      <c r="AJ23" s="125"/>
      <c r="AL23" s="126"/>
      <c r="AM23" s="126"/>
      <c r="AN23" s="126"/>
      <c r="AO23" s="126"/>
      <c r="AP23" s="126"/>
      <c r="AQ23" s="126"/>
      <c r="AR23" s="126"/>
      <c r="AS23" s="126"/>
      <c r="AT23" s="127">
        <f t="shared" si="0"/>
        <v>0</v>
      </c>
      <c r="AU23" s="126"/>
      <c r="AV23" s="126"/>
      <c r="AW23" s="126"/>
      <c r="AX23" s="126"/>
      <c r="AY23" s="126"/>
      <c r="AZ23" s="126"/>
      <c r="BA23" s="128"/>
      <c r="BB23" s="128"/>
      <c r="BC23" s="128"/>
      <c r="BD23" s="128"/>
      <c r="BE23" s="128"/>
      <c r="BF23" s="128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</row>
    <row r="24" spans="17:94" s="129" customFormat="1" ht="25.5" outlineLevel="2">
      <c r="Q24" s="130"/>
      <c r="R24" s="131"/>
      <c r="S24" s="119" t="s">
        <v>100</v>
      </c>
      <c r="T24" s="120"/>
      <c r="U24" s="120"/>
      <c r="V24" s="121"/>
      <c r="W24" s="121"/>
      <c r="X24" s="121">
        <v>259.7</v>
      </c>
      <c r="AJ24" s="132"/>
      <c r="AL24" s="133"/>
      <c r="AM24" s="133"/>
      <c r="AN24" s="126"/>
      <c r="AO24" s="133"/>
      <c r="AP24" s="133"/>
      <c r="AQ24" s="133"/>
      <c r="AR24" s="133"/>
      <c r="AS24" s="133"/>
      <c r="AT24" s="127">
        <f t="shared" si="0"/>
        <v>0</v>
      </c>
      <c r="AU24" s="133"/>
      <c r="AV24" s="126"/>
      <c r="AW24" s="126"/>
      <c r="AX24" s="126"/>
      <c r="AY24" s="126"/>
      <c r="AZ24" s="133"/>
      <c r="BA24" s="134"/>
      <c r="BB24" s="134"/>
      <c r="BC24" s="134"/>
      <c r="BD24" s="134"/>
      <c r="BE24" s="134"/>
      <c r="BF24" s="134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</row>
    <row r="25" spans="17:94" s="129" customFormat="1" ht="12.75" outlineLevel="2">
      <c r="Q25" s="130"/>
      <c r="R25" s="131"/>
      <c r="S25" s="119" t="s">
        <v>101</v>
      </c>
      <c r="T25" s="120"/>
      <c r="U25" s="120"/>
      <c r="V25" s="121"/>
      <c r="W25" s="121"/>
      <c r="X25" s="121">
        <v>95.65</v>
      </c>
      <c r="AJ25" s="132"/>
      <c r="AL25" s="133"/>
      <c r="AM25" s="133"/>
      <c r="AN25" s="126"/>
      <c r="AO25" s="133"/>
      <c r="AP25" s="133"/>
      <c r="AQ25" s="133"/>
      <c r="AR25" s="133"/>
      <c r="AS25" s="133"/>
      <c r="AT25" s="127">
        <f t="shared" si="0"/>
        <v>0</v>
      </c>
      <c r="AU25" s="133"/>
      <c r="AV25" s="126"/>
      <c r="AW25" s="126"/>
      <c r="AX25" s="126"/>
      <c r="AY25" s="126"/>
      <c r="AZ25" s="133"/>
      <c r="BA25" s="134"/>
      <c r="BB25" s="134"/>
      <c r="BC25" s="134"/>
      <c r="BD25" s="134"/>
      <c r="BE25" s="134"/>
      <c r="BF25" s="134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</row>
    <row r="26" spans="1:83" s="17" customFormat="1" ht="104.25" outlineLevel="3">
      <c r="A26" s="17">
        <v>1</v>
      </c>
      <c r="B26" s="30" t="s">
        <v>74</v>
      </c>
      <c r="C26" s="19" t="s">
        <v>93</v>
      </c>
      <c r="D26" s="19" t="s">
        <v>76</v>
      </c>
      <c r="E26" s="19" t="s">
        <v>77</v>
      </c>
      <c r="F26" s="11" t="s">
        <v>76</v>
      </c>
      <c r="G26" s="14"/>
      <c r="H26" s="3"/>
      <c r="I26" s="31" t="s">
        <v>63</v>
      </c>
      <c r="J26" s="7" t="s">
        <v>79</v>
      </c>
      <c r="K26" s="7" t="s">
        <v>57</v>
      </c>
      <c r="L26" s="7" t="s">
        <v>80</v>
      </c>
      <c r="M26" s="7" t="s">
        <v>369</v>
      </c>
      <c r="N26" s="3"/>
      <c r="O26" s="7"/>
      <c r="P26" s="7" t="s">
        <v>95</v>
      </c>
      <c r="Q26" s="7" t="s">
        <v>114</v>
      </c>
      <c r="R26" s="7" t="s">
        <v>115</v>
      </c>
      <c r="S26" s="32" t="s">
        <v>104</v>
      </c>
      <c r="T26" s="3"/>
      <c r="U26" s="3"/>
      <c r="V26" s="5"/>
      <c r="W26" s="5"/>
      <c r="X26" s="20">
        <f>SUM(X27:X30)</f>
        <v>1357989.89</v>
      </c>
      <c r="Y26" s="7" t="s">
        <v>116</v>
      </c>
      <c r="Z26" s="7" t="s">
        <v>103</v>
      </c>
      <c r="AA26" s="8" t="s">
        <v>13</v>
      </c>
      <c r="AB26" s="8" t="s">
        <v>57</v>
      </c>
      <c r="AC26" s="6"/>
      <c r="AD26" s="7" t="s">
        <v>20</v>
      </c>
      <c r="AE26" s="8" t="s">
        <v>89</v>
      </c>
      <c r="AF26" s="8"/>
      <c r="AG26" s="5">
        <v>113857.84</v>
      </c>
      <c r="AH26" s="8" t="s">
        <v>380</v>
      </c>
      <c r="AI26" s="95" t="s">
        <v>381</v>
      </c>
      <c r="AJ26" s="60"/>
      <c r="AK26" s="74">
        <v>0</v>
      </c>
      <c r="AL26" s="69">
        <v>1</v>
      </c>
      <c r="AM26" s="69">
        <v>0</v>
      </c>
      <c r="AN26" s="74">
        <f>IF(AL26+AM26+AK26=1,0,1)</f>
        <v>0</v>
      </c>
      <c r="AO26" s="93">
        <f>IF(AK26=1,1,0)</f>
        <v>0</v>
      </c>
      <c r="AP26" s="69">
        <v>1</v>
      </c>
      <c r="AQ26" s="93">
        <f>IF(AL26=1,AP26,0)</f>
        <v>1</v>
      </c>
      <c r="AR26" s="93">
        <f>IF(AM26=1,AP26,0)</f>
        <v>0</v>
      </c>
      <c r="AS26" s="93">
        <f>IF(AN26=1,AP26,0)</f>
        <v>0</v>
      </c>
      <c r="AT26" s="82">
        <f t="shared" si="0"/>
        <v>1</v>
      </c>
      <c r="AU26" s="69"/>
      <c r="AV26" s="69" t="s">
        <v>361</v>
      </c>
      <c r="AW26" s="69" t="s">
        <v>361</v>
      </c>
      <c r="AX26" s="74">
        <f>IF(AN26=0,0,1)</f>
        <v>0</v>
      </c>
      <c r="AY26" s="74">
        <f>AX26</f>
        <v>0</v>
      </c>
      <c r="AZ26" s="69"/>
      <c r="BA26" s="85">
        <f>X26</f>
        <v>1357989.89</v>
      </c>
      <c r="BB26" s="89">
        <f>IF(AN26=1,BA26,0)</f>
        <v>0</v>
      </c>
      <c r="BC26" s="89">
        <f>IF(AM26=1,BA26,0)</f>
        <v>0</v>
      </c>
      <c r="BD26" s="89">
        <f>IF(AK26=1,BA26,0)</f>
        <v>0</v>
      </c>
      <c r="BE26" s="89">
        <f>IF(AL26=1,BA26,0)</f>
        <v>1357989.89</v>
      </c>
      <c r="BF26" s="89">
        <v>0</v>
      </c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2:83" s="115" customFormat="1" ht="25.5" outlineLevel="3">
      <c r="B27" s="116"/>
      <c r="C27" s="116"/>
      <c r="D27" s="116"/>
      <c r="E27" s="116"/>
      <c r="F27" s="116"/>
      <c r="G27" s="116"/>
      <c r="H27" s="116"/>
      <c r="I27" s="117"/>
      <c r="J27" s="118"/>
      <c r="K27" s="118"/>
      <c r="L27" s="118"/>
      <c r="M27" s="118"/>
      <c r="N27" s="116"/>
      <c r="O27" s="118"/>
      <c r="P27" s="118"/>
      <c r="Q27" s="118"/>
      <c r="R27" s="118"/>
      <c r="S27" s="119" t="s">
        <v>98</v>
      </c>
      <c r="T27" s="120"/>
      <c r="U27" s="120"/>
      <c r="V27" s="121"/>
      <c r="W27" s="121"/>
      <c r="X27" s="121">
        <v>1342820.73</v>
      </c>
      <c r="Y27" s="118"/>
      <c r="Z27" s="118"/>
      <c r="AA27" s="122"/>
      <c r="AB27" s="122"/>
      <c r="AC27" s="123"/>
      <c r="AD27" s="118"/>
      <c r="AE27" s="122"/>
      <c r="AF27" s="123"/>
      <c r="AG27" s="124"/>
      <c r="AH27" s="123"/>
      <c r="AI27" s="123"/>
      <c r="AJ27" s="125"/>
      <c r="AL27" s="126"/>
      <c r="AM27" s="126"/>
      <c r="AN27" s="126"/>
      <c r="AO27" s="126"/>
      <c r="AP27" s="126"/>
      <c r="AQ27" s="126"/>
      <c r="AR27" s="126"/>
      <c r="AS27" s="126"/>
      <c r="AT27" s="127">
        <f t="shared" si="0"/>
        <v>0</v>
      </c>
      <c r="AU27" s="126"/>
      <c r="AV27" s="126"/>
      <c r="AW27" s="126"/>
      <c r="AX27" s="126"/>
      <c r="AY27" s="126"/>
      <c r="AZ27" s="126"/>
      <c r="BA27" s="128"/>
      <c r="BB27" s="128"/>
      <c r="BC27" s="128"/>
      <c r="BD27" s="128"/>
      <c r="BE27" s="128"/>
      <c r="BF27" s="128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</row>
    <row r="28" spans="17:94" s="129" customFormat="1" ht="25.5" outlineLevel="2">
      <c r="Q28" s="130"/>
      <c r="R28" s="131"/>
      <c r="S28" s="119" t="s">
        <v>99</v>
      </c>
      <c r="T28" s="120"/>
      <c r="U28" s="120"/>
      <c r="V28" s="121"/>
      <c r="W28" s="121"/>
      <c r="X28" s="121">
        <v>12820.96</v>
      </c>
      <c r="AJ28" s="132"/>
      <c r="AL28" s="133"/>
      <c r="AM28" s="133"/>
      <c r="AN28" s="126"/>
      <c r="AO28" s="133"/>
      <c r="AP28" s="133"/>
      <c r="AQ28" s="133"/>
      <c r="AR28" s="133"/>
      <c r="AS28" s="133"/>
      <c r="AT28" s="127">
        <f t="shared" si="0"/>
        <v>0</v>
      </c>
      <c r="AU28" s="133"/>
      <c r="AV28" s="126"/>
      <c r="AW28" s="126"/>
      <c r="AX28" s="126"/>
      <c r="AY28" s="126"/>
      <c r="AZ28" s="133"/>
      <c r="BA28" s="134"/>
      <c r="BB28" s="134"/>
      <c r="BC28" s="134"/>
      <c r="BD28" s="134"/>
      <c r="BE28" s="134"/>
      <c r="BF28" s="134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</row>
    <row r="29" spans="17:94" s="129" customFormat="1" ht="25.5" outlineLevel="2">
      <c r="Q29" s="130"/>
      <c r="R29" s="131"/>
      <c r="S29" s="119" t="s">
        <v>100</v>
      </c>
      <c r="T29" s="120"/>
      <c r="U29" s="120"/>
      <c r="V29" s="121"/>
      <c r="W29" s="121"/>
      <c r="X29" s="121">
        <v>1525.02</v>
      </c>
      <c r="AJ29" s="132"/>
      <c r="AL29" s="133"/>
      <c r="AM29" s="133"/>
      <c r="AN29" s="126"/>
      <c r="AO29" s="133"/>
      <c r="AP29" s="133"/>
      <c r="AQ29" s="133"/>
      <c r="AR29" s="133"/>
      <c r="AS29" s="133"/>
      <c r="AT29" s="127">
        <f t="shared" si="0"/>
        <v>0</v>
      </c>
      <c r="AU29" s="133"/>
      <c r="AV29" s="126"/>
      <c r="AW29" s="126"/>
      <c r="AX29" s="126"/>
      <c r="AY29" s="126"/>
      <c r="AZ29" s="133"/>
      <c r="BA29" s="134"/>
      <c r="BB29" s="134"/>
      <c r="BC29" s="134"/>
      <c r="BD29" s="134"/>
      <c r="BE29" s="134"/>
      <c r="BF29" s="134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</row>
    <row r="30" spans="17:94" s="129" customFormat="1" ht="12.75" outlineLevel="2">
      <c r="Q30" s="130"/>
      <c r="R30" s="131"/>
      <c r="S30" s="119" t="s">
        <v>101</v>
      </c>
      <c r="T30" s="120"/>
      <c r="U30" s="120"/>
      <c r="V30" s="121"/>
      <c r="W30" s="121"/>
      <c r="X30" s="121">
        <v>823.18</v>
      </c>
      <c r="AJ30" s="132"/>
      <c r="AL30" s="133"/>
      <c r="AM30" s="133"/>
      <c r="AN30" s="126"/>
      <c r="AO30" s="133"/>
      <c r="AP30" s="133"/>
      <c r="AQ30" s="133"/>
      <c r="AR30" s="133"/>
      <c r="AS30" s="133"/>
      <c r="AT30" s="127">
        <f t="shared" si="0"/>
        <v>0</v>
      </c>
      <c r="AU30" s="133"/>
      <c r="AV30" s="126"/>
      <c r="AW30" s="126"/>
      <c r="AX30" s="126"/>
      <c r="AY30" s="126"/>
      <c r="AZ30" s="133"/>
      <c r="BA30" s="134"/>
      <c r="BB30" s="134"/>
      <c r="BC30" s="134"/>
      <c r="BD30" s="134"/>
      <c r="BE30" s="134"/>
      <c r="BF30" s="134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</row>
    <row r="31" spans="1:83" s="17" customFormat="1" ht="89.25" outlineLevel="3">
      <c r="A31" s="17">
        <v>1</v>
      </c>
      <c r="B31" s="30" t="s">
        <v>74</v>
      </c>
      <c r="C31" s="19" t="s">
        <v>93</v>
      </c>
      <c r="D31" s="19" t="s">
        <v>76</v>
      </c>
      <c r="E31" s="19" t="s">
        <v>77</v>
      </c>
      <c r="F31" s="11" t="s">
        <v>117</v>
      </c>
      <c r="G31" s="14"/>
      <c r="H31" s="3"/>
      <c r="I31" s="31" t="s">
        <v>63</v>
      </c>
      <c r="J31" s="7" t="s">
        <v>79</v>
      </c>
      <c r="K31" s="7" t="s">
        <v>57</v>
      </c>
      <c r="L31" s="7" t="s">
        <v>80</v>
      </c>
      <c r="M31" s="7" t="s">
        <v>369</v>
      </c>
      <c r="N31" s="3"/>
      <c r="O31" s="7"/>
      <c r="P31" s="7" t="s">
        <v>95</v>
      </c>
      <c r="Q31" s="7" t="s">
        <v>114</v>
      </c>
      <c r="R31" s="7" t="s">
        <v>118</v>
      </c>
      <c r="S31" s="32" t="s">
        <v>119</v>
      </c>
      <c r="T31" s="3"/>
      <c r="U31" s="3"/>
      <c r="V31" s="5"/>
      <c r="W31" s="5"/>
      <c r="X31" s="20">
        <v>378213.6</v>
      </c>
      <c r="Y31" s="7" t="s">
        <v>120</v>
      </c>
      <c r="Z31" s="7" t="s">
        <v>121</v>
      </c>
      <c r="AA31" s="8" t="s">
        <v>58</v>
      </c>
      <c r="AB31" s="8" t="s">
        <v>57</v>
      </c>
      <c r="AC31" s="6"/>
      <c r="AD31" s="7" t="s">
        <v>122</v>
      </c>
      <c r="AE31" s="8" t="s">
        <v>89</v>
      </c>
      <c r="AF31" s="8" t="s">
        <v>89</v>
      </c>
      <c r="AG31" s="5"/>
      <c r="AH31" s="6"/>
      <c r="AI31" s="6"/>
      <c r="AJ31" s="60"/>
      <c r="AK31" s="74">
        <v>0</v>
      </c>
      <c r="AL31" s="69">
        <v>1</v>
      </c>
      <c r="AM31" s="69">
        <v>0</v>
      </c>
      <c r="AN31" s="74">
        <f>IF(AL31+AM31+AK31=1,0,1)</f>
        <v>0</v>
      </c>
      <c r="AO31" s="93">
        <f>IF(AK31=1,1,0)</f>
        <v>0</v>
      </c>
      <c r="AP31" s="69">
        <v>1</v>
      </c>
      <c r="AQ31" s="93">
        <f>IF(AL31=1,AP31,0)</f>
        <v>1</v>
      </c>
      <c r="AR31" s="93">
        <f>IF(AM31=1,AP31,0)</f>
        <v>0</v>
      </c>
      <c r="AS31" s="93">
        <f>IF(AN31=1,AP31,0)</f>
        <v>0</v>
      </c>
      <c r="AT31" s="82">
        <f t="shared" si="0"/>
        <v>1</v>
      </c>
      <c r="AU31" s="69"/>
      <c r="AV31" s="69" t="s">
        <v>361</v>
      </c>
      <c r="AW31" s="69" t="s">
        <v>361</v>
      </c>
      <c r="AX31" s="74">
        <f>IF(AN31=0,0,1)</f>
        <v>0</v>
      </c>
      <c r="AY31" s="74">
        <f>AX31</f>
        <v>0</v>
      </c>
      <c r="AZ31" s="69"/>
      <c r="BA31" s="85">
        <f>X31</f>
        <v>378213.6</v>
      </c>
      <c r="BB31" s="89">
        <f>IF(AN31=1,BA31,0)</f>
        <v>0</v>
      </c>
      <c r="BC31" s="89">
        <f>IF(AM31=1,BA31,0)</f>
        <v>0</v>
      </c>
      <c r="BD31" s="89">
        <f>IF(AK31=1,BA31,0)</f>
        <v>0</v>
      </c>
      <c r="BE31" s="89">
        <f>IF(AL31=1,BA31,0)</f>
        <v>378213.6</v>
      </c>
      <c r="BF31" s="89">
        <v>0</v>
      </c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7" customFormat="1" ht="104.25" outlineLevel="3">
      <c r="A32" s="17">
        <v>1</v>
      </c>
      <c r="B32" s="30" t="s">
        <v>74</v>
      </c>
      <c r="C32" s="19" t="s">
        <v>93</v>
      </c>
      <c r="D32" s="19" t="s">
        <v>76</v>
      </c>
      <c r="E32" s="19" t="s">
        <v>77</v>
      </c>
      <c r="F32" s="11" t="s">
        <v>124</v>
      </c>
      <c r="G32" s="14"/>
      <c r="H32" s="3"/>
      <c r="I32" s="31" t="s">
        <v>63</v>
      </c>
      <c r="J32" s="7" t="s">
        <v>79</v>
      </c>
      <c r="K32" s="7" t="s">
        <v>57</v>
      </c>
      <c r="L32" s="7" t="s">
        <v>80</v>
      </c>
      <c r="M32" s="7" t="s">
        <v>369</v>
      </c>
      <c r="N32" s="3"/>
      <c r="O32" s="7"/>
      <c r="P32" s="7" t="s">
        <v>95</v>
      </c>
      <c r="Q32" s="7" t="s">
        <v>114</v>
      </c>
      <c r="R32" s="7" t="s">
        <v>123</v>
      </c>
      <c r="S32" s="32" t="s">
        <v>112</v>
      </c>
      <c r="T32" s="3"/>
      <c r="U32" s="3"/>
      <c r="V32" s="5"/>
      <c r="W32" s="5"/>
      <c r="X32" s="20">
        <f>SUM(X33:X35)</f>
        <v>126765.03</v>
      </c>
      <c r="Y32" s="7" t="s">
        <v>116</v>
      </c>
      <c r="Z32" s="7" t="s">
        <v>103</v>
      </c>
      <c r="AA32" s="8" t="s">
        <v>13</v>
      </c>
      <c r="AB32" s="8" t="s">
        <v>57</v>
      </c>
      <c r="AC32" s="6"/>
      <c r="AD32" s="7" t="s">
        <v>20</v>
      </c>
      <c r="AE32" s="8" t="s">
        <v>89</v>
      </c>
      <c r="AF32" s="6"/>
      <c r="AG32" s="5">
        <v>10602.57</v>
      </c>
      <c r="AH32" s="8" t="s">
        <v>380</v>
      </c>
      <c r="AI32" s="95" t="s">
        <v>381</v>
      </c>
      <c r="AJ32" s="60"/>
      <c r="AK32" s="74">
        <v>0</v>
      </c>
      <c r="AL32" s="69">
        <v>1</v>
      </c>
      <c r="AM32" s="69">
        <v>0</v>
      </c>
      <c r="AN32" s="74">
        <f>IF(AL32+AM32+AK32=1,0,1)</f>
        <v>0</v>
      </c>
      <c r="AO32" s="93">
        <f>IF(AK32=1,1,0)</f>
        <v>0</v>
      </c>
      <c r="AP32" s="69">
        <v>1</v>
      </c>
      <c r="AQ32" s="93">
        <f>IF(AL32=1,AP32,0)</f>
        <v>1</v>
      </c>
      <c r="AR32" s="93">
        <f>IF(AM32=1,AP32,0)</f>
        <v>0</v>
      </c>
      <c r="AS32" s="93">
        <f>IF(AN32=1,AP32,0)</f>
        <v>0</v>
      </c>
      <c r="AT32" s="82">
        <f t="shared" si="0"/>
        <v>1</v>
      </c>
      <c r="AU32" s="69"/>
      <c r="AV32" s="69" t="s">
        <v>361</v>
      </c>
      <c r="AW32" s="69" t="s">
        <v>361</v>
      </c>
      <c r="AX32" s="74">
        <f>IF(AN32=0,0,1)</f>
        <v>0</v>
      </c>
      <c r="AY32" s="74">
        <f>AX32</f>
        <v>0</v>
      </c>
      <c r="AZ32" s="69"/>
      <c r="BA32" s="85">
        <f>X32</f>
        <v>126765.03</v>
      </c>
      <c r="BB32" s="89">
        <f>IF(AN32=1,BA32,0)</f>
        <v>0</v>
      </c>
      <c r="BC32" s="89">
        <f>IF(AM32=1,BA32,0)</f>
        <v>0</v>
      </c>
      <c r="BD32" s="89">
        <f>IF(AK32=1,BA32,0)</f>
        <v>0</v>
      </c>
      <c r="BE32" s="89">
        <f>IF(AL32=1,BA32,0)</f>
        <v>126765.03</v>
      </c>
      <c r="BF32" s="89">
        <v>0</v>
      </c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2:83" s="115" customFormat="1" ht="25.5" outlineLevel="3">
      <c r="B33" s="116"/>
      <c r="C33" s="116"/>
      <c r="D33" s="116"/>
      <c r="E33" s="116"/>
      <c r="F33" s="116"/>
      <c r="G33" s="116"/>
      <c r="H33" s="116"/>
      <c r="I33" s="117"/>
      <c r="J33" s="118"/>
      <c r="K33" s="118"/>
      <c r="L33" s="118"/>
      <c r="M33" s="118"/>
      <c r="N33" s="116"/>
      <c r="O33" s="118"/>
      <c r="P33" s="118"/>
      <c r="Q33" s="118"/>
      <c r="R33" s="118"/>
      <c r="S33" s="119" t="s">
        <v>98</v>
      </c>
      <c r="T33" s="120"/>
      <c r="U33" s="120"/>
      <c r="V33" s="121"/>
      <c r="W33" s="121"/>
      <c r="X33" s="121">
        <v>126480.74</v>
      </c>
      <c r="Y33" s="118"/>
      <c r="Z33" s="118"/>
      <c r="AA33" s="122"/>
      <c r="AB33" s="122"/>
      <c r="AC33" s="123"/>
      <c r="AD33" s="118"/>
      <c r="AE33" s="122"/>
      <c r="AF33" s="123"/>
      <c r="AG33" s="124"/>
      <c r="AH33" s="123"/>
      <c r="AI33" s="123"/>
      <c r="AJ33" s="125"/>
      <c r="AL33" s="126"/>
      <c r="AM33" s="126"/>
      <c r="AN33" s="126"/>
      <c r="AO33" s="126"/>
      <c r="AP33" s="126"/>
      <c r="AQ33" s="126"/>
      <c r="AR33" s="126"/>
      <c r="AS33" s="126"/>
      <c r="AT33" s="127">
        <f t="shared" si="0"/>
        <v>0</v>
      </c>
      <c r="AU33" s="126"/>
      <c r="AV33" s="126"/>
      <c r="AW33" s="126"/>
      <c r="AX33" s="126"/>
      <c r="AY33" s="126"/>
      <c r="AZ33" s="126"/>
      <c r="BA33" s="128"/>
      <c r="BB33" s="128"/>
      <c r="BC33" s="128"/>
      <c r="BD33" s="128"/>
      <c r="BE33" s="128"/>
      <c r="BF33" s="128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</row>
    <row r="34" spans="17:94" s="129" customFormat="1" ht="25.5" outlineLevel="2">
      <c r="Q34" s="130"/>
      <c r="R34" s="131"/>
      <c r="S34" s="119" t="s">
        <v>100</v>
      </c>
      <c r="T34" s="120"/>
      <c r="U34" s="120"/>
      <c r="V34" s="121"/>
      <c r="W34" s="121"/>
      <c r="X34" s="121">
        <v>207.78</v>
      </c>
      <c r="AJ34" s="132"/>
      <c r="AL34" s="133"/>
      <c r="AM34" s="133"/>
      <c r="AN34" s="126"/>
      <c r="AO34" s="133"/>
      <c r="AP34" s="133"/>
      <c r="AQ34" s="133"/>
      <c r="AR34" s="133"/>
      <c r="AS34" s="133"/>
      <c r="AT34" s="127">
        <f t="shared" si="0"/>
        <v>0</v>
      </c>
      <c r="AU34" s="133"/>
      <c r="AV34" s="126"/>
      <c r="AW34" s="126"/>
      <c r="AX34" s="126"/>
      <c r="AY34" s="126"/>
      <c r="AZ34" s="133"/>
      <c r="BA34" s="134"/>
      <c r="BB34" s="134"/>
      <c r="BC34" s="134"/>
      <c r="BD34" s="134"/>
      <c r="BE34" s="134"/>
      <c r="BF34" s="134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</row>
    <row r="35" spans="17:94" s="129" customFormat="1" ht="12.75" outlineLevel="2">
      <c r="Q35" s="130"/>
      <c r="R35" s="131"/>
      <c r="S35" s="119" t="s">
        <v>101</v>
      </c>
      <c r="T35" s="120"/>
      <c r="U35" s="120"/>
      <c r="V35" s="121"/>
      <c r="W35" s="121"/>
      <c r="X35" s="121">
        <v>76.51</v>
      </c>
      <c r="AJ35" s="132"/>
      <c r="AL35" s="133"/>
      <c r="AM35" s="133"/>
      <c r="AN35" s="126"/>
      <c r="AO35" s="133"/>
      <c r="AP35" s="133"/>
      <c r="AQ35" s="133"/>
      <c r="AR35" s="133"/>
      <c r="AS35" s="133"/>
      <c r="AT35" s="127">
        <f t="shared" si="0"/>
        <v>0</v>
      </c>
      <c r="AU35" s="133"/>
      <c r="AV35" s="126"/>
      <c r="AW35" s="126"/>
      <c r="AX35" s="126"/>
      <c r="AY35" s="126"/>
      <c r="AZ35" s="133"/>
      <c r="BA35" s="134"/>
      <c r="BB35" s="134"/>
      <c r="BC35" s="134"/>
      <c r="BD35" s="134"/>
      <c r="BE35" s="134"/>
      <c r="BF35" s="134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</row>
    <row r="36" spans="1:83" s="17" customFormat="1" ht="114.75" outlineLevel="3">
      <c r="A36" s="17">
        <v>1</v>
      </c>
      <c r="B36" s="30" t="s">
        <v>74</v>
      </c>
      <c r="C36" s="33" t="s">
        <v>125</v>
      </c>
      <c r="D36" s="19" t="s">
        <v>76</v>
      </c>
      <c r="E36" s="19" t="s">
        <v>77</v>
      </c>
      <c r="F36" s="11" t="s">
        <v>50</v>
      </c>
      <c r="G36" s="14"/>
      <c r="H36" s="3"/>
      <c r="I36" s="34" t="s">
        <v>66</v>
      </c>
      <c r="J36" s="7" t="s">
        <v>126</v>
      </c>
      <c r="K36" s="7" t="s">
        <v>57</v>
      </c>
      <c r="L36" s="7" t="s">
        <v>80</v>
      </c>
      <c r="M36" s="7" t="s">
        <v>369</v>
      </c>
      <c r="N36" s="3"/>
      <c r="O36" s="7"/>
      <c r="P36" s="7" t="s">
        <v>95</v>
      </c>
      <c r="Q36" s="7" t="s">
        <v>96</v>
      </c>
      <c r="R36" s="7" t="s">
        <v>127</v>
      </c>
      <c r="S36" s="32" t="s">
        <v>128</v>
      </c>
      <c r="T36" s="3"/>
      <c r="U36" s="3"/>
      <c r="V36" s="5"/>
      <c r="W36" s="5"/>
      <c r="X36" s="20">
        <f>SUM(X37:X40)</f>
        <v>4793422.7700000005</v>
      </c>
      <c r="Y36" s="7" t="s">
        <v>102</v>
      </c>
      <c r="Z36" s="7" t="s">
        <v>103</v>
      </c>
      <c r="AA36" s="8" t="s">
        <v>19</v>
      </c>
      <c r="AB36" s="8" t="s">
        <v>15</v>
      </c>
      <c r="AC36" s="6"/>
      <c r="AD36" s="7" t="s">
        <v>20</v>
      </c>
      <c r="AE36" s="8" t="s">
        <v>89</v>
      </c>
      <c r="AF36" s="8" t="s">
        <v>89</v>
      </c>
      <c r="AG36" s="5"/>
      <c r="AH36" s="6"/>
      <c r="AI36" s="6"/>
      <c r="AJ36" s="60"/>
      <c r="AK36" s="74">
        <v>0</v>
      </c>
      <c r="AL36" s="69">
        <v>1</v>
      </c>
      <c r="AM36" s="69">
        <v>0</v>
      </c>
      <c r="AN36" s="74">
        <f>IF(AL36+AM36+AK36=1,0,1)</f>
        <v>0</v>
      </c>
      <c r="AO36" s="93">
        <f>IF(AK36=1,1,0)</f>
        <v>0</v>
      </c>
      <c r="AP36" s="69">
        <v>1</v>
      </c>
      <c r="AQ36" s="93">
        <f>IF(AL36=1,AP36,0)</f>
        <v>1</v>
      </c>
      <c r="AR36" s="93">
        <f>IF(AM36=1,AP36,0)</f>
        <v>0</v>
      </c>
      <c r="AS36" s="93">
        <f>IF(AN36=1,AP36,0)</f>
        <v>0</v>
      </c>
      <c r="AT36" s="82">
        <f t="shared" si="0"/>
        <v>1</v>
      </c>
      <c r="AU36" s="69"/>
      <c r="AV36" s="69" t="s">
        <v>361</v>
      </c>
      <c r="AW36" s="69" t="s">
        <v>361</v>
      </c>
      <c r="AX36" s="74">
        <f>IF(AN36=0,0,1)</f>
        <v>0</v>
      </c>
      <c r="AY36" s="74">
        <f>AX36</f>
        <v>0</v>
      </c>
      <c r="AZ36" s="69"/>
      <c r="BA36" s="85">
        <f>X36</f>
        <v>4793422.7700000005</v>
      </c>
      <c r="BB36" s="89">
        <f>IF(AN36=1,BA36,0)</f>
        <v>0</v>
      </c>
      <c r="BC36" s="89">
        <f>IF(AM36=1,BA36,0)</f>
        <v>0</v>
      </c>
      <c r="BD36" s="89">
        <f>IF(AK36=1,BA36,0)</f>
        <v>0</v>
      </c>
      <c r="BE36" s="89">
        <f>IF(AL36=1,BA36,0)</f>
        <v>4793422.7700000005</v>
      </c>
      <c r="BF36" s="89">
        <v>0</v>
      </c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2:83" s="115" customFormat="1" ht="25.5" outlineLevel="3">
      <c r="B37" s="116"/>
      <c r="C37" s="116"/>
      <c r="D37" s="116"/>
      <c r="E37" s="116"/>
      <c r="F37" s="116"/>
      <c r="G37" s="116"/>
      <c r="H37" s="116"/>
      <c r="I37" s="117"/>
      <c r="J37" s="118"/>
      <c r="K37" s="118"/>
      <c r="L37" s="118"/>
      <c r="M37" s="118"/>
      <c r="N37" s="116"/>
      <c r="O37" s="118"/>
      <c r="P37" s="118"/>
      <c r="Q37" s="118"/>
      <c r="R37" s="118"/>
      <c r="S37" s="119" t="s">
        <v>98</v>
      </c>
      <c r="T37" s="120"/>
      <c r="U37" s="120"/>
      <c r="V37" s="121"/>
      <c r="W37" s="121"/>
      <c r="X37" s="121">
        <v>4709070.68</v>
      </c>
      <c r="Y37" s="118"/>
      <c r="Z37" s="118"/>
      <c r="AA37" s="122"/>
      <c r="AB37" s="122"/>
      <c r="AC37" s="123"/>
      <c r="AD37" s="118"/>
      <c r="AE37" s="122"/>
      <c r="AF37" s="123"/>
      <c r="AG37" s="124"/>
      <c r="AH37" s="123"/>
      <c r="AI37" s="123"/>
      <c r="AJ37" s="125"/>
      <c r="AL37" s="126"/>
      <c r="AM37" s="126"/>
      <c r="AN37" s="126"/>
      <c r="AO37" s="126"/>
      <c r="AP37" s="126"/>
      <c r="AQ37" s="126"/>
      <c r="AR37" s="126"/>
      <c r="AS37" s="126"/>
      <c r="AT37" s="127">
        <f t="shared" si="0"/>
        <v>0</v>
      </c>
      <c r="AU37" s="126"/>
      <c r="AV37" s="126"/>
      <c r="AW37" s="126"/>
      <c r="AX37" s="126"/>
      <c r="AY37" s="126"/>
      <c r="AZ37" s="126"/>
      <c r="BA37" s="128"/>
      <c r="BB37" s="128"/>
      <c r="BC37" s="128"/>
      <c r="BD37" s="128"/>
      <c r="BE37" s="128"/>
      <c r="BF37" s="128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</row>
    <row r="38" spans="17:94" s="129" customFormat="1" ht="25.5" outlineLevel="2">
      <c r="Q38" s="130"/>
      <c r="R38" s="131"/>
      <c r="S38" s="119" t="s">
        <v>99</v>
      </c>
      <c r="T38" s="120"/>
      <c r="U38" s="120"/>
      <c r="V38" s="121"/>
      <c r="W38" s="121"/>
      <c r="X38" s="121">
        <v>64502.16</v>
      </c>
      <c r="AJ38" s="132"/>
      <c r="AL38" s="133"/>
      <c r="AM38" s="133"/>
      <c r="AN38" s="126"/>
      <c r="AO38" s="133"/>
      <c r="AP38" s="133"/>
      <c r="AQ38" s="133"/>
      <c r="AR38" s="133"/>
      <c r="AS38" s="133"/>
      <c r="AT38" s="127">
        <f t="shared" si="0"/>
        <v>0</v>
      </c>
      <c r="AU38" s="133"/>
      <c r="AV38" s="126"/>
      <c r="AW38" s="126"/>
      <c r="AX38" s="126"/>
      <c r="AY38" s="126"/>
      <c r="AZ38" s="133"/>
      <c r="BA38" s="134"/>
      <c r="BB38" s="134"/>
      <c r="BC38" s="134"/>
      <c r="BD38" s="134"/>
      <c r="BE38" s="134"/>
      <c r="BF38" s="134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</row>
    <row r="39" spans="17:94" s="129" customFormat="1" ht="25.5" outlineLevel="2">
      <c r="Q39" s="130"/>
      <c r="R39" s="131"/>
      <c r="S39" s="119" t="s">
        <v>100</v>
      </c>
      <c r="T39" s="120"/>
      <c r="U39" s="120"/>
      <c r="V39" s="121"/>
      <c r="W39" s="121"/>
      <c r="X39" s="121">
        <v>13951.11</v>
      </c>
      <c r="AJ39" s="132"/>
      <c r="AL39" s="133"/>
      <c r="AM39" s="133"/>
      <c r="AN39" s="126"/>
      <c r="AO39" s="133"/>
      <c r="AP39" s="133"/>
      <c r="AQ39" s="133"/>
      <c r="AR39" s="133"/>
      <c r="AS39" s="133"/>
      <c r="AT39" s="127">
        <f t="shared" si="0"/>
        <v>0</v>
      </c>
      <c r="AU39" s="133"/>
      <c r="AV39" s="126"/>
      <c r="AW39" s="126"/>
      <c r="AX39" s="126"/>
      <c r="AY39" s="126"/>
      <c r="AZ39" s="133"/>
      <c r="BA39" s="134"/>
      <c r="BB39" s="134"/>
      <c r="BC39" s="134"/>
      <c r="BD39" s="134"/>
      <c r="BE39" s="134"/>
      <c r="BF39" s="134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</row>
    <row r="40" spans="17:94" s="129" customFormat="1" ht="12.75" outlineLevel="2">
      <c r="Q40" s="130"/>
      <c r="R40" s="131"/>
      <c r="S40" s="119" t="s">
        <v>101</v>
      </c>
      <c r="T40" s="120"/>
      <c r="U40" s="120"/>
      <c r="V40" s="121"/>
      <c r="W40" s="121"/>
      <c r="X40" s="121">
        <v>5898.82</v>
      </c>
      <c r="AJ40" s="132"/>
      <c r="AL40" s="133"/>
      <c r="AM40" s="133"/>
      <c r="AN40" s="126"/>
      <c r="AO40" s="133"/>
      <c r="AP40" s="133"/>
      <c r="AQ40" s="133"/>
      <c r="AR40" s="133"/>
      <c r="AS40" s="133"/>
      <c r="AT40" s="127">
        <f t="shared" si="0"/>
        <v>0</v>
      </c>
      <c r="AU40" s="133"/>
      <c r="AV40" s="126"/>
      <c r="AW40" s="126"/>
      <c r="AX40" s="126"/>
      <c r="AY40" s="126"/>
      <c r="AZ40" s="133"/>
      <c r="BA40" s="134"/>
      <c r="BB40" s="134"/>
      <c r="BC40" s="134"/>
      <c r="BD40" s="134"/>
      <c r="BE40" s="134"/>
      <c r="BF40" s="134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</row>
    <row r="41" spans="1:83" s="17" customFormat="1" ht="127.5" outlineLevel="3">
      <c r="A41" s="17">
        <v>1</v>
      </c>
      <c r="B41" s="30" t="s">
        <v>74</v>
      </c>
      <c r="C41" s="33" t="s">
        <v>132</v>
      </c>
      <c r="D41" s="19" t="s">
        <v>76</v>
      </c>
      <c r="E41" s="19" t="s">
        <v>77</v>
      </c>
      <c r="F41" s="11" t="s">
        <v>129</v>
      </c>
      <c r="G41" s="14"/>
      <c r="H41" s="3"/>
      <c r="I41" s="34" t="s">
        <v>133</v>
      </c>
      <c r="J41" s="7" t="s">
        <v>134</v>
      </c>
      <c r="K41" s="7" t="s">
        <v>57</v>
      </c>
      <c r="L41" s="7" t="s">
        <v>80</v>
      </c>
      <c r="M41" s="7" t="s">
        <v>369</v>
      </c>
      <c r="N41" s="3"/>
      <c r="O41" s="7"/>
      <c r="P41" s="7" t="s">
        <v>95</v>
      </c>
      <c r="Q41" s="7" t="s">
        <v>96</v>
      </c>
      <c r="R41" s="7" t="s">
        <v>130</v>
      </c>
      <c r="S41" s="32" t="s">
        <v>131</v>
      </c>
      <c r="T41" s="3"/>
      <c r="U41" s="3"/>
      <c r="V41" s="5"/>
      <c r="W41" s="5"/>
      <c r="X41" s="20">
        <f>SUM(X42:X45)</f>
        <v>1183125.74</v>
      </c>
      <c r="Y41" s="7" t="s">
        <v>102</v>
      </c>
      <c r="Z41" s="7" t="s">
        <v>103</v>
      </c>
      <c r="AA41" s="8" t="s">
        <v>19</v>
      </c>
      <c r="AB41" s="8" t="s">
        <v>15</v>
      </c>
      <c r="AC41" s="6"/>
      <c r="AD41" s="7" t="s">
        <v>20</v>
      </c>
      <c r="AE41" s="8" t="s">
        <v>89</v>
      </c>
      <c r="AF41" s="8" t="s">
        <v>89</v>
      </c>
      <c r="AG41" s="5"/>
      <c r="AH41" s="6"/>
      <c r="AI41" s="6"/>
      <c r="AJ41" s="60"/>
      <c r="AK41" s="74">
        <v>0</v>
      </c>
      <c r="AL41" s="69">
        <v>1</v>
      </c>
      <c r="AM41" s="69">
        <v>0</v>
      </c>
      <c r="AN41" s="74">
        <f>IF(AL41+AM41+AK41=1,0,1)</f>
        <v>0</v>
      </c>
      <c r="AO41" s="93">
        <f>IF(AK41=1,1,0)</f>
        <v>0</v>
      </c>
      <c r="AP41" s="69">
        <v>1</v>
      </c>
      <c r="AQ41" s="93">
        <f>IF(AL41=1,AP41,0)</f>
        <v>1</v>
      </c>
      <c r="AR41" s="93">
        <f>IF(AM41=1,AP41,0)</f>
        <v>0</v>
      </c>
      <c r="AS41" s="93">
        <f>IF(AN41=1,AP41,0)</f>
        <v>0</v>
      </c>
      <c r="AT41" s="82">
        <f t="shared" si="0"/>
        <v>1</v>
      </c>
      <c r="AU41" s="69"/>
      <c r="AV41" s="69" t="s">
        <v>361</v>
      </c>
      <c r="AW41" s="69" t="s">
        <v>361</v>
      </c>
      <c r="AX41" s="74">
        <f>IF(AN41=0,0,1)</f>
        <v>0</v>
      </c>
      <c r="AY41" s="74">
        <f>AX41</f>
        <v>0</v>
      </c>
      <c r="AZ41" s="69"/>
      <c r="BA41" s="85">
        <f>X41</f>
        <v>1183125.74</v>
      </c>
      <c r="BB41" s="89">
        <f>IF(AN41=1,BA41,0)</f>
        <v>0</v>
      </c>
      <c r="BC41" s="89">
        <f>IF(AM41=1,BA41,0)</f>
        <v>0</v>
      </c>
      <c r="BD41" s="89">
        <f>IF(AK41=1,BA41,0)</f>
        <v>0</v>
      </c>
      <c r="BE41" s="89">
        <f>IF(AL41=1,BA41,0)</f>
        <v>1183125.74</v>
      </c>
      <c r="BF41" s="89">
        <v>0</v>
      </c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2:83" s="115" customFormat="1" ht="25.5" outlineLevel="3">
      <c r="B42" s="116"/>
      <c r="C42" s="116"/>
      <c r="D42" s="116"/>
      <c r="E42" s="116"/>
      <c r="F42" s="116"/>
      <c r="G42" s="116"/>
      <c r="H42" s="116"/>
      <c r="I42" s="117"/>
      <c r="J42" s="118"/>
      <c r="K42" s="118"/>
      <c r="L42" s="118"/>
      <c r="M42" s="118"/>
      <c r="N42" s="116"/>
      <c r="O42" s="118"/>
      <c r="P42" s="118"/>
      <c r="Q42" s="118"/>
      <c r="R42" s="118"/>
      <c r="S42" s="119" t="s">
        <v>98</v>
      </c>
      <c r="T42" s="120"/>
      <c r="U42" s="120"/>
      <c r="V42" s="121"/>
      <c r="W42" s="121"/>
      <c r="X42" s="121">
        <v>1163846.42</v>
      </c>
      <c r="Y42" s="118"/>
      <c r="Z42" s="118"/>
      <c r="AA42" s="122"/>
      <c r="AB42" s="122"/>
      <c r="AC42" s="123"/>
      <c r="AD42" s="118"/>
      <c r="AE42" s="122"/>
      <c r="AF42" s="123"/>
      <c r="AG42" s="124"/>
      <c r="AH42" s="123"/>
      <c r="AI42" s="123"/>
      <c r="AJ42" s="125"/>
      <c r="AL42" s="126"/>
      <c r="AM42" s="126"/>
      <c r="AN42" s="126"/>
      <c r="AO42" s="126"/>
      <c r="AP42" s="126"/>
      <c r="AQ42" s="126"/>
      <c r="AR42" s="126"/>
      <c r="AS42" s="126"/>
      <c r="AT42" s="127">
        <f t="shared" si="0"/>
        <v>0</v>
      </c>
      <c r="AU42" s="126"/>
      <c r="AV42" s="126"/>
      <c r="AW42" s="126"/>
      <c r="AX42" s="126"/>
      <c r="AY42" s="126"/>
      <c r="AZ42" s="126"/>
      <c r="BA42" s="128"/>
      <c r="BB42" s="128"/>
      <c r="BC42" s="128"/>
      <c r="BD42" s="128"/>
      <c r="BE42" s="128"/>
      <c r="BF42" s="128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</row>
    <row r="43" spans="17:94" s="129" customFormat="1" ht="25.5" outlineLevel="2">
      <c r="Q43" s="130"/>
      <c r="R43" s="131"/>
      <c r="S43" s="119" t="s">
        <v>99</v>
      </c>
      <c r="T43" s="120"/>
      <c r="U43" s="120"/>
      <c r="V43" s="121"/>
      <c r="W43" s="121"/>
      <c r="X43" s="121">
        <v>14801.2</v>
      </c>
      <c r="AJ43" s="132"/>
      <c r="AL43" s="133"/>
      <c r="AM43" s="133"/>
      <c r="AN43" s="126"/>
      <c r="AO43" s="133"/>
      <c r="AP43" s="133"/>
      <c r="AQ43" s="133"/>
      <c r="AR43" s="133"/>
      <c r="AS43" s="133"/>
      <c r="AT43" s="127">
        <f t="shared" si="0"/>
        <v>0</v>
      </c>
      <c r="AU43" s="133"/>
      <c r="AV43" s="126"/>
      <c r="AW43" s="126"/>
      <c r="AX43" s="126"/>
      <c r="AY43" s="126"/>
      <c r="AZ43" s="133"/>
      <c r="BA43" s="134"/>
      <c r="BB43" s="134"/>
      <c r="BC43" s="134"/>
      <c r="BD43" s="134"/>
      <c r="BE43" s="134"/>
      <c r="BF43" s="134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</row>
    <row r="44" spans="17:94" s="129" customFormat="1" ht="25.5" outlineLevel="2">
      <c r="Q44" s="130"/>
      <c r="R44" s="131"/>
      <c r="S44" s="119" t="s">
        <v>100</v>
      </c>
      <c r="T44" s="120"/>
      <c r="U44" s="120"/>
      <c r="V44" s="121"/>
      <c r="W44" s="121"/>
      <c r="X44" s="121">
        <v>3141.59</v>
      </c>
      <c r="AJ44" s="132"/>
      <c r="AL44" s="133"/>
      <c r="AM44" s="133"/>
      <c r="AN44" s="126"/>
      <c r="AO44" s="133"/>
      <c r="AP44" s="133"/>
      <c r="AQ44" s="133"/>
      <c r="AR44" s="133"/>
      <c r="AS44" s="133"/>
      <c r="AT44" s="127">
        <f t="shared" si="0"/>
        <v>0</v>
      </c>
      <c r="AU44" s="133"/>
      <c r="AV44" s="126"/>
      <c r="AW44" s="126"/>
      <c r="AX44" s="126"/>
      <c r="AY44" s="126"/>
      <c r="AZ44" s="133"/>
      <c r="BA44" s="134"/>
      <c r="BB44" s="134"/>
      <c r="BC44" s="134"/>
      <c r="BD44" s="134"/>
      <c r="BE44" s="134"/>
      <c r="BF44" s="134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</row>
    <row r="45" spans="17:94" s="129" customFormat="1" ht="12.75" outlineLevel="2">
      <c r="Q45" s="130"/>
      <c r="R45" s="131"/>
      <c r="S45" s="119" t="s">
        <v>101</v>
      </c>
      <c r="T45" s="120"/>
      <c r="U45" s="120"/>
      <c r="V45" s="121"/>
      <c r="W45" s="121"/>
      <c r="X45" s="121">
        <v>1336.53</v>
      </c>
      <c r="AJ45" s="132"/>
      <c r="AL45" s="133"/>
      <c r="AM45" s="133"/>
      <c r="AN45" s="126"/>
      <c r="AO45" s="133"/>
      <c r="AP45" s="133"/>
      <c r="AQ45" s="133"/>
      <c r="AR45" s="133"/>
      <c r="AS45" s="133"/>
      <c r="AT45" s="127">
        <f t="shared" si="0"/>
        <v>0</v>
      </c>
      <c r="AU45" s="133"/>
      <c r="AV45" s="126"/>
      <c r="AW45" s="126"/>
      <c r="AX45" s="126"/>
      <c r="AY45" s="126"/>
      <c r="AZ45" s="133"/>
      <c r="BA45" s="134"/>
      <c r="BB45" s="134"/>
      <c r="BC45" s="134"/>
      <c r="BD45" s="134"/>
      <c r="BE45" s="134"/>
      <c r="BF45" s="134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</row>
    <row r="46" spans="1:83" s="17" customFormat="1" ht="89.25" outlineLevel="3">
      <c r="A46" s="17">
        <v>1</v>
      </c>
      <c r="B46" s="30" t="s">
        <v>74</v>
      </c>
      <c r="C46" s="33" t="s">
        <v>125</v>
      </c>
      <c r="D46" s="19" t="s">
        <v>76</v>
      </c>
      <c r="E46" s="19" t="s">
        <v>77</v>
      </c>
      <c r="F46" s="11" t="s">
        <v>135</v>
      </c>
      <c r="G46" s="14"/>
      <c r="H46" s="3"/>
      <c r="I46" s="34" t="s">
        <v>66</v>
      </c>
      <c r="J46" s="7" t="s">
        <v>126</v>
      </c>
      <c r="K46" s="7" t="s">
        <v>57</v>
      </c>
      <c r="L46" s="7" t="s">
        <v>80</v>
      </c>
      <c r="M46" s="7" t="s">
        <v>369</v>
      </c>
      <c r="N46" s="3"/>
      <c r="O46" s="7"/>
      <c r="P46" s="7" t="s">
        <v>95</v>
      </c>
      <c r="Q46" s="7" t="s">
        <v>114</v>
      </c>
      <c r="R46" s="7" t="s">
        <v>136</v>
      </c>
      <c r="S46" s="32" t="s">
        <v>137</v>
      </c>
      <c r="T46" s="3"/>
      <c r="U46" s="3"/>
      <c r="V46" s="5"/>
      <c r="W46" s="5"/>
      <c r="X46" s="20">
        <v>548900.6</v>
      </c>
      <c r="Y46" s="7" t="s">
        <v>120</v>
      </c>
      <c r="Z46" s="7" t="s">
        <v>121</v>
      </c>
      <c r="AA46" s="8" t="s">
        <v>58</v>
      </c>
      <c r="AB46" s="8" t="s">
        <v>57</v>
      </c>
      <c r="AC46" s="6"/>
      <c r="AD46" s="7" t="s">
        <v>122</v>
      </c>
      <c r="AE46" s="8" t="s">
        <v>89</v>
      </c>
      <c r="AF46" s="8" t="s">
        <v>89</v>
      </c>
      <c r="AG46" s="5"/>
      <c r="AH46" s="6"/>
      <c r="AI46" s="6"/>
      <c r="AJ46" s="60"/>
      <c r="AK46" s="74">
        <v>0</v>
      </c>
      <c r="AL46" s="69">
        <v>1</v>
      </c>
      <c r="AM46" s="69">
        <v>0</v>
      </c>
      <c r="AN46" s="74">
        <f>IF(AL46+AM46+AK46=1,0,1)</f>
        <v>0</v>
      </c>
      <c r="AO46" s="93">
        <f>IF(AK46=1,1,0)</f>
        <v>0</v>
      </c>
      <c r="AP46" s="69">
        <v>1</v>
      </c>
      <c r="AQ46" s="93">
        <f>IF(AL46=1,AP46,0)</f>
        <v>1</v>
      </c>
      <c r="AR46" s="93">
        <f>IF(AM46=1,AP46,0)</f>
        <v>0</v>
      </c>
      <c r="AS46" s="93">
        <f>IF(AN46=1,AP46,0)</f>
        <v>0</v>
      </c>
      <c r="AT46" s="82">
        <f t="shared" si="0"/>
        <v>1</v>
      </c>
      <c r="AU46" s="69"/>
      <c r="AV46" s="69" t="s">
        <v>361</v>
      </c>
      <c r="AW46" s="69" t="s">
        <v>361</v>
      </c>
      <c r="AX46" s="74">
        <f>IF(AN46=0,0,1)</f>
        <v>0</v>
      </c>
      <c r="AY46" s="74">
        <f>AX46</f>
        <v>0</v>
      </c>
      <c r="AZ46" s="69"/>
      <c r="BA46" s="85">
        <f>X46</f>
        <v>548900.6</v>
      </c>
      <c r="BB46" s="89">
        <f>IF(AN46=1,BA46,0)</f>
        <v>0</v>
      </c>
      <c r="BC46" s="89">
        <f>IF(AM46=1,BA46,0)</f>
        <v>0</v>
      </c>
      <c r="BD46" s="89">
        <f>IF(AK46=1,BA46,0)</f>
        <v>0</v>
      </c>
      <c r="BE46" s="89">
        <f>IF(AL46=1,BA46,0)</f>
        <v>548900.6</v>
      </c>
      <c r="BF46" s="89">
        <v>0</v>
      </c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7" customFormat="1" ht="104.25" outlineLevel="3">
      <c r="A47" s="17">
        <v>1</v>
      </c>
      <c r="B47" s="30" t="s">
        <v>74</v>
      </c>
      <c r="C47" s="33" t="s">
        <v>125</v>
      </c>
      <c r="D47" s="19" t="s">
        <v>76</v>
      </c>
      <c r="E47" s="19" t="s">
        <v>77</v>
      </c>
      <c r="F47" s="11" t="s">
        <v>47</v>
      </c>
      <c r="G47" s="14"/>
      <c r="H47" s="3"/>
      <c r="I47" s="34" t="s">
        <v>66</v>
      </c>
      <c r="J47" s="7" t="s">
        <v>126</v>
      </c>
      <c r="K47" s="7" t="s">
        <v>57</v>
      </c>
      <c r="L47" s="7" t="s">
        <v>80</v>
      </c>
      <c r="M47" s="7" t="s">
        <v>369</v>
      </c>
      <c r="N47" s="3"/>
      <c r="O47" s="7"/>
      <c r="P47" s="7" t="s">
        <v>95</v>
      </c>
      <c r="Q47" s="7" t="s">
        <v>114</v>
      </c>
      <c r="R47" s="7" t="s">
        <v>138</v>
      </c>
      <c r="S47" s="32" t="s">
        <v>128</v>
      </c>
      <c r="T47" s="3"/>
      <c r="U47" s="3"/>
      <c r="V47" s="5"/>
      <c r="W47" s="5"/>
      <c r="X47" s="20">
        <f>SUM(X48:X51)</f>
        <v>5232130.580000001</v>
      </c>
      <c r="Y47" s="7" t="s">
        <v>116</v>
      </c>
      <c r="Z47" s="7" t="s">
        <v>103</v>
      </c>
      <c r="AA47" s="8" t="s">
        <v>13</v>
      </c>
      <c r="AB47" s="8" t="s">
        <v>57</v>
      </c>
      <c r="AC47" s="6"/>
      <c r="AD47" s="7" t="s">
        <v>20</v>
      </c>
      <c r="AE47" s="8" t="s">
        <v>89</v>
      </c>
      <c r="AF47" s="6"/>
      <c r="AG47" s="5" t="s">
        <v>382</v>
      </c>
      <c r="AH47" s="8" t="s">
        <v>380</v>
      </c>
      <c r="AI47" s="95" t="s">
        <v>381</v>
      </c>
      <c r="AJ47" s="60"/>
      <c r="AK47" s="74">
        <v>0</v>
      </c>
      <c r="AL47" s="69">
        <v>1</v>
      </c>
      <c r="AM47" s="69">
        <v>0</v>
      </c>
      <c r="AN47" s="74">
        <f>IF(AL47+AM47+AK47=1,0,1)</f>
        <v>0</v>
      </c>
      <c r="AO47" s="93">
        <f>IF(AK47=1,1,0)</f>
        <v>0</v>
      </c>
      <c r="AP47" s="69">
        <v>1</v>
      </c>
      <c r="AQ47" s="93">
        <f>IF(AL47=1,AP47,0)</f>
        <v>1</v>
      </c>
      <c r="AR47" s="93">
        <f>IF(AM47=1,AP47,0)</f>
        <v>0</v>
      </c>
      <c r="AS47" s="93">
        <f>IF(AN47=1,AP47,0)</f>
        <v>0</v>
      </c>
      <c r="AT47" s="82">
        <f t="shared" si="0"/>
        <v>1</v>
      </c>
      <c r="AU47" s="69">
        <v>0</v>
      </c>
      <c r="AV47" s="69" t="s">
        <v>361</v>
      </c>
      <c r="AW47" s="69" t="s">
        <v>361</v>
      </c>
      <c r="AX47" s="74">
        <f>IF(AN47=0,0,1)</f>
        <v>0</v>
      </c>
      <c r="AY47" s="74">
        <f>AX47</f>
        <v>0</v>
      </c>
      <c r="AZ47" s="69"/>
      <c r="BA47" s="85">
        <f>X47</f>
        <v>5232130.580000001</v>
      </c>
      <c r="BB47" s="89">
        <f>IF(AN47=1,BA47,0)</f>
        <v>0</v>
      </c>
      <c r="BC47" s="89">
        <f>IF(AM47=1,BA47,0)</f>
        <v>0</v>
      </c>
      <c r="BD47" s="89">
        <f>IF(AK47=1,BA47,0)</f>
        <v>0</v>
      </c>
      <c r="BE47" s="89">
        <f>IF(AL47=1,BA47,0)</f>
        <v>5232130.580000001</v>
      </c>
      <c r="BF47" s="89">
        <v>0</v>
      </c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2:83" s="115" customFormat="1" ht="25.5" outlineLevel="3">
      <c r="B48" s="116"/>
      <c r="C48" s="116"/>
      <c r="D48" s="116"/>
      <c r="E48" s="116"/>
      <c r="F48" s="116"/>
      <c r="G48" s="116"/>
      <c r="H48" s="116"/>
      <c r="I48" s="117"/>
      <c r="J48" s="118"/>
      <c r="K48" s="118"/>
      <c r="L48" s="118"/>
      <c r="M48" s="118"/>
      <c r="N48" s="116"/>
      <c r="O48" s="118"/>
      <c r="P48" s="118"/>
      <c r="Q48" s="118"/>
      <c r="R48" s="118"/>
      <c r="S48" s="119" t="s">
        <v>98</v>
      </c>
      <c r="T48" s="120"/>
      <c r="U48" s="120"/>
      <c r="V48" s="121"/>
      <c r="W48" s="121"/>
      <c r="X48" s="121">
        <v>5139961.33</v>
      </c>
      <c r="Y48" s="118"/>
      <c r="Z48" s="118"/>
      <c r="AA48" s="122"/>
      <c r="AB48" s="122"/>
      <c r="AC48" s="123"/>
      <c r="AD48" s="118"/>
      <c r="AE48" s="122"/>
      <c r="AF48" s="123"/>
      <c r="AG48" s="124"/>
      <c r="AH48" s="123"/>
      <c r="AI48" s="123"/>
      <c r="AJ48" s="125"/>
      <c r="AL48" s="126"/>
      <c r="AM48" s="126"/>
      <c r="AN48" s="126"/>
      <c r="AO48" s="126"/>
      <c r="AP48" s="126"/>
      <c r="AQ48" s="126"/>
      <c r="AR48" s="126"/>
      <c r="AS48" s="126"/>
      <c r="AT48" s="127">
        <f t="shared" si="0"/>
        <v>0</v>
      </c>
      <c r="AU48" s="126"/>
      <c r="AV48" s="126"/>
      <c r="AW48" s="126"/>
      <c r="AX48" s="126"/>
      <c r="AY48" s="126"/>
      <c r="AZ48" s="126"/>
      <c r="BA48" s="128"/>
      <c r="BB48" s="128"/>
      <c r="BC48" s="128"/>
      <c r="BD48" s="128"/>
      <c r="BE48" s="128"/>
      <c r="BF48" s="128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</row>
    <row r="49" spans="17:94" s="129" customFormat="1" ht="25.5" outlineLevel="2">
      <c r="Q49" s="130"/>
      <c r="R49" s="131"/>
      <c r="S49" s="119" t="s">
        <v>99</v>
      </c>
      <c r="T49" s="120"/>
      <c r="U49" s="120"/>
      <c r="V49" s="121"/>
      <c r="W49" s="121"/>
      <c r="X49" s="121">
        <v>70404.4</v>
      </c>
      <c r="AJ49" s="132"/>
      <c r="AL49" s="133"/>
      <c r="AM49" s="133"/>
      <c r="AN49" s="126"/>
      <c r="AO49" s="133"/>
      <c r="AP49" s="133"/>
      <c r="AQ49" s="133"/>
      <c r="AR49" s="133"/>
      <c r="AS49" s="133"/>
      <c r="AT49" s="127">
        <f t="shared" si="0"/>
        <v>0</v>
      </c>
      <c r="AU49" s="133"/>
      <c r="AV49" s="126"/>
      <c r="AW49" s="126"/>
      <c r="AX49" s="126"/>
      <c r="AY49" s="126"/>
      <c r="AZ49" s="133"/>
      <c r="BA49" s="134"/>
      <c r="BB49" s="134"/>
      <c r="BC49" s="134"/>
      <c r="BD49" s="134"/>
      <c r="BE49" s="134"/>
      <c r="BF49" s="134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</row>
    <row r="50" spans="17:94" s="129" customFormat="1" ht="25.5" outlineLevel="2">
      <c r="Q50" s="130"/>
      <c r="R50" s="131"/>
      <c r="S50" s="119" t="s">
        <v>100</v>
      </c>
      <c r="T50" s="120"/>
      <c r="U50" s="120"/>
      <c r="V50" s="121"/>
      <c r="W50" s="121"/>
      <c r="X50" s="121">
        <v>15180.57</v>
      </c>
      <c r="AJ50" s="132"/>
      <c r="AL50" s="133"/>
      <c r="AM50" s="133"/>
      <c r="AN50" s="126"/>
      <c r="AO50" s="133"/>
      <c r="AP50" s="133"/>
      <c r="AQ50" s="133"/>
      <c r="AR50" s="133"/>
      <c r="AS50" s="133"/>
      <c r="AT50" s="127">
        <f t="shared" si="0"/>
        <v>0</v>
      </c>
      <c r="AU50" s="133"/>
      <c r="AV50" s="126"/>
      <c r="AW50" s="126"/>
      <c r="AX50" s="126"/>
      <c r="AY50" s="126"/>
      <c r="AZ50" s="133"/>
      <c r="BA50" s="134"/>
      <c r="BB50" s="134"/>
      <c r="BC50" s="134"/>
      <c r="BD50" s="134"/>
      <c r="BE50" s="134"/>
      <c r="BF50" s="134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</row>
    <row r="51" spans="17:94" s="129" customFormat="1" ht="12.75" outlineLevel="2">
      <c r="Q51" s="130"/>
      <c r="R51" s="131"/>
      <c r="S51" s="119" t="s">
        <v>101</v>
      </c>
      <c r="T51" s="120"/>
      <c r="U51" s="120"/>
      <c r="V51" s="121"/>
      <c r="W51" s="121"/>
      <c r="X51" s="121">
        <v>6584.28</v>
      </c>
      <c r="AJ51" s="132"/>
      <c r="AL51" s="133"/>
      <c r="AM51" s="133"/>
      <c r="AN51" s="126"/>
      <c r="AO51" s="133"/>
      <c r="AP51" s="133"/>
      <c r="AQ51" s="133"/>
      <c r="AR51" s="133"/>
      <c r="AS51" s="133"/>
      <c r="AT51" s="127">
        <f t="shared" si="0"/>
        <v>0</v>
      </c>
      <c r="AU51" s="133"/>
      <c r="AV51" s="126"/>
      <c r="AW51" s="126"/>
      <c r="AX51" s="126"/>
      <c r="AY51" s="126"/>
      <c r="AZ51" s="133"/>
      <c r="BA51" s="134"/>
      <c r="BB51" s="134"/>
      <c r="BC51" s="134"/>
      <c r="BD51" s="134"/>
      <c r="BE51" s="134"/>
      <c r="BF51" s="134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</row>
    <row r="52" spans="1:83" s="17" customFormat="1" ht="91.5" outlineLevel="3">
      <c r="A52" s="17">
        <v>1</v>
      </c>
      <c r="B52" s="30" t="s">
        <v>74</v>
      </c>
      <c r="C52" s="33" t="s">
        <v>125</v>
      </c>
      <c r="D52" s="19" t="s">
        <v>76</v>
      </c>
      <c r="E52" s="19" t="s">
        <v>77</v>
      </c>
      <c r="F52" s="11" t="s">
        <v>139</v>
      </c>
      <c r="G52" s="14"/>
      <c r="H52" s="3"/>
      <c r="I52" s="34" t="s">
        <v>66</v>
      </c>
      <c r="J52" s="7" t="s">
        <v>126</v>
      </c>
      <c r="K52" s="7" t="s">
        <v>57</v>
      </c>
      <c r="L52" s="7" t="s">
        <v>80</v>
      </c>
      <c r="M52" s="7" t="s">
        <v>369</v>
      </c>
      <c r="N52" s="3"/>
      <c r="O52" s="7"/>
      <c r="P52" s="7" t="s">
        <v>95</v>
      </c>
      <c r="Q52" s="7" t="s">
        <v>140</v>
      </c>
      <c r="R52" s="7" t="s">
        <v>141</v>
      </c>
      <c r="S52" s="32" t="s">
        <v>142</v>
      </c>
      <c r="T52" s="3"/>
      <c r="U52" s="3"/>
      <c r="V52" s="5"/>
      <c r="W52" s="5"/>
      <c r="X52" s="20">
        <f>SUM(X53:X54)</f>
        <v>742685.81</v>
      </c>
      <c r="Y52" s="7" t="s">
        <v>143</v>
      </c>
      <c r="Z52" s="7" t="s">
        <v>144</v>
      </c>
      <c r="AA52" s="8" t="s">
        <v>48</v>
      </c>
      <c r="AB52" s="8" t="s">
        <v>57</v>
      </c>
      <c r="AC52" s="6"/>
      <c r="AD52" s="7" t="s">
        <v>49</v>
      </c>
      <c r="AE52" s="8" t="s">
        <v>89</v>
      </c>
      <c r="AF52" s="8" t="s">
        <v>89</v>
      </c>
      <c r="AG52" s="5"/>
      <c r="AH52" s="6"/>
      <c r="AI52" s="6"/>
      <c r="AJ52" s="60"/>
      <c r="AK52" s="74">
        <v>0</v>
      </c>
      <c r="AL52" s="69">
        <v>1</v>
      </c>
      <c r="AM52" s="69">
        <v>0</v>
      </c>
      <c r="AN52" s="74">
        <f>IF(AL52+AM52+AK52=1,0,1)</f>
        <v>0</v>
      </c>
      <c r="AO52" s="93">
        <f>IF(AK52=1,1,0)</f>
        <v>0</v>
      </c>
      <c r="AP52" s="69">
        <v>1</v>
      </c>
      <c r="AQ52" s="93">
        <f>IF(AL52=1,AP52,0)</f>
        <v>1</v>
      </c>
      <c r="AR52" s="93">
        <f>IF(AM52=1,AP52,0)</f>
        <v>0</v>
      </c>
      <c r="AS52" s="93">
        <f>IF(AN52=1,AP52,0)</f>
        <v>0</v>
      </c>
      <c r="AT52" s="82">
        <f t="shared" si="0"/>
        <v>1</v>
      </c>
      <c r="AU52" s="69">
        <v>1</v>
      </c>
      <c r="AV52" s="69" t="s">
        <v>361</v>
      </c>
      <c r="AW52" s="69" t="s">
        <v>361</v>
      </c>
      <c r="AX52" s="74">
        <v>1</v>
      </c>
      <c r="AY52" s="74">
        <f>AX52</f>
        <v>1</v>
      </c>
      <c r="AZ52" s="69">
        <v>1</v>
      </c>
      <c r="BA52" s="85">
        <f>X52</f>
        <v>742685.81</v>
      </c>
      <c r="BB52" s="89">
        <f>IF(AN52=1,BA52,0)</f>
        <v>0</v>
      </c>
      <c r="BC52" s="89">
        <f>IF(AM52=1,BA52,0)</f>
        <v>0</v>
      </c>
      <c r="BD52" s="89">
        <f>IF(AK52=1,BA52,0)</f>
        <v>0</v>
      </c>
      <c r="BE52" s="89">
        <f>IF(AL52=1,BA52,0)</f>
        <v>742685.81</v>
      </c>
      <c r="BF52" s="89">
        <v>0</v>
      </c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</row>
    <row r="53" spans="2:83" s="115" customFormat="1" ht="25.5" outlineLevel="3">
      <c r="B53" s="116"/>
      <c r="C53" s="116"/>
      <c r="D53" s="116"/>
      <c r="E53" s="116"/>
      <c r="F53" s="116"/>
      <c r="G53" s="116"/>
      <c r="H53" s="116"/>
      <c r="I53" s="117"/>
      <c r="J53" s="118"/>
      <c r="K53" s="118"/>
      <c r="L53" s="118"/>
      <c r="M53" s="118"/>
      <c r="N53" s="116"/>
      <c r="O53" s="118"/>
      <c r="P53" s="118"/>
      <c r="Q53" s="118"/>
      <c r="R53" s="118"/>
      <c r="S53" s="119" t="s">
        <v>98</v>
      </c>
      <c r="T53" s="120"/>
      <c r="U53" s="120"/>
      <c r="V53" s="121"/>
      <c r="W53" s="121"/>
      <c r="X53" s="121">
        <f>726557.89</f>
        <v>726557.89</v>
      </c>
      <c r="Y53" s="118"/>
      <c r="Z53" s="118"/>
      <c r="AA53" s="122"/>
      <c r="AB53" s="122"/>
      <c r="AC53" s="123"/>
      <c r="AD53" s="118"/>
      <c r="AE53" s="122"/>
      <c r="AF53" s="123"/>
      <c r="AG53" s="124"/>
      <c r="AH53" s="123"/>
      <c r="AI53" s="123"/>
      <c r="AJ53" s="125"/>
      <c r="AL53" s="126"/>
      <c r="AM53" s="126"/>
      <c r="AN53" s="126"/>
      <c r="AO53" s="126"/>
      <c r="AP53" s="126"/>
      <c r="AQ53" s="126"/>
      <c r="AR53" s="126"/>
      <c r="AS53" s="126"/>
      <c r="AT53" s="127">
        <f t="shared" si="0"/>
        <v>0</v>
      </c>
      <c r="AU53" s="126"/>
      <c r="AV53" s="126"/>
      <c r="AW53" s="126"/>
      <c r="AX53" s="126"/>
      <c r="AY53" s="126"/>
      <c r="AZ53" s="126"/>
      <c r="BA53" s="128"/>
      <c r="BB53" s="128"/>
      <c r="BC53" s="128"/>
      <c r="BD53" s="128"/>
      <c r="BE53" s="128"/>
      <c r="BF53" s="128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</row>
    <row r="54" spans="17:94" s="129" customFormat="1" ht="25.5" outlineLevel="2">
      <c r="Q54" s="130"/>
      <c r="R54" s="131"/>
      <c r="S54" s="119" t="s">
        <v>100</v>
      </c>
      <c r="T54" s="120"/>
      <c r="U54" s="120"/>
      <c r="V54" s="121"/>
      <c r="W54" s="121"/>
      <c r="X54" s="121">
        <v>16127.92</v>
      </c>
      <c r="AJ54" s="132"/>
      <c r="AL54" s="133"/>
      <c r="AM54" s="133"/>
      <c r="AN54" s="126"/>
      <c r="AO54" s="133"/>
      <c r="AP54" s="133"/>
      <c r="AQ54" s="133"/>
      <c r="AR54" s="133"/>
      <c r="AS54" s="133"/>
      <c r="AT54" s="127">
        <f t="shared" si="0"/>
        <v>0</v>
      </c>
      <c r="AU54" s="133"/>
      <c r="AV54" s="126"/>
      <c r="AW54" s="126"/>
      <c r="AX54" s="126"/>
      <c r="AY54" s="126"/>
      <c r="AZ54" s="133"/>
      <c r="BA54" s="134"/>
      <c r="BB54" s="134"/>
      <c r="BC54" s="134"/>
      <c r="BD54" s="134"/>
      <c r="BE54" s="134"/>
      <c r="BF54" s="134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</row>
    <row r="55" spans="1:83" s="17" customFormat="1" ht="127.5" outlineLevel="3">
      <c r="A55" s="17">
        <v>1</v>
      </c>
      <c r="B55" s="30" t="s">
        <v>74</v>
      </c>
      <c r="C55" s="33" t="s">
        <v>132</v>
      </c>
      <c r="D55" s="19" t="s">
        <v>76</v>
      </c>
      <c r="E55" s="19" t="s">
        <v>77</v>
      </c>
      <c r="F55" s="11" t="s">
        <v>145</v>
      </c>
      <c r="G55" s="14"/>
      <c r="H55" s="3"/>
      <c r="I55" s="34" t="s">
        <v>133</v>
      </c>
      <c r="J55" s="7" t="s">
        <v>134</v>
      </c>
      <c r="K55" s="7" t="s">
        <v>57</v>
      </c>
      <c r="L55" s="7" t="s">
        <v>80</v>
      </c>
      <c r="M55" s="7" t="s">
        <v>369</v>
      </c>
      <c r="N55" s="3"/>
      <c r="O55" s="7"/>
      <c r="P55" s="7" t="s">
        <v>95</v>
      </c>
      <c r="Q55" s="7" t="s">
        <v>114</v>
      </c>
      <c r="R55" s="7" t="s">
        <v>146</v>
      </c>
      <c r="S55" s="32" t="s">
        <v>131</v>
      </c>
      <c r="T55" s="3"/>
      <c r="U55" s="3"/>
      <c r="V55" s="5"/>
      <c r="W55" s="5"/>
      <c r="X55" s="20">
        <f>SUM(X56:X59)</f>
        <v>1290638.03</v>
      </c>
      <c r="Y55" s="7" t="s">
        <v>116</v>
      </c>
      <c r="Z55" s="7" t="s">
        <v>103</v>
      </c>
      <c r="AA55" s="8" t="s">
        <v>13</v>
      </c>
      <c r="AB55" s="8" t="s">
        <v>57</v>
      </c>
      <c r="AC55" s="6"/>
      <c r="AD55" s="7" t="s">
        <v>20</v>
      </c>
      <c r="AE55" s="8" t="s">
        <v>89</v>
      </c>
      <c r="AF55" s="6"/>
      <c r="AG55" s="5">
        <v>107512.29</v>
      </c>
      <c r="AH55" s="8" t="s">
        <v>380</v>
      </c>
      <c r="AI55" s="95" t="s">
        <v>381</v>
      </c>
      <c r="AJ55" s="60"/>
      <c r="AK55" s="74">
        <v>0</v>
      </c>
      <c r="AL55" s="69">
        <v>1</v>
      </c>
      <c r="AM55" s="69">
        <v>0</v>
      </c>
      <c r="AN55" s="74">
        <f>IF(AL55+AM55+AK55=1,0,1)</f>
        <v>0</v>
      </c>
      <c r="AO55" s="93">
        <f>IF(AK55=1,1,0)</f>
        <v>0</v>
      </c>
      <c r="AP55" s="69">
        <v>1</v>
      </c>
      <c r="AQ55" s="93">
        <f>IF(AL55=1,AP55,0)</f>
        <v>1</v>
      </c>
      <c r="AR55" s="93">
        <f>IF(AM55=1,AP55,0)</f>
        <v>0</v>
      </c>
      <c r="AS55" s="93">
        <f>IF(AN55=1,AP55,0)</f>
        <v>0</v>
      </c>
      <c r="AT55" s="82">
        <f t="shared" si="0"/>
        <v>1</v>
      </c>
      <c r="AU55" s="69"/>
      <c r="AV55" s="69" t="s">
        <v>361</v>
      </c>
      <c r="AW55" s="69" t="s">
        <v>361</v>
      </c>
      <c r="AX55" s="74">
        <f>IF(AN55=0,0,1)</f>
        <v>0</v>
      </c>
      <c r="AY55" s="74">
        <f>AX55</f>
        <v>0</v>
      </c>
      <c r="AZ55" s="69"/>
      <c r="BA55" s="85">
        <f>X55</f>
        <v>1290638.03</v>
      </c>
      <c r="BB55" s="89">
        <f>IF(AN55=1,BA55,0)</f>
        <v>0</v>
      </c>
      <c r="BC55" s="89">
        <f>IF(AM55=1,BA55,0)</f>
        <v>0</v>
      </c>
      <c r="BD55" s="89">
        <f>IF(AK55=1,BA55,0)</f>
        <v>0</v>
      </c>
      <c r="BE55" s="89">
        <f>IF(AL55=1,BA55,0)</f>
        <v>1290638.03</v>
      </c>
      <c r="BF55" s="89">
        <v>0</v>
      </c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</row>
    <row r="56" spans="2:83" s="115" customFormat="1" ht="25.5" outlineLevel="3">
      <c r="B56" s="116"/>
      <c r="C56" s="116"/>
      <c r="D56" s="116"/>
      <c r="E56" s="116"/>
      <c r="F56" s="116"/>
      <c r="G56" s="116"/>
      <c r="H56" s="116"/>
      <c r="I56" s="117"/>
      <c r="J56" s="118"/>
      <c r="K56" s="118"/>
      <c r="L56" s="118"/>
      <c r="M56" s="118"/>
      <c r="N56" s="116"/>
      <c r="O56" s="118"/>
      <c r="P56" s="118"/>
      <c r="Q56" s="118"/>
      <c r="R56" s="118"/>
      <c r="S56" s="119" t="s">
        <v>98</v>
      </c>
      <c r="T56" s="120"/>
      <c r="U56" s="120"/>
      <c r="V56" s="121"/>
      <c r="W56" s="121"/>
      <c r="X56" s="121">
        <v>1270341.3</v>
      </c>
      <c r="Y56" s="118"/>
      <c r="Z56" s="118"/>
      <c r="AA56" s="122"/>
      <c r="AB56" s="122"/>
      <c r="AC56" s="123"/>
      <c r="AD56" s="118"/>
      <c r="AE56" s="122"/>
      <c r="AF56" s="123"/>
      <c r="AG56" s="124"/>
      <c r="AH56" s="123"/>
      <c r="AI56" s="123"/>
      <c r="AJ56" s="125"/>
      <c r="AL56" s="126"/>
      <c r="AM56" s="126"/>
      <c r="AN56" s="126"/>
      <c r="AO56" s="126"/>
      <c r="AP56" s="126"/>
      <c r="AQ56" s="126"/>
      <c r="AR56" s="126"/>
      <c r="AS56" s="126"/>
      <c r="AT56" s="127">
        <f t="shared" si="0"/>
        <v>0</v>
      </c>
      <c r="AU56" s="126"/>
      <c r="AV56" s="126"/>
      <c r="AW56" s="126"/>
      <c r="AX56" s="126"/>
      <c r="AY56" s="126"/>
      <c r="AZ56" s="126"/>
      <c r="BA56" s="128"/>
      <c r="BB56" s="128"/>
      <c r="BC56" s="128"/>
      <c r="BD56" s="128"/>
      <c r="BE56" s="128"/>
      <c r="BF56" s="128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</row>
    <row r="57" spans="17:94" s="129" customFormat="1" ht="25.5" outlineLevel="2">
      <c r="Q57" s="130"/>
      <c r="R57" s="131"/>
      <c r="S57" s="119" t="s">
        <v>99</v>
      </c>
      <c r="T57" s="120"/>
      <c r="U57" s="120"/>
      <c r="V57" s="121"/>
      <c r="W57" s="121"/>
      <c r="X57" s="121">
        <v>15499.91</v>
      </c>
      <c r="AJ57" s="132"/>
      <c r="AL57" s="133"/>
      <c r="AM57" s="133"/>
      <c r="AN57" s="126"/>
      <c r="AO57" s="133"/>
      <c r="AP57" s="133"/>
      <c r="AQ57" s="133"/>
      <c r="AR57" s="133"/>
      <c r="AS57" s="133"/>
      <c r="AT57" s="127">
        <f t="shared" si="0"/>
        <v>0</v>
      </c>
      <c r="AU57" s="133"/>
      <c r="AV57" s="126"/>
      <c r="AW57" s="126"/>
      <c r="AX57" s="126"/>
      <c r="AY57" s="126"/>
      <c r="AZ57" s="133"/>
      <c r="BA57" s="134"/>
      <c r="BB57" s="134"/>
      <c r="BC57" s="134"/>
      <c r="BD57" s="134"/>
      <c r="BE57" s="134"/>
      <c r="BF57" s="134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</row>
    <row r="58" spans="17:94" s="129" customFormat="1" ht="25.5" outlineLevel="2">
      <c r="Q58" s="130"/>
      <c r="R58" s="131"/>
      <c r="S58" s="119" t="s">
        <v>100</v>
      </c>
      <c r="T58" s="120"/>
      <c r="U58" s="120"/>
      <c r="V58" s="121"/>
      <c r="W58" s="121"/>
      <c r="X58" s="121">
        <v>3328.6</v>
      </c>
      <c r="AJ58" s="132"/>
      <c r="AL58" s="133"/>
      <c r="AM58" s="133"/>
      <c r="AN58" s="126"/>
      <c r="AO58" s="133"/>
      <c r="AP58" s="133"/>
      <c r="AQ58" s="133"/>
      <c r="AR58" s="133"/>
      <c r="AS58" s="133"/>
      <c r="AT58" s="127">
        <f t="shared" si="0"/>
        <v>0</v>
      </c>
      <c r="AU58" s="133"/>
      <c r="AV58" s="126"/>
      <c r="AW58" s="126"/>
      <c r="AX58" s="126"/>
      <c r="AY58" s="126"/>
      <c r="AZ58" s="133"/>
      <c r="BA58" s="134"/>
      <c r="BB58" s="134"/>
      <c r="BC58" s="134"/>
      <c r="BD58" s="134"/>
      <c r="BE58" s="134"/>
      <c r="BF58" s="134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</row>
    <row r="59" spans="17:94" s="129" customFormat="1" ht="12.75" outlineLevel="2">
      <c r="Q59" s="130"/>
      <c r="R59" s="131"/>
      <c r="S59" s="119" t="s">
        <v>101</v>
      </c>
      <c r="T59" s="120"/>
      <c r="U59" s="120"/>
      <c r="V59" s="121"/>
      <c r="W59" s="121"/>
      <c r="X59" s="121">
        <v>1468.22</v>
      </c>
      <c r="AJ59" s="132"/>
      <c r="AL59" s="133"/>
      <c r="AM59" s="133"/>
      <c r="AN59" s="126"/>
      <c r="AO59" s="133"/>
      <c r="AP59" s="133"/>
      <c r="AQ59" s="133"/>
      <c r="AR59" s="133"/>
      <c r="AS59" s="133"/>
      <c r="AT59" s="127">
        <f t="shared" si="0"/>
        <v>0</v>
      </c>
      <c r="AU59" s="133"/>
      <c r="AV59" s="126"/>
      <c r="AW59" s="126"/>
      <c r="AX59" s="126"/>
      <c r="AY59" s="126"/>
      <c r="AZ59" s="133"/>
      <c r="BA59" s="134"/>
      <c r="BB59" s="134"/>
      <c r="BC59" s="134"/>
      <c r="BD59" s="134"/>
      <c r="BE59" s="134"/>
      <c r="BF59" s="134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</row>
    <row r="60" spans="1:83" s="17" customFormat="1" ht="127.5" outlineLevel="3">
      <c r="A60" s="17">
        <v>1</v>
      </c>
      <c r="B60" s="30" t="s">
        <v>74</v>
      </c>
      <c r="C60" s="33" t="s">
        <v>132</v>
      </c>
      <c r="D60" s="19" t="s">
        <v>76</v>
      </c>
      <c r="E60" s="19" t="s">
        <v>77</v>
      </c>
      <c r="F60" s="11" t="s">
        <v>147</v>
      </c>
      <c r="G60" s="14"/>
      <c r="H60" s="3"/>
      <c r="I60" s="34" t="s">
        <v>133</v>
      </c>
      <c r="J60" s="7" t="s">
        <v>134</v>
      </c>
      <c r="K60" s="7" t="s">
        <v>57</v>
      </c>
      <c r="L60" s="7" t="s">
        <v>80</v>
      </c>
      <c r="M60" s="7" t="s">
        <v>369</v>
      </c>
      <c r="N60" s="3"/>
      <c r="O60" s="7"/>
      <c r="P60" s="7" t="s">
        <v>95</v>
      </c>
      <c r="Q60" s="7" t="s">
        <v>114</v>
      </c>
      <c r="R60" s="7" t="s">
        <v>383</v>
      </c>
      <c r="S60" s="32" t="s">
        <v>137</v>
      </c>
      <c r="T60" s="3"/>
      <c r="U60" s="3"/>
      <c r="V60" s="5"/>
      <c r="W60" s="5"/>
      <c r="X60" s="20">
        <v>406154.59</v>
      </c>
      <c r="Y60" s="7" t="s">
        <v>120</v>
      </c>
      <c r="Z60" s="7" t="s">
        <v>121</v>
      </c>
      <c r="AA60" s="8" t="s">
        <v>58</v>
      </c>
      <c r="AB60" s="8" t="s">
        <v>57</v>
      </c>
      <c r="AC60" s="6"/>
      <c r="AD60" s="7" t="s">
        <v>122</v>
      </c>
      <c r="AE60" s="8" t="s">
        <v>89</v>
      </c>
      <c r="AF60" s="8" t="s">
        <v>89</v>
      </c>
      <c r="AG60" s="5"/>
      <c r="AH60" s="6"/>
      <c r="AI60" s="6"/>
      <c r="AJ60" s="60"/>
      <c r="AK60" s="74">
        <v>0</v>
      </c>
      <c r="AL60" s="69">
        <v>1</v>
      </c>
      <c r="AM60" s="69">
        <v>0</v>
      </c>
      <c r="AN60" s="74">
        <f>IF(AL60+AM60+AK60=1,0,1)</f>
        <v>0</v>
      </c>
      <c r="AO60" s="93">
        <f>IF(AK60=1,1,0)</f>
        <v>0</v>
      </c>
      <c r="AP60" s="69">
        <v>1</v>
      </c>
      <c r="AQ60" s="93">
        <f>IF(AL60=1,AP60,0)</f>
        <v>1</v>
      </c>
      <c r="AR60" s="93">
        <f>IF(AM60=1,AP60,0)</f>
        <v>0</v>
      </c>
      <c r="AS60" s="93">
        <f>IF(AN60=1,AP60,0)</f>
        <v>0</v>
      </c>
      <c r="AT60" s="82">
        <f t="shared" si="0"/>
        <v>1</v>
      </c>
      <c r="AU60" s="69"/>
      <c r="AV60" s="69" t="s">
        <v>361</v>
      </c>
      <c r="AW60" s="69" t="s">
        <v>361</v>
      </c>
      <c r="AX60" s="74">
        <f>IF(AN60=0,0,1)</f>
        <v>0</v>
      </c>
      <c r="AY60" s="74">
        <f>AX60</f>
        <v>0</v>
      </c>
      <c r="AZ60" s="69"/>
      <c r="BA60" s="85">
        <f>X60</f>
        <v>406154.59</v>
      </c>
      <c r="BB60" s="89">
        <f>IF(AN60=1,BA60,0)</f>
        <v>0</v>
      </c>
      <c r="BC60" s="89">
        <f>IF(AM60=1,BA60,0)</f>
        <v>0</v>
      </c>
      <c r="BD60" s="89">
        <f>IF(AK60=1,BA60,0)</f>
        <v>0</v>
      </c>
      <c r="BE60" s="89">
        <f>IF(AL60=1,BA60,0)</f>
        <v>406154.59</v>
      </c>
      <c r="BF60" s="89">
        <v>0</v>
      </c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</row>
    <row r="61" spans="1:83" s="17" customFormat="1" ht="84" outlineLevel="3">
      <c r="A61" s="17">
        <v>1</v>
      </c>
      <c r="B61" s="30" t="s">
        <v>74</v>
      </c>
      <c r="C61" s="33" t="s">
        <v>75</v>
      </c>
      <c r="D61" s="19" t="s">
        <v>76</v>
      </c>
      <c r="E61" s="19" t="s">
        <v>77</v>
      </c>
      <c r="F61" s="11" t="s">
        <v>148</v>
      </c>
      <c r="G61" s="14"/>
      <c r="H61" s="3"/>
      <c r="I61" s="31" t="s">
        <v>78</v>
      </c>
      <c r="J61" s="7" t="s">
        <v>79</v>
      </c>
      <c r="K61" s="7" t="s">
        <v>57</v>
      </c>
      <c r="L61" s="7" t="s">
        <v>80</v>
      </c>
      <c r="M61" s="95" t="s">
        <v>370</v>
      </c>
      <c r="N61" s="7" t="s">
        <v>60</v>
      </c>
      <c r="O61" s="7" t="s">
        <v>149</v>
      </c>
      <c r="P61" s="7" t="s">
        <v>150</v>
      </c>
      <c r="Q61" s="7" t="s">
        <v>83</v>
      </c>
      <c r="R61" s="7" t="s">
        <v>151</v>
      </c>
      <c r="S61" s="32" t="s">
        <v>152</v>
      </c>
      <c r="T61" s="3"/>
      <c r="U61" s="3"/>
      <c r="V61" s="5"/>
      <c r="W61" s="5"/>
      <c r="X61" s="20">
        <v>1373400</v>
      </c>
      <c r="Y61" s="7" t="s">
        <v>120</v>
      </c>
      <c r="Z61" s="7" t="s">
        <v>121</v>
      </c>
      <c r="AA61" s="8" t="s">
        <v>58</v>
      </c>
      <c r="AB61" s="8" t="s">
        <v>57</v>
      </c>
      <c r="AC61" s="6"/>
      <c r="AD61" s="7" t="s">
        <v>122</v>
      </c>
      <c r="AE61" s="8" t="s">
        <v>89</v>
      </c>
      <c r="AF61" s="8" t="s">
        <v>89</v>
      </c>
      <c r="AG61" s="5"/>
      <c r="AH61" s="6"/>
      <c r="AI61" s="6"/>
      <c r="AJ61" s="60"/>
      <c r="AK61" s="74">
        <v>1</v>
      </c>
      <c r="AL61" s="69"/>
      <c r="AM61" s="69"/>
      <c r="AN61" s="74">
        <f>IF(AL61+AM61+AK61=1,0,1)</f>
        <v>0</v>
      </c>
      <c r="AO61" s="93">
        <f>IF(AK61=1,1,0)</f>
        <v>1</v>
      </c>
      <c r="AP61" s="69">
        <v>1</v>
      </c>
      <c r="AQ61" s="93">
        <f>IF(AL61=1,AP61,0)</f>
        <v>0</v>
      </c>
      <c r="AR61" s="93">
        <f>IF(AM61=1,AP61,0)</f>
        <v>0</v>
      </c>
      <c r="AS61" s="93">
        <f>IF(AN61=1,AP61,0)</f>
        <v>0</v>
      </c>
      <c r="AT61" s="82">
        <f t="shared" si="0"/>
        <v>1</v>
      </c>
      <c r="AU61" s="69"/>
      <c r="AV61" s="69" t="s">
        <v>361</v>
      </c>
      <c r="AW61" s="69" t="s">
        <v>361</v>
      </c>
      <c r="AX61" s="74">
        <f>IF(AN61=0,0,1)</f>
        <v>0</v>
      </c>
      <c r="AY61" s="74">
        <f>AX61</f>
        <v>0</v>
      </c>
      <c r="AZ61" s="69"/>
      <c r="BA61" s="84">
        <v>1373400</v>
      </c>
      <c r="BB61" s="89">
        <f>IF(AN61=1,BA61,0)</f>
        <v>0</v>
      </c>
      <c r="BC61" s="89">
        <f>IF(AM61=1,BA61,0)</f>
        <v>0</v>
      </c>
      <c r="BD61" s="89">
        <f>IF(AK61=1,BA61,0)</f>
        <v>1373400</v>
      </c>
      <c r="BE61" s="89">
        <f>IF(AL61=1,BA61,0)</f>
        <v>0</v>
      </c>
      <c r="BF61" s="89">
        <v>0</v>
      </c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</row>
    <row r="62" spans="1:83" s="17" customFormat="1" ht="89.25" outlineLevel="3">
      <c r="A62" s="17">
        <v>1</v>
      </c>
      <c r="B62" s="30" t="s">
        <v>74</v>
      </c>
      <c r="C62" s="33" t="s">
        <v>125</v>
      </c>
      <c r="D62" s="19" t="s">
        <v>76</v>
      </c>
      <c r="E62" s="19" t="s">
        <v>77</v>
      </c>
      <c r="F62" s="11" t="s">
        <v>51</v>
      </c>
      <c r="G62" s="14"/>
      <c r="H62" s="3"/>
      <c r="I62" s="34" t="s">
        <v>66</v>
      </c>
      <c r="J62" s="7" t="s">
        <v>126</v>
      </c>
      <c r="K62" s="7" t="s">
        <v>57</v>
      </c>
      <c r="L62" s="7" t="s">
        <v>80</v>
      </c>
      <c r="M62" s="7" t="s">
        <v>369</v>
      </c>
      <c r="N62" s="3"/>
      <c r="O62" s="7"/>
      <c r="P62" s="7" t="s">
        <v>95</v>
      </c>
      <c r="Q62" s="7" t="s">
        <v>153</v>
      </c>
      <c r="R62" s="7" t="s">
        <v>154</v>
      </c>
      <c r="S62" s="32" t="s">
        <v>155</v>
      </c>
      <c r="T62" s="3"/>
      <c r="U62" s="3"/>
      <c r="V62" s="5"/>
      <c r="W62" s="5"/>
      <c r="X62" s="20">
        <f>SUM(X63:X64)</f>
        <v>448196.32</v>
      </c>
      <c r="Y62" s="7" t="s">
        <v>158</v>
      </c>
      <c r="Z62" s="7" t="s">
        <v>164</v>
      </c>
      <c r="AA62" s="8" t="s">
        <v>54</v>
      </c>
      <c r="AB62" s="8" t="s">
        <v>55</v>
      </c>
      <c r="AC62" s="6"/>
      <c r="AD62" s="7"/>
      <c r="AE62" s="8" t="s">
        <v>89</v>
      </c>
      <c r="AF62" s="8" t="s">
        <v>89</v>
      </c>
      <c r="AG62" s="5"/>
      <c r="AH62" s="6"/>
      <c r="AI62" s="6"/>
      <c r="AJ62" s="60"/>
      <c r="AK62" s="74">
        <v>0</v>
      </c>
      <c r="AL62" s="69">
        <v>1</v>
      </c>
      <c r="AM62" s="69">
        <v>0</v>
      </c>
      <c r="AN62" s="74">
        <f>IF(AL62+AM62+AK62=1,0,1)</f>
        <v>0</v>
      </c>
      <c r="AO62" s="93">
        <f>IF(AK62=1,1,0)</f>
        <v>0</v>
      </c>
      <c r="AP62" s="69">
        <v>1</v>
      </c>
      <c r="AQ62" s="93">
        <f>IF(AL62=1,AP62,0)</f>
        <v>1</v>
      </c>
      <c r="AR62" s="93">
        <f>IF(AM62=1,AP62,0)</f>
        <v>0</v>
      </c>
      <c r="AS62" s="93">
        <f>IF(AN62=1,AP62,0)</f>
        <v>0</v>
      </c>
      <c r="AT62" s="82">
        <f t="shared" si="0"/>
        <v>1</v>
      </c>
      <c r="AU62" s="69">
        <v>1</v>
      </c>
      <c r="AV62" s="69" t="s">
        <v>361</v>
      </c>
      <c r="AW62" s="69" t="s">
        <v>361</v>
      </c>
      <c r="AX62" s="74">
        <v>1</v>
      </c>
      <c r="AY62" s="74">
        <f>AX62</f>
        <v>1</v>
      </c>
      <c r="AZ62" s="69">
        <v>1</v>
      </c>
      <c r="BA62" s="85">
        <f>X62</f>
        <v>448196.32</v>
      </c>
      <c r="BB62" s="89">
        <f>IF(AN62=1,BA62,0)</f>
        <v>0</v>
      </c>
      <c r="BC62" s="89">
        <f>IF(AM62=1,BA62,0)</f>
        <v>0</v>
      </c>
      <c r="BD62" s="89">
        <f>IF(AK62=1,BA62,0)</f>
        <v>0</v>
      </c>
      <c r="BE62" s="89">
        <f>IF(AL62=1,BA62,0)</f>
        <v>448196.32</v>
      </c>
      <c r="BF62" s="89">
        <v>0</v>
      </c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</row>
    <row r="63" spans="2:83" s="115" customFormat="1" ht="12.75" outlineLevel="3">
      <c r="B63" s="116"/>
      <c r="C63" s="116"/>
      <c r="D63" s="116"/>
      <c r="E63" s="116"/>
      <c r="F63" s="116"/>
      <c r="G63" s="116"/>
      <c r="H63" s="116"/>
      <c r="I63" s="117"/>
      <c r="J63" s="118"/>
      <c r="K63" s="118"/>
      <c r="L63" s="118"/>
      <c r="M63" s="118"/>
      <c r="N63" s="116"/>
      <c r="O63" s="118"/>
      <c r="P63" s="118"/>
      <c r="Q63" s="118"/>
      <c r="R63" s="118"/>
      <c r="S63" s="119" t="s">
        <v>156</v>
      </c>
      <c r="T63" s="120"/>
      <c r="U63" s="120"/>
      <c r="V63" s="121"/>
      <c r="W63" s="121"/>
      <c r="X63" s="121">
        <v>62294.32</v>
      </c>
      <c r="Y63" s="118"/>
      <c r="Z63" s="118"/>
      <c r="AA63" s="122"/>
      <c r="AB63" s="122"/>
      <c r="AC63" s="123"/>
      <c r="AD63" s="118"/>
      <c r="AE63" s="122"/>
      <c r="AF63" s="123"/>
      <c r="AG63" s="124"/>
      <c r="AH63" s="123"/>
      <c r="AI63" s="123"/>
      <c r="AJ63" s="125"/>
      <c r="AL63" s="126"/>
      <c r="AM63" s="126"/>
      <c r="AN63" s="126"/>
      <c r="AO63" s="126"/>
      <c r="AP63" s="126"/>
      <c r="AQ63" s="126"/>
      <c r="AR63" s="126"/>
      <c r="AS63" s="126"/>
      <c r="AT63" s="127">
        <f t="shared" si="0"/>
        <v>0</v>
      </c>
      <c r="AU63" s="126"/>
      <c r="AV63" s="126"/>
      <c r="AW63" s="126"/>
      <c r="AX63" s="126"/>
      <c r="AY63" s="126"/>
      <c r="AZ63" s="126"/>
      <c r="BA63" s="128"/>
      <c r="BB63" s="128"/>
      <c r="BC63" s="128"/>
      <c r="BD63" s="128"/>
      <c r="BE63" s="128"/>
      <c r="BF63" s="128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</row>
    <row r="64" spans="17:94" s="129" customFormat="1" ht="12.75" outlineLevel="2">
      <c r="Q64" s="130"/>
      <c r="R64" s="131"/>
      <c r="S64" s="119" t="s">
        <v>157</v>
      </c>
      <c r="T64" s="120"/>
      <c r="U64" s="120"/>
      <c r="V64" s="121"/>
      <c r="W64" s="121"/>
      <c r="X64" s="121">
        <v>385902</v>
      </c>
      <c r="AJ64" s="132"/>
      <c r="AL64" s="133"/>
      <c r="AM64" s="133"/>
      <c r="AN64" s="126"/>
      <c r="AO64" s="133"/>
      <c r="AP64" s="133"/>
      <c r="AQ64" s="133"/>
      <c r="AR64" s="133"/>
      <c r="AS64" s="133"/>
      <c r="AT64" s="127">
        <f t="shared" si="0"/>
        <v>0</v>
      </c>
      <c r="AU64" s="133"/>
      <c r="AV64" s="126"/>
      <c r="AW64" s="126"/>
      <c r="AX64" s="126"/>
      <c r="AY64" s="126"/>
      <c r="AZ64" s="133"/>
      <c r="BA64" s="134"/>
      <c r="BB64" s="134"/>
      <c r="BC64" s="134"/>
      <c r="BD64" s="134"/>
      <c r="BE64" s="134"/>
      <c r="BF64" s="134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</row>
    <row r="65" spans="1:83" s="17" customFormat="1" ht="89.25" outlineLevel="3">
      <c r="A65" s="17">
        <v>1</v>
      </c>
      <c r="B65" s="30" t="s">
        <v>74</v>
      </c>
      <c r="C65" s="33" t="s">
        <v>125</v>
      </c>
      <c r="D65" s="19" t="s">
        <v>76</v>
      </c>
      <c r="E65" s="19" t="s">
        <v>77</v>
      </c>
      <c r="F65" s="11" t="s">
        <v>3</v>
      </c>
      <c r="G65" s="14"/>
      <c r="H65" s="3"/>
      <c r="I65" s="34" t="s">
        <v>66</v>
      </c>
      <c r="J65" s="7" t="s">
        <v>126</v>
      </c>
      <c r="K65" s="7" t="s">
        <v>57</v>
      </c>
      <c r="L65" s="7" t="s">
        <v>80</v>
      </c>
      <c r="M65" s="7" t="s">
        <v>369</v>
      </c>
      <c r="N65" s="3"/>
      <c r="O65" s="7"/>
      <c r="P65" s="7" t="s">
        <v>95</v>
      </c>
      <c r="Q65" s="7" t="s">
        <v>159</v>
      </c>
      <c r="R65" s="7" t="s">
        <v>160</v>
      </c>
      <c r="S65" s="32" t="s">
        <v>161</v>
      </c>
      <c r="T65" s="3"/>
      <c r="U65" s="3"/>
      <c r="V65" s="5"/>
      <c r="W65" s="5"/>
      <c r="X65" s="20">
        <v>149802.69</v>
      </c>
      <c r="Y65" s="7" t="s">
        <v>162</v>
      </c>
      <c r="Z65" s="7" t="s">
        <v>163</v>
      </c>
      <c r="AA65" s="8" t="s">
        <v>165</v>
      </c>
      <c r="AB65" s="8" t="s">
        <v>166</v>
      </c>
      <c r="AC65" s="6"/>
      <c r="AD65" s="7"/>
      <c r="AE65" s="8" t="s">
        <v>89</v>
      </c>
      <c r="AF65" s="135"/>
      <c r="AG65" s="5"/>
      <c r="AH65" s="6"/>
      <c r="AI65" s="6"/>
      <c r="AJ65" s="60"/>
      <c r="AK65" s="74">
        <v>0</v>
      </c>
      <c r="AL65" s="69">
        <v>1</v>
      </c>
      <c r="AM65" s="69">
        <v>0</v>
      </c>
      <c r="AN65" s="74">
        <f aca="true" t="shared" si="1" ref="AN65:AN84">IF(AL65+AM65+AK65=1,0,1)</f>
        <v>0</v>
      </c>
      <c r="AO65" s="93">
        <f aca="true" t="shared" si="2" ref="AO65:AO84">IF(AK65=1,1,0)</f>
        <v>0</v>
      </c>
      <c r="AP65" s="69">
        <v>1</v>
      </c>
      <c r="AQ65" s="93">
        <f aca="true" t="shared" si="3" ref="AQ65:AQ100">IF(AL65=1,AP65,0)</f>
        <v>1</v>
      </c>
      <c r="AR65" s="93">
        <f aca="true" t="shared" si="4" ref="AR65:AR100">IF(AM65=1,AP65,0)</f>
        <v>0</v>
      </c>
      <c r="AS65" s="93">
        <f aca="true" t="shared" si="5" ref="AS65:AS100">IF(AN65=1,AP65,0)</f>
        <v>0</v>
      </c>
      <c r="AT65" s="82">
        <f t="shared" si="0"/>
        <v>1</v>
      </c>
      <c r="AU65" s="69"/>
      <c r="AV65" s="69" t="s">
        <v>361</v>
      </c>
      <c r="AW65" s="69" t="s">
        <v>361</v>
      </c>
      <c r="AX65" s="74">
        <f aca="true" t="shared" si="6" ref="AX65:AX99">IF(AN65=0,0,1)</f>
        <v>0</v>
      </c>
      <c r="AY65" s="74">
        <f aca="true" t="shared" si="7" ref="AY65:AY100">AX65</f>
        <v>0</v>
      </c>
      <c r="AZ65" s="69"/>
      <c r="BA65" s="85">
        <f>X65</f>
        <v>149802.69</v>
      </c>
      <c r="BB65" s="89">
        <f aca="true" t="shared" si="8" ref="BB65:BB100">IF(AN65=1,BA65,0)</f>
        <v>0</v>
      </c>
      <c r="BC65" s="89">
        <f aca="true" t="shared" si="9" ref="BC65:BC100">IF(AM65=1,BA65,0)</f>
        <v>0</v>
      </c>
      <c r="BD65" s="89">
        <f aca="true" t="shared" si="10" ref="BD65:BD100">IF(AK65=1,BA65,0)</f>
        <v>0</v>
      </c>
      <c r="BE65" s="89">
        <f aca="true" t="shared" si="11" ref="BE65:BE100">IF(AL65=1,BA65,0)</f>
        <v>149802.69</v>
      </c>
      <c r="BF65" s="89">
        <v>0</v>
      </c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</row>
    <row r="66" spans="1:83" s="17" customFormat="1" ht="89.25" outlineLevel="3">
      <c r="A66" s="17">
        <v>1</v>
      </c>
      <c r="B66" s="30" t="s">
        <v>74</v>
      </c>
      <c r="C66" s="19" t="s">
        <v>93</v>
      </c>
      <c r="D66" s="19" t="s">
        <v>76</v>
      </c>
      <c r="E66" s="19" t="s">
        <v>77</v>
      </c>
      <c r="F66" s="11" t="s">
        <v>2</v>
      </c>
      <c r="G66" s="14"/>
      <c r="H66" s="3"/>
      <c r="I66" s="31" t="s">
        <v>63</v>
      </c>
      <c r="J66" s="7" t="s">
        <v>79</v>
      </c>
      <c r="K66" s="7" t="s">
        <v>57</v>
      </c>
      <c r="L66" s="7" t="s">
        <v>80</v>
      </c>
      <c r="M66" s="7" t="s">
        <v>369</v>
      </c>
      <c r="N66" s="3"/>
      <c r="O66" s="7"/>
      <c r="P66" s="7" t="s">
        <v>95</v>
      </c>
      <c r="Q66" s="7" t="s">
        <v>167</v>
      </c>
      <c r="R66" s="7" t="s">
        <v>168</v>
      </c>
      <c r="S66" s="32" t="s">
        <v>169</v>
      </c>
      <c r="T66" s="3"/>
      <c r="U66" s="3"/>
      <c r="V66" s="5"/>
      <c r="W66" s="5"/>
      <c r="X66" s="20">
        <v>384000</v>
      </c>
      <c r="Y66" s="7" t="s">
        <v>158</v>
      </c>
      <c r="Z66" s="7" t="s">
        <v>170</v>
      </c>
      <c r="AA66" s="8" t="s">
        <v>54</v>
      </c>
      <c r="AB66" s="8" t="s">
        <v>171</v>
      </c>
      <c r="AC66" s="6"/>
      <c r="AD66" s="7" t="s">
        <v>122</v>
      </c>
      <c r="AE66" s="8" t="s">
        <v>89</v>
      </c>
      <c r="AF66" s="8" t="s">
        <v>89</v>
      </c>
      <c r="AG66" s="5"/>
      <c r="AH66" s="6"/>
      <c r="AI66" s="6"/>
      <c r="AJ66" s="60"/>
      <c r="AK66" s="74">
        <v>0</v>
      </c>
      <c r="AL66" s="69">
        <v>1</v>
      </c>
      <c r="AM66" s="69">
        <v>0</v>
      </c>
      <c r="AN66" s="74">
        <f t="shared" si="1"/>
        <v>0</v>
      </c>
      <c r="AO66" s="93">
        <f t="shared" si="2"/>
        <v>0</v>
      </c>
      <c r="AP66" s="69">
        <v>1</v>
      </c>
      <c r="AQ66" s="93">
        <f t="shared" si="3"/>
        <v>1</v>
      </c>
      <c r="AR66" s="93">
        <f t="shared" si="4"/>
        <v>0</v>
      </c>
      <c r="AS66" s="93">
        <f t="shared" si="5"/>
        <v>0</v>
      </c>
      <c r="AT66" s="82">
        <f t="shared" si="0"/>
        <v>1</v>
      </c>
      <c r="AU66" s="69">
        <v>1</v>
      </c>
      <c r="AV66" s="69" t="s">
        <v>361</v>
      </c>
      <c r="AW66" s="69" t="s">
        <v>361</v>
      </c>
      <c r="AX66" s="74">
        <v>1</v>
      </c>
      <c r="AY66" s="74">
        <f t="shared" si="7"/>
        <v>1</v>
      </c>
      <c r="AZ66" s="69">
        <v>1</v>
      </c>
      <c r="BA66" s="85">
        <f>X66</f>
        <v>384000</v>
      </c>
      <c r="BB66" s="89">
        <f t="shared" si="8"/>
        <v>0</v>
      </c>
      <c r="BC66" s="89">
        <f t="shared" si="9"/>
        <v>0</v>
      </c>
      <c r="BD66" s="89">
        <f t="shared" si="10"/>
        <v>0</v>
      </c>
      <c r="BE66" s="89">
        <f t="shared" si="11"/>
        <v>384000</v>
      </c>
      <c r="BF66" s="89">
        <v>0</v>
      </c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</row>
    <row r="67" spans="1:83" s="17" customFormat="1" ht="76.5" outlineLevel="3">
      <c r="A67" s="17">
        <v>1</v>
      </c>
      <c r="B67" s="30" t="s">
        <v>74</v>
      </c>
      <c r="C67" s="19" t="s">
        <v>75</v>
      </c>
      <c r="D67" s="19" t="s">
        <v>76</v>
      </c>
      <c r="E67" s="19" t="s">
        <v>77</v>
      </c>
      <c r="F67" s="11" t="s">
        <v>0</v>
      </c>
      <c r="G67" s="14"/>
      <c r="H67" s="3"/>
      <c r="I67" s="31" t="s">
        <v>78</v>
      </c>
      <c r="J67" s="7" t="s">
        <v>79</v>
      </c>
      <c r="K67" s="7" t="s">
        <v>57</v>
      </c>
      <c r="L67" s="7" t="s">
        <v>80</v>
      </c>
      <c r="M67" s="7" t="s">
        <v>172</v>
      </c>
      <c r="N67" s="3" t="s">
        <v>60</v>
      </c>
      <c r="O67" s="7" t="s">
        <v>173</v>
      </c>
      <c r="P67" s="7" t="s">
        <v>174</v>
      </c>
      <c r="Q67" s="7" t="s">
        <v>175</v>
      </c>
      <c r="R67" s="7" t="s">
        <v>176</v>
      </c>
      <c r="S67" s="32" t="s">
        <v>177</v>
      </c>
      <c r="T67" s="3"/>
      <c r="U67" s="3"/>
      <c r="V67" s="5"/>
      <c r="W67" s="5"/>
      <c r="X67" s="5">
        <v>80000</v>
      </c>
      <c r="Y67" s="7" t="s">
        <v>86</v>
      </c>
      <c r="Z67" s="7" t="s">
        <v>87</v>
      </c>
      <c r="AA67" s="8" t="s">
        <v>52</v>
      </c>
      <c r="AB67" s="8" t="s">
        <v>57</v>
      </c>
      <c r="AC67" s="6"/>
      <c r="AD67" s="7" t="s">
        <v>88</v>
      </c>
      <c r="AE67" s="8" t="s">
        <v>178</v>
      </c>
      <c r="AF67" s="8" t="s">
        <v>178</v>
      </c>
      <c r="AG67" s="5"/>
      <c r="AH67" s="6"/>
      <c r="AI67" s="6"/>
      <c r="AJ67" s="60"/>
      <c r="AK67" s="74">
        <v>0</v>
      </c>
      <c r="AL67" s="69"/>
      <c r="AM67" s="69">
        <v>1</v>
      </c>
      <c r="AN67" s="74">
        <f t="shared" si="1"/>
        <v>0</v>
      </c>
      <c r="AO67" s="93">
        <f t="shared" si="2"/>
        <v>0</v>
      </c>
      <c r="AP67" s="69">
        <v>1</v>
      </c>
      <c r="AQ67" s="93">
        <f t="shared" si="3"/>
        <v>0</v>
      </c>
      <c r="AR67" s="93">
        <f t="shared" si="4"/>
        <v>1</v>
      </c>
      <c r="AS67" s="93">
        <f t="shared" si="5"/>
        <v>0</v>
      </c>
      <c r="AT67" s="82">
        <f t="shared" si="0"/>
        <v>1</v>
      </c>
      <c r="AU67" s="69"/>
      <c r="AV67" s="69" t="s">
        <v>361</v>
      </c>
      <c r="AW67" s="69" t="s">
        <v>361</v>
      </c>
      <c r="AX67" s="74">
        <f t="shared" si="6"/>
        <v>0</v>
      </c>
      <c r="AY67" s="74">
        <f t="shared" si="7"/>
        <v>0</v>
      </c>
      <c r="AZ67" s="69"/>
      <c r="BA67" s="85">
        <f>X67</f>
        <v>80000</v>
      </c>
      <c r="BB67" s="89">
        <f t="shared" si="8"/>
        <v>0</v>
      </c>
      <c r="BC67" s="89">
        <f t="shared" si="9"/>
        <v>80000</v>
      </c>
      <c r="BD67" s="89">
        <f t="shared" si="10"/>
        <v>0</v>
      </c>
      <c r="BE67" s="89">
        <f t="shared" si="11"/>
        <v>0</v>
      </c>
      <c r="BF67" s="89">
        <v>0</v>
      </c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</row>
    <row r="68" spans="1:83" s="17" customFormat="1" ht="114.75" outlineLevel="3">
      <c r="A68" s="17">
        <v>1</v>
      </c>
      <c r="B68" s="30" t="s">
        <v>74</v>
      </c>
      <c r="C68" s="19" t="s">
        <v>75</v>
      </c>
      <c r="D68" s="19" t="s">
        <v>76</v>
      </c>
      <c r="E68" s="19" t="s">
        <v>77</v>
      </c>
      <c r="F68" s="11" t="s">
        <v>1</v>
      </c>
      <c r="G68" s="14"/>
      <c r="H68" s="3"/>
      <c r="I68" s="31" t="s">
        <v>78</v>
      </c>
      <c r="J68" s="7" t="s">
        <v>79</v>
      </c>
      <c r="K68" s="7" t="s">
        <v>57</v>
      </c>
      <c r="L68" s="7" t="s">
        <v>80</v>
      </c>
      <c r="M68" s="7" t="s">
        <v>172</v>
      </c>
      <c r="N68" s="3" t="s">
        <v>60</v>
      </c>
      <c r="O68" s="7" t="s">
        <v>173</v>
      </c>
      <c r="P68" s="7" t="s">
        <v>174</v>
      </c>
      <c r="Q68" s="7" t="s">
        <v>179</v>
      </c>
      <c r="R68" s="7" t="s">
        <v>180</v>
      </c>
      <c r="S68" s="32" t="s">
        <v>181</v>
      </c>
      <c r="T68" s="3"/>
      <c r="U68" s="3"/>
      <c r="V68" s="5"/>
      <c r="W68" s="5"/>
      <c r="X68" s="5">
        <v>834800</v>
      </c>
      <c r="Y68" s="7" t="s">
        <v>102</v>
      </c>
      <c r="Z68" s="7" t="s">
        <v>103</v>
      </c>
      <c r="AA68" s="8" t="s">
        <v>19</v>
      </c>
      <c r="AB68" s="8" t="s">
        <v>15</v>
      </c>
      <c r="AC68" s="6"/>
      <c r="AD68" s="7" t="s">
        <v>20</v>
      </c>
      <c r="AE68" s="8" t="s">
        <v>89</v>
      </c>
      <c r="AF68" s="8" t="s">
        <v>89</v>
      </c>
      <c r="AG68" s="5"/>
      <c r="AH68" s="6"/>
      <c r="AI68" s="6"/>
      <c r="AJ68" s="60"/>
      <c r="AK68" s="74">
        <v>0</v>
      </c>
      <c r="AL68" s="69"/>
      <c r="AM68" s="69">
        <v>1</v>
      </c>
      <c r="AN68" s="74">
        <f t="shared" si="1"/>
        <v>0</v>
      </c>
      <c r="AO68" s="93">
        <f t="shared" si="2"/>
        <v>0</v>
      </c>
      <c r="AP68" s="69">
        <v>1</v>
      </c>
      <c r="AQ68" s="93">
        <f t="shared" si="3"/>
        <v>0</v>
      </c>
      <c r="AR68" s="93">
        <f t="shared" si="4"/>
        <v>1</v>
      </c>
      <c r="AS68" s="93">
        <f t="shared" si="5"/>
        <v>0</v>
      </c>
      <c r="AT68" s="82">
        <f t="shared" si="0"/>
        <v>1</v>
      </c>
      <c r="AU68" s="69"/>
      <c r="AV68" s="69" t="s">
        <v>361</v>
      </c>
      <c r="AW68" s="69" t="s">
        <v>361</v>
      </c>
      <c r="AX68" s="74">
        <f t="shared" si="6"/>
        <v>0</v>
      </c>
      <c r="AY68" s="74">
        <f t="shared" si="7"/>
        <v>0</v>
      </c>
      <c r="AZ68" s="69"/>
      <c r="BA68" s="85">
        <f>X68</f>
        <v>834800</v>
      </c>
      <c r="BB68" s="89">
        <f t="shared" si="8"/>
        <v>0</v>
      </c>
      <c r="BC68" s="89">
        <f t="shared" si="9"/>
        <v>834800</v>
      </c>
      <c r="BD68" s="89">
        <f t="shared" si="10"/>
        <v>0</v>
      </c>
      <c r="BE68" s="89">
        <f t="shared" si="11"/>
        <v>0</v>
      </c>
      <c r="BF68" s="89">
        <v>0</v>
      </c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</row>
    <row r="69" spans="1:83" s="17" customFormat="1" ht="84" outlineLevel="3">
      <c r="A69" s="17">
        <v>1</v>
      </c>
      <c r="B69" s="30" t="s">
        <v>74</v>
      </c>
      <c r="C69" s="33" t="s">
        <v>125</v>
      </c>
      <c r="D69" s="19" t="s">
        <v>76</v>
      </c>
      <c r="E69" s="19" t="s">
        <v>77</v>
      </c>
      <c r="F69" s="11" t="s">
        <v>14</v>
      </c>
      <c r="G69" s="14"/>
      <c r="H69" s="3"/>
      <c r="I69" s="34" t="s">
        <v>66</v>
      </c>
      <c r="J69" s="7" t="s">
        <v>126</v>
      </c>
      <c r="K69" s="7" t="s">
        <v>57</v>
      </c>
      <c r="L69" s="7" t="s">
        <v>80</v>
      </c>
      <c r="M69" s="95" t="s">
        <v>370</v>
      </c>
      <c r="N69" s="3" t="s">
        <v>60</v>
      </c>
      <c r="O69" s="7" t="s">
        <v>173</v>
      </c>
      <c r="P69" s="7" t="s">
        <v>174</v>
      </c>
      <c r="Q69" s="7" t="s">
        <v>179</v>
      </c>
      <c r="R69" s="7" t="s">
        <v>45</v>
      </c>
      <c r="S69" s="32" t="s">
        <v>182</v>
      </c>
      <c r="T69" s="3"/>
      <c r="U69" s="3"/>
      <c r="V69" s="5"/>
      <c r="W69" s="5"/>
      <c r="X69" s="20">
        <v>300000</v>
      </c>
      <c r="Y69" s="7" t="s">
        <v>183</v>
      </c>
      <c r="Z69" s="7" t="s">
        <v>184</v>
      </c>
      <c r="AA69" s="8" t="s">
        <v>185</v>
      </c>
      <c r="AB69" s="8"/>
      <c r="AC69" s="6"/>
      <c r="AD69" s="7"/>
      <c r="AE69" s="48" t="s">
        <v>178</v>
      </c>
      <c r="AF69" s="48" t="s">
        <v>186</v>
      </c>
      <c r="AG69" s="5"/>
      <c r="AH69" s="6"/>
      <c r="AI69" s="6"/>
      <c r="AJ69" s="60"/>
      <c r="AK69" s="74">
        <v>1</v>
      </c>
      <c r="AL69" s="69"/>
      <c r="AM69" s="69"/>
      <c r="AN69" s="74">
        <f t="shared" si="1"/>
        <v>0</v>
      </c>
      <c r="AO69" s="93">
        <f t="shared" si="2"/>
        <v>1</v>
      </c>
      <c r="AP69" s="69">
        <v>1</v>
      </c>
      <c r="AQ69" s="93">
        <f t="shared" si="3"/>
        <v>0</v>
      </c>
      <c r="AR69" s="93">
        <f t="shared" si="4"/>
        <v>0</v>
      </c>
      <c r="AS69" s="93">
        <f t="shared" si="5"/>
        <v>0</v>
      </c>
      <c r="AT69" s="82">
        <f t="shared" si="0"/>
        <v>1</v>
      </c>
      <c r="AU69" s="69">
        <v>1</v>
      </c>
      <c r="AV69" s="69" t="s">
        <v>361</v>
      </c>
      <c r="AW69" s="69" t="s">
        <v>361</v>
      </c>
      <c r="AX69" s="74">
        <f t="shared" si="6"/>
        <v>0</v>
      </c>
      <c r="AY69" s="74">
        <f t="shared" si="7"/>
        <v>0</v>
      </c>
      <c r="AZ69" s="69">
        <v>1</v>
      </c>
      <c r="BA69" s="85">
        <f>X69</f>
        <v>300000</v>
      </c>
      <c r="BB69" s="89">
        <f t="shared" si="8"/>
        <v>0</v>
      </c>
      <c r="BC69" s="89">
        <f t="shared" si="9"/>
        <v>0</v>
      </c>
      <c r="BD69" s="89">
        <f t="shared" si="10"/>
        <v>300000</v>
      </c>
      <c r="BE69" s="89">
        <f t="shared" si="11"/>
        <v>0</v>
      </c>
      <c r="BF69" s="89">
        <v>0</v>
      </c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</row>
    <row r="70" spans="1:83" s="17" customFormat="1" ht="84" outlineLevel="3">
      <c r="A70" s="17">
        <v>1</v>
      </c>
      <c r="B70" s="30" t="s">
        <v>74</v>
      </c>
      <c r="C70" s="33" t="s">
        <v>125</v>
      </c>
      <c r="D70" s="19" t="s">
        <v>76</v>
      </c>
      <c r="E70" s="19" t="s">
        <v>77</v>
      </c>
      <c r="F70" s="11" t="s">
        <v>53</v>
      </c>
      <c r="G70" s="14"/>
      <c r="H70" s="3"/>
      <c r="I70" s="34" t="s">
        <v>66</v>
      </c>
      <c r="J70" s="7" t="s">
        <v>126</v>
      </c>
      <c r="K70" s="7" t="s">
        <v>57</v>
      </c>
      <c r="L70" s="7" t="s">
        <v>80</v>
      </c>
      <c r="M70" s="95" t="s">
        <v>370</v>
      </c>
      <c r="N70" s="3" t="s">
        <v>60</v>
      </c>
      <c r="O70" s="7" t="s">
        <v>173</v>
      </c>
      <c r="P70" s="7" t="s">
        <v>174</v>
      </c>
      <c r="Q70" s="7" t="s">
        <v>179</v>
      </c>
      <c r="R70" s="7" t="s">
        <v>45</v>
      </c>
      <c r="S70" s="32" t="s">
        <v>187</v>
      </c>
      <c r="T70" s="3"/>
      <c r="U70" s="3"/>
      <c r="V70" s="5"/>
      <c r="W70" s="5"/>
      <c r="X70" s="20">
        <v>950000</v>
      </c>
      <c r="Y70" s="7" t="s">
        <v>188</v>
      </c>
      <c r="Z70" s="7" t="s">
        <v>189</v>
      </c>
      <c r="AA70" s="8" t="s">
        <v>46</v>
      </c>
      <c r="AB70" s="8"/>
      <c r="AC70" s="6"/>
      <c r="AD70" s="7"/>
      <c r="AE70" s="48" t="s">
        <v>190</v>
      </c>
      <c r="AF70" s="35" t="s">
        <v>186</v>
      </c>
      <c r="AG70" s="5"/>
      <c r="AH70" s="6"/>
      <c r="AI70" s="6"/>
      <c r="AJ70" s="60"/>
      <c r="AK70" s="74">
        <v>1</v>
      </c>
      <c r="AL70" s="69"/>
      <c r="AM70" s="69"/>
      <c r="AN70" s="74">
        <f t="shared" si="1"/>
        <v>0</v>
      </c>
      <c r="AO70" s="93">
        <f t="shared" si="2"/>
        <v>1</v>
      </c>
      <c r="AP70" s="69">
        <v>1</v>
      </c>
      <c r="AQ70" s="93">
        <f t="shared" si="3"/>
        <v>0</v>
      </c>
      <c r="AR70" s="93">
        <f t="shared" si="4"/>
        <v>0</v>
      </c>
      <c r="AS70" s="93">
        <f t="shared" si="5"/>
        <v>0</v>
      </c>
      <c r="AT70" s="82">
        <f t="shared" si="0"/>
        <v>1</v>
      </c>
      <c r="AU70" s="69">
        <v>1</v>
      </c>
      <c r="AV70" s="69" t="s">
        <v>361</v>
      </c>
      <c r="AW70" s="69" t="s">
        <v>361</v>
      </c>
      <c r="AX70" s="74">
        <f t="shared" si="6"/>
        <v>0</v>
      </c>
      <c r="AY70" s="74">
        <f t="shared" si="7"/>
        <v>0</v>
      </c>
      <c r="AZ70" s="69">
        <v>1</v>
      </c>
      <c r="BA70" s="85">
        <v>1452000</v>
      </c>
      <c r="BB70" s="89">
        <f t="shared" si="8"/>
        <v>0</v>
      </c>
      <c r="BC70" s="89">
        <f t="shared" si="9"/>
        <v>0</v>
      </c>
      <c r="BD70" s="89">
        <f t="shared" si="10"/>
        <v>1452000</v>
      </c>
      <c r="BE70" s="89">
        <f t="shared" si="11"/>
        <v>0</v>
      </c>
      <c r="BF70" s="89">
        <v>0</v>
      </c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</row>
    <row r="71" spans="1:83" s="17" customFormat="1" ht="114.75" outlineLevel="3">
      <c r="A71" s="17">
        <v>1</v>
      </c>
      <c r="B71" s="30" t="s">
        <v>74</v>
      </c>
      <c r="C71" s="19" t="s">
        <v>75</v>
      </c>
      <c r="D71" s="19" t="s">
        <v>76</v>
      </c>
      <c r="E71" s="19" t="s">
        <v>77</v>
      </c>
      <c r="F71" s="11" t="s">
        <v>17</v>
      </c>
      <c r="G71" s="14"/>
      <c r="H71" s="3"/>
      <c r="I71" s="31" t="s">
        <v>78</v>
      </c>
      <c r="J71" s="7" t="s">
        <v>79</v>
      </c>
      <c r="K71" s="7" t="s">
        <v>57</v>
      </c>
      <c r="L71" s="7" t="s">
        <v>80</v>
      </c>
      <c r="M71" s="95" t="s">
        <v>370</v>
      </c>
      <c r="N71" s="3" t="s">
        <v>60</v>
      </c>
      <c r="O71" s="7" t="s">
        <v>173</v>
      </c>
      <c r="P71" s="7" t="s">
        <v>174</v>
      </c>
      <c r="Q71" s="7" t="s">
        <v>179</v>
      </c>
      <c r="R71" s="7" t="s">
        <v>191</v>
      </c>
      <c r="S71" s="32" t="s">
        <v>192</v>
      </c>
      <c r="T71" s="3"/>
      <c r="U71" s="3"/>
      <c r="V71" s="5"/>
      <c r="W71" s="5"/>
      <c r="X71" s="5">
        <v>362000</v>
      </c>
      <c r="Y71" s="7" t="s">
        <v>102</v>
      </c>
      <c r="Z71" s="7" t="s">
        <v>103</v>
      </c>
      <c r="AA71" s="8" t="s">
        <v>19</v>
      </c>
      <c r="AB71" s="8" t="s">
        <v>15</v>
      </c>
      <c r="AC71" s="6"/>
      <c r="AD71" s="7" t="s">
        <v>20</v>
      </c>
      <c r="AE71" s="8" t="s">
        <v>89</v>
      </c>
      <c r="AF71" s="8" t="s">
        <v>89</v>
      </c>
      <c r="AG71" s="5"/>
      <c r="AH71" s="6"/>
      <c r="AI71" s="6"/>
      <c r="AJ71" s="60"/>
      <c r="AK71" s="74">
        <v>1</v>
      </c>
      <c r="AL71" s="69"/>
      <c r="AM71" s="69"/>
      <c r="AN71" s="74">
        <f t="shared" si="1"/>
        <v>0</v>
      </c>
      <c r="AO71" s="93">
        <f t="shared" si="2"/>
        <v>1</v>
      </c>
      <c r="AP71" s="69">
        <v>1</v>
      </c>
      <c r="AQ71" s="93">
        <f t="shared" si="3"/>
        <v>0</v>
      </c>
      <c r="AR71" s="93">
        <f t="shared" si="4"/>
        <v>0</v>
      </c>
      <c r="AS71" s="93">
        <f t="shared" si="5"/>
        <v>0</v>
      </c>
      <c r="AT71" s="82">
        <f t="shared" si="0"/>
        <v>1</v>
      </c>
      <c r="AU71" s="69"/>
      <c r="AV71" s="69" t="s">
        <v>361</v>
      </c>
      <c r="AW71" s="69" t="s">
        <v>361</v>
      </c>
      <c r="AX71" s="74">
        <f t="shared" si="6"/>
        <v>0</v>
      </c>
      <c r="AY71" s="74">
        <f t="shared" si="7"/>
        <v>0</v>
      </c>
      <c r="AZ71" s="69"/>
      <c r="BA71" s="85">
        <f>X71</f>
        <v>362000</v>
      </c>
      <c r="BB71" s="89">
        <f t="shared" si="8"/>
        <v>0</v>
      </c>
      <c r="BC71" s="89">
        <f t="shared" si="9"/>
        <v>0</v>
      </c>
      <c r="BD71" s="89">
        <f t="shared" si="10"/>
        <v>362000</v>
      </c>
      <c r="BE71" s="89">
        <f t="shared" si="11"/>
        <v>0</v>
      </c>
      <c r="BF71" s="89">
        <v>0</v>
      </c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</row>
    <row r="72" spans="1:83" s="17" customFormat="1" ht="114.75" outlineLevel="3">
      <c r="A72" s="17">
        <v>1</v>
      </c>
      <c r="B72" s="30" t="s">
        <v>74</v>
      </c>
      <c r="C72" s="19" t="s">
        <v>75</v>
      </c>
      <c r="D72" s="19" t="s">
        <v>76</v>
      </c>
      <c r="E72" s="19" t="s">
        <v>77</v>
      </c>
      <c r="F72" s="11" t="s">
        <v>18</v>
      </c>
      <c r="G72" s="14"/>
      <c r="H72" s="3"/>
      <c r="I72" s="31" t="s">
        <v>78</v>
      </c>
      <c r="J72" s="7" t="s">
        <v>79</v>
      </c>
      <c r="K72" s="7" t="s">
        <v>57</v>
      </c>
      <c r="L72" s="7" t="s">
        <v>80</v>
      </c>
      <c r="M72" s="95" t="s">
        <v>370</v>
      </c>
      <c r="N72" s="3" t="s">
        <v>60</v>
      </c>
      <c r="O72" s="7" t="s">
        <v>173</v>
      </c>
      <c r="P72" s="7" t="s">
        <v>174</v>
      </c>
      <c r="Q72" s="7" t="s">
        <v>179</v>
      </c>
      <c r="R72" s="7" t="s">
        <v>193</v>
      </c>
      <c r="S72" s="32" t="s">
        <v>194</v>
      </c>
      <c r="T72" s="3"/>
      <c r="U72" s="3"/>
      <c r="V72" s="5"/>
      <c r="W72" s="5"/>
      <c r="X72" s="5">
        <v>717290</v>
      </c>
      <c r="Y72" s="7" t="s">
        <v>102</v>
      </c>
      <c r="Z72" s="7" t="s">
        <v>103</v>
      </c>
      <c r="AA72" s="8" t="s">
        <v>19</v>
      </c>
      <c r="AB72" s="8" t="s">
        <v>15</v>
      </c>
      <c r="AC72" s="6"/>
      <c r="AD72" s="7" t="s">
        <v>20</v>
      </c>
      <c r="AE72" s="8" t="s">
        <v>89</v>
      </c>
      <c r="AF72" s="8" t="s">
        <v>89</v>
      </c>
      <c r="AG72" s="5"/>
      <c r="AH72" s="6"/>
      <c r="AI72" s="6"/>
      <c r="AJ72" s="60"/>
      <c r="AK72" s="74">
        <v>1</v>
      </c>
      <c r="AL72" s="69"/>
      <c r="AM72" s="69"/>
      <c r="AN72" s="74">
        <f t="shared" si="1"/>
        <v>0</v>
      </c>
      <c r="AO72" s="93">
        <f t="shared" si="2"/>
        <v>1</v>
      </c>
      <c r="AP72" s="69">
        <v>1</v>
      </c>
      <c r="AQ72" s="93">
        <f t="shared" si="3"/>
        <v>0</v>
      </c>
      <c r="AR72" s="93">
        <f t="shared" si="4"/>
        <v>0</v>
      </c>
      <c r="AS72" s="93">
        <f t="shared" si="5"/>
        <v>0</v>
      </c>
      <c r="AT72" s="82">
        <f t="shared" si="0"/>
        <v>1</v>
      </c>
      <c r="AU72" s="69"/>
      <c r="AV72" s="69" t="s">
        <v>361</v>
      </c>
      <c r="AW72" s="69" t="s">
        <v>361</v>
      </c>
      <c r="AX72" s="74">
        <f t="shared" si="6"/>
        <v>0</v>
      </c>
      <c r="AY72" s="74">
        <f t="shared" si="7"/>
        <v>0</v>
      </c>
      <c r="AZ72" s="69"/>
      <c r="BA72" s="85">
        <f>X72</f>
        <v>717290</v>
      </c>
      <c r="BB72" s="89">
        <f t="shared" si="8"/>
        <v>0</v>
      </c>
      <c r="BC72" s="89">
        <f t="shared" si="9"/>
        <v>0</v>
      </c>
      <c r="BD72" s="89">
        <f t="shared" si="10"/>
        <v>717290</v>
      </c>
      <c r="BE72" s="89">
        <f t="shared" si="11"/>
        <v>0</v>
      </c>
      <c r="BF72" s="89">
        <v>0</v>
      </c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</row>
    <row r="73" spans="1:83" s="17" customFormat="1" ht="63.75" outlineLevel="3">
      <c r="A73" s="17">
        <v>1</v>
      </c>
      <c r="B73" s="30" t="s">
        <v>74</v>
      </c>
      <c r="C73" s="19" t="s">
        <v>93</v>
      </c>
      <c r="D73" s="19" t="s">
        <v>76</v>
      </c>
      <c r="E73" s="19" t="s">
        <v>77</v>
      </c>
      <c r="F73" s="11" t="s">
        <v>195</v>
      </c>
      <c r="G73" s="14"/>
      <c r="H73" s="3"/>
      <c r="I73" s="31" t="s">
        <v>63</v>
      </c>
      <c r="J73" s="7" t="s">
        <v>79</v>
      </c>
      <c r="K73" s="7" t="s">
        <v>57</v>
      </c>
      <c r="L73" s="7" t="s">
        <v>80</v>
      </c>
      <c r="M73" s="7" t="s">
        <v>172</v>
      </c>
      <c r="N73" s="7" t="s">
        <v>60</v>
      </c>
      <c r="O73" s="7" t="s">
        <v>198</v>
      </c>
      <c r="P73" s="7" t="s">
        <v>199</v>
      </c>
      <c r="Q73" s="7" t="s">
        <v>197</v>
      </c>
      <c r="R73" s="7" t="s">
        <v>60</v>
      </c>
      <c r="S73" s="32" t="s">
        <v>196</v>
      </c>
      <c r="T73" s="3"/>
      <c r="U73" s="3"/>
      <c r="V73" s="5"/>
      <c r="W73" s="5"/>
      <c r="X73" s="36">
        <v>285035.47</v>
      </c>
      <c r="Y73" s="7" t="s">
        <v>200</v>
      </c>
      <c r="Z73" s="7" t="s">
        <v>201</v>
      </c>
      <c r="AA73" s="8" t="s">
        <v>79</v>
      </c>
      <c r="AB73" s="8" t="s">
        <v>57</v>
      </c>
      <c r="AC73" s="6"/>
      <c r="AD73" s="7"/>
      <c r="AE73" s="8" t="s">
        <v>204</v>
      </c>
      <c r="AF73" s="8" t="s">
        <v>204</v>
      </c>
      <c r="AG73" s="5"/>
      <c r="AH73" s="6"/>
      <c r="AI73" s="6"/>
      <c r="AJ73" s="60"/>
      <c r="AK73" s="74">
        <v>0</v>
      </c>
      <c r="AL73" s="69"/>
      <c r="AM73" s="69">
        <v>1</v>
      </c>
      <c r="AN73" s="74">
        <f t="shared" si="1"/>
        <v>0</v>
      </c>
      <c r="AO73" s="93">
        <f t="shared" si="2"/>
        <v>0</v>
      </c>
      <c r="AP73" s="69">
        <v>1</v>
      </c>
      <c r="AQ73" s="93">
        <f t="shared" si="3"/>
        <v>0</v>
      </c>
      <c r="AR73" s="93">
        <f t="shared" si="4"/>
        <v>1</v>
      </c>
      <c r="AS73" s="93">
        <f t="shared" si="5"/>
        <v>0</v>
      </c>
      <c r="AT73" s="82">
        <f aca="true" t="shared" si="12" ref="AT73:AT100">AP73</f>
        <v>1</v>
      </c>
      <c r="AU73" s="69">
        <v>1</v>
      </c>
      <c r="AV73" s="69" t="s">
        <v>361</v>
      </c>
      <c r="AW73" s="69" t="s">
        <v>361</v>
      </c>
      <c r="AX73" s="74">
        <v>1</v>
      </c>
      <c r="AY73" s="74">
        <f t="shared" si="7"/>
        <v>1</v>
      </c>
      <c r="AZ73" s="69">
        <v>1</v>
      </c>
      <c r="BA73" s="84">
        <v>300000</v>
      </c>
      <c r="BB73" s="89">
        <f t="shared" si="8"/>
        <v>0</v>
      </c>
      <c r="BC73" s="89">
        <f t="shared" si="9"/>
        <v>300000</v>
      </c>
      <c r="BD73" s="89">
        <f t="shared" si="10"/>
        <v>0</v>
      </c>
      <c r="BE73" s="89">
        <f t="shared" si="11"/>
        <v>0</v>
      </c>
      <c r="BF73" s="89">
        <v>0</v>
      </c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</row>
    <row r="74" spans="1:83" s="51" customFormat="1" ht="63.75" outlineLevel="3">
      <c r="A74" s="51">
        <v>1</v>
      </c>
      <c r="B74" s="37" t="s">
        <v>74</v>
      </c>
      <c r="C74" s="38" t="s">
        <v>125</v>
      </c>
      <c r="D74" s="39" t="s">
        <v>76</v>
      </c>
      <c r="E74" s="39" t="s">
        <v>77</v>
      </c>
      <c r="F74" s="40" t="s">
        <v>202</v>
      </c>
      <c r="G74" s="41"/>
      <c r="H74" s="42"/>
      <c r="I74" s="43" t="s">
        <v>66</v>
      </c>
      <c r="J74" s="44" t="s">
        <v>126</v>
      </c>
      <c r="K74" s="44" t="s">
        <v>57</v>
      </c>
      <c r="L74" s="44" t="s">
        <v>80</v>
      </c>
      <c r="M74" s="44" t="s">
        <v>172</v>
      </c>
      <c r="N74" s="42" t="s">
        <v>60</v>
      </c>
      <c r="O74" s="44" t="s">
        <v>198</v>
      </c>
      <c r="P74" s="44" t="s">
        <v>199</v>
      </c>
      <c r="Q74" s="44" t="s">
        <v>197</v>
      </c>
      <c r="R74" s="44" t="s">
        <v>45</v>
      </c>
      <c r="S74" s="45" t="s">
        <v>203</v>
      </c>
      <c r="T74" s="42"/>
      <c r="U74" s="42"/>
      <c r="V74" s="46"/>
      <c r="W74" s="46"/>
      <c r="X74" s="47">
        <v>256000</v>
      </c>
      <c r="Y74" s="44" t="s">
        <v>188</v>
      </c>
      <c r="Z74" s="44" t="s">
        <v>189</v>
      </c>
      <c r="AA74" s="48" t="s">
        <v>46</v>
      </c>
      <c r="AB74" s="48"/>
      <c r="AC74" s="49"/>
      <c r="AD74" s="44"/>
      <c r="AE74" s="48" t="s">
        <v>204</v>
      </c>
      <c r="AF74" s="48" t="s">
        <v>311</v>
      </c>
      <c r="AG74" s="46"/>
      <c r="AH74" s="49"/>
      <c r="AI74" s="49"/>
      <c r="AJ74" s="60"/>
      <c r="AK74" s="74">
        <v>0</v>
      </c>
      <c r="AL74" s="71"/>
      <c r="AM74" s="71">
        <v>1</v>
      </c>
      <c r="AN74" s="74">
        <f t="shared" si="1"/>
        <v>0</v>
      </c>
      <c r="AO74" s="93">
        <f t="shared" si="2"/>
        <v>0</v>
      </c>
      <c r="AP74" s="71">
        <v>1</v>
      </c>
      <c r="AQ74" s="93">
        <f t="shared" si="3"/>
        <v>0</v>
      </c>
      <c r="AR74" s="93">
        <f t="shared" si="4"/>
        <v>1</v>
      </c>
      <c r="AS74" s="93">
        <f t="shared" si="5"/>
        <v>0</v>
      </c>
      <c r="AT74" s="82">
        <f t="shared" si="12"/>
        <v>1</v>
      </c>
      <c r="AU74" s="71">
        <v>1</v>
      </c>
      <c r="AV74" s="69" t="s">
        <v>361</v>
      </c>
      <c r="AW74" s="69" t="s">
        <v>361</v>
      </c>
      <c r="AX74" s="74">
        <v>1</v>
      </c>
      <c r="AY74" s="74">
        <f t="shared" si="7"/>
        <v>1</v>
      </c>
      <c r="AZ74" s="71">
        <v>1</v>
      </c>
      <c r="BA74" s="84">
        <v>262000</v>
      </c>
      <c r="BB74" s="89">
        <f t="shared" si="8"/>
        <v>0</v>
      </c>
      <c r="BC74" s="89">
        <f t="shared" si="9"/>
        <v>262000</v>
      </c>
      <c r="BD74" s="89">
        <f t="shared" si="10"/>
        <v>0</v>
      </c>
      <c r="BE74" s="89">
        <f t="shared" si="11"/>
        <v>0</v>
      </c>
      <c r="BF74" s="89">
        <v>0</v>
      </c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</row>
    <row r="75" spans="1:83" s="51" customFormat="1" ht="114.75" outlineLevel="3">
      <c r="A75" s="51">
        <v>1</v>
      </c>
      <c r="B75" s="37" t="s">
        <v>74</v>
      </c>
      <c r="C75" s="39" t="s">
        <v>93</v>
      </c>
      <c r="D75" s="39" t="s">
        <v>76</v>
      </c>
      <c r="E75" s="39" t="s">
        <v>77</v>
      </c>
      <c r="F75" s="40" t="s">
        <v>205</v>
      </c>
      <c r="G75" s="41"/>
      <c r="H75" s="42"/>
      <c r="I75" s="52" t="s">
        <v>63</v>
      </c>
      <c r="J75" s="44" t="s">
        <v>79</v>
      </c>
      <c r="K75" s="44" t="s">
        <v>57</v>
      </c>
      <c r="L75" s="44" t="s">
        <v>80</v>
      </c>
      <c r="M75" s="44" t="s">
        <v>16</v>
      </c>
      <c r="N75" s="44"/>
      <c r="O75" s="44" t="s">
        <v>207</v>
      </c>
      <c r="P75" s="44" t="s">
        <v>208</v>
      </c>
      <c r="Q75" s="44" t="s">
        <v>209</v>
      </c>
      <c r="R75" s="44" t="s">
        <v>206</v>
      </c>
      <c r="S75" s="45" t="s">
        <v>210</v>
      </c>
      <c r="T75" s="42"/>
      <c r="U75" s="42"/>
      <c r="V75" s="46"/>
      <c r="W75" s="46"/>
      <c r="X75" s="53">
        <v>2072040</v>
      </c>
      <c r="Y75" s="44" t="s">
        <v>102</v>
      </c>
      <c r="Z75" s="44" t="s">
        <v>103</v>
      </c>
      <c r="AA75" s="48" t="s">
        <v>19</v>
      </c>
      <c r="AB75" s="48" t="s">
        <v>15</v>
      </c>
      <c r="AC75" s="49"/>
      <c r="AD75" s="44" t="s">
        <v>20</v>
      </c>
      <c r="AE75" s="48" t="s">
        <v>211</v>
      </c>
      <c r="AF75" s="48" t="s">
        <v>211</v>
      </c>
      <c r="AG75" s="46"/>
      <c r="AH75" s="49"/>
      <c r="AI75" s="49"/>
      <c r="AJ75" s="60"/>
      <c r="AK75" s="74">
        <v>0</v>
      </c>
      <c r="AL75" s="71"/>
      <c r="AM75" s="71"/>
      <c r="AN75" s="74">
        <f t="shared" si="1"/>
        <v>1</v>
      </c>
      <c r="AO75" s="93">
        <f t="shared" si="2"/>
        <v>0</v>
      </c>
      <c r="AP75" s="71">
        <v>2</v>
      </c>
      <c r="AQ75" s="93">
        <f t="shared" si="3"/>
        <v>0</v>
      </c>
      <c r="AR75" s="93">
        <f t="shared" si="4"/>
        <v>0</v>
      </c>
      <c r="AS75" s="93">
        <f t="shared" si="5"/>
        <v>2</v>
      </c>
      <c r="AT75" s="82">
        <f t="shared" si="12"/>
        <v>2</v>
      </c>
      <c r="AU75" s="71"/>
      <c r="AV75" s="69" t="s">
        <v>361</v>
      </c>
      <c r="AW75" s="69" t="s">
        <v>361</v>
      </c>
      <c r="AX75" s="74">
        <f t="shared" si="6"/>
        <v>1</v>
      </c>
      <c r="AY75" s="74">
        <f t="shared" si="7"/>
        <v>1</v>
      </c>
      <c r="AZ75" s="71"/>
      <c r="BA75" s="86">
        <v>2072040</v>
      </c>
      <c r="BB75" s="89">
        <f t="shared" si="8"/>
        <v>2072040</v>
      </c>
      <c r="BC75" s="89">
        <f t="shared" si="9"/>
        <v>0</v>
      </c>
      <c r="BD75" s="89">
        <f t="shared" si="10"/>
        <v>0</v>
      </c>
      <c r="BE75" s="89">
        <f t="shared" si="11"/>
        <v>0</v>
      </c>
      <c r="BF75" s="89">
        <v>0</v>
      </c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</row>
    <row r="76" spans="1:83" s="51" customFormat="1" ht="89.25" outlineLevel="3">
      <c r="A76" s="51">
        <v>1</v>
      </c>
      <c r="B76" s="37" t="s">
        <v>74</v>
      </c>
      <c r="C76" s="38" t="s">
        <v>125</v>
      </c>
      <c r="D76" s="39" t="s">
        <v>76</v>
      </c>
      <c r="E76" s="39" t="s">
        <v>77</v>
      </c>
      <c r="F76" s="40" t="s">
        <v>212</v>
      </c>
      <c r="G76" s="41"/>
      <c r="H76" s="42"/>
      <c r="I76" s="43" t="s">
        <v>66</v>
      </c>
      <c r="J76" s="44" t="s">
        <v>126</v>
      </c>
      <c r="K76" s="44" t="s">
        <v>57</v>
      </c>
      <c r="L76" s="44" t="s">
        <v>80</v>
      </c>
      <c r="M76" s="7" t="s">
        <v>369</v>
      </c>
      <c r="N76" s="3"/>
      <c r="O76" s="7"/>
      <c r="P76" s="7" t="s">
        <v>95</v>
      </c>
      <c r="Q76" s="7" t="s">
        <v>213</v>
      </c>
      <c r="R76" s="7" t="s">
        <v>214</v>
      </c>
      <c r="S76" s="32" t="s">
        <v>161</v>
      </c>
      <c r="T76" s="42"/>
      <c r="U76" s="42"/>
      <c r="V76" s="46"/>
      <c r="W76" s="46"/>
      <c r="X76" s="47">
        <v>142333.63</v>
      </c>
      <c r="Y76" s="7" t="s">
        <v>162</v>
      </c>
      <c r="Z76" s="7" t="s">
        <v>163</v>
      </c>
      <c r="AA76" s="8" t="s">
        <v>165</v>
      </c>
      <c r="AB76" s="8" t="s">
        <v>166</v>
      </c>
      <c r="AC76" s="6"/>
      <c r="AD76" s="7"/>
      <c r="AE76" s="8" t="s">
        <v>89</v>
      </c>
      <c r="AF76" s="8" t="s">
        <v>89</v>
      </c>
      <c r="AG76" s="46"/>
      <c r="AH76" s="49"/>
      <c r="AI76" s="49"/>
      <c r="AJ76" s="60"/>
      <c r="AK76" s="74">
        <v>0</v>
      </c>
      <c r="AL76" s="69">
        <v>1</v>
      </c>
      <c r="AM76" s="69">
        <v>0</v>
      </c>
      <c r="AN76" s="74">
        <f t="shared" si="1"/>
        <v>0</v>
      </c>
      <c r="AO76" s="93">
        <f t="shared" si="2"/>
        <v>0</v>
      </c>
      <c r="AP76" s="71">
        <v>1</v>
      </c>
      <c r="AQ76" s="93">
        <f t="shared" si="3"/>
        <v>1</v>
      </c>
      <c r="AR76" s="93">
        <f t="shared" si="4"/>
        <v>0</v>
      </c>
      <c r="AS76" s="93">
        <f t="shared" si="5"/>
        <v>0</v>
      </c>
      <c r="AT76" s="82">
        <f t="shared" si="12"/>
        <v>1</v>
      </c>
      <c r="AU76" s="71"/>
      <c r="AV76" s="69" t="s">
        <v>361</v>
      </c>
      <c r="AW76" s="69" t="s">
        <v>361</v>
      </c>
      <c r="AX76" s="74">
        <f t="shared" si="6"/>
        <v>0</v>
      </c>
      <c r="AY76" s="74">
        <f t="shared" si="7"/>
        <v>0</v>
      </c>
      <c r="AZ76" s="71"/>
      <c r="BA76" s="85">
        <f>X76</f>
        <v>142333.63</v>
      </c>
      <c r="BB76" s="89">
        <f t="shared" si="8"/>
        <v>0</v>
      </c>
      <c r="BC76" s="89">
        <f t="shared" si="9"/>
        <v>0</v>
      </c>
      <c r="BD76" s="89">
        <f t="shared" si="10"/>
        <v>0</v>
      </c>
      <c r="BE76" s="89">
        <f t="shared" si="11"/>
        <v>142333.63</v>
      </c>
      <c r="BF76" s="89">
        <v>0</v>
      </c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</row>
    <row r="77" spans="1:83" s="51" customFormat="1" ht="114.75" outlineLevel="3">
      <c r="A77" s="51">
        <v>1</v>
      </c>
      <c r="B77" s="37" t="s">
        <v>74</v>
      </c>
      <c r="C77" s="39" t="s">
        <v>75</v>
      </c>
      <c r="D77" s="39" t="s">
        <v>76</v>
      </c>
      <c r="E77" s="39" t="s">
        <v>77</v>
      </c>
      <c r="F77" s="40" t="s">
        <v>215</v>
      </c>
      <c r="G77" s="41"/>
      <c r="H77" s="42"/>
      <c r="I77" s="52" t="s">
        <v>78</v>
      </c>
      <c r="J77" s="44" t="s">
        <v>79</v>
      </c>
      <c r="K77" s="44" t="s">
        <v>57</v>
      </c>
      <c r="L77" s="44" t="s">
        <v>80</v>
      </c>
      <c r="M77" s="44" t="s">
        <v>172</v>
      </c>
      <c r="N77" s="42" t="s">
        <v>60</v>
      </c>
      <c r="O77" s="44" t="s">
        <v>216</v>
      </c>
      <c r="P77" s="44" t="s">
        <v>217</v>
      </c>
      <c r="Q77" s="44" t="s">
        <v>218</v>
      </c>
      <c r="R77" s="44" t="s">
        <v>219</v>
      </c>
      <c r="S77" s="45" t="s">
        <v>220</v>
      </c>
      <c r="T77" s="42"/>
      <c r="U77" s="42"/>
      <c r="V77" s="46"/>
      <c r="W77" s="46"/>
      <c r="X77" s="46">
        <v>436000</v>
      </c>
      <c r="Y77" s="44" t="s">
        <v>102</v>
      </c>
      <c r="Z77" s="44" t="s">
        <v>103</v>
      </c>
      <c r="AA77" s="48" t="s">
        <v>19</v>
      </c>
      <c r="AB77" s="48" t="s">
        <v>15</v>
      </c>
      <c r="AC77" s="49"/>
      <c r="AD77" s="44" t="s">
        <v>20</v>
      </c>
      <c r="AE77" s="48" t="s">
        <v>211</v>
      </c>
      <c r="AF77" s="136" t="s">
        <v>211</v>
      </c>
      <c r="AG77" s="46"/>
      <c r="AH77" s="49"/>
      <c r="AI77" s="49"/>
      <c r="AJ77" s="60"/>
      <c r="AK77" s="74">
        <v>0</v>
      </c>
      <c r="AL77" s="71"/>
      <c r="AM77" s="71">
        <v>1</v>
      </c>
      <c r="AN77" s="74">
        <f t="shared" si="1"/>
        <v>0</v>
      </c>
      <c r="AO77" s="93">
        <f t="shared" si="2"/>
        <v>0</v>
      </c>
      <c r="AP77" s="71">
        <v>2</v>
      </c>
      <c r="AQ77" s="93">
        <f t="shared" si="3"/>
        <v>0</v>
      </c>
      <c r="AR77" s="93">
        <f t="shared" si="4"/>
        <v>2</v>
      </c>
      <c r="AS77" s="93">
        <f t="shared" si="5"/>
        <v>0</v>
      </c>
      <c r="AT77" s="82">
        <f t="shared" si="12"/>
        <v>2</v>
      </c>
      <c r="AU77" s="71"/>
      <c r="AV77" s="69" t="s">
        <v>361</v>
      </c>
      <c r="AW77" s="69" t="s">
        <v>361</v>
      </c>
      <c r="AX77" s="74">
        <f t="shared" si="6"/>
        <v>0</v>
      </c>
      <c r="AY77" s="74">
        <f t="shared" si="7"/>
        <v>0</v>
      </c>
      <c r="AZ77" s="71"/>
      <c r="BA77" s="85">
        <v>437000</v>
      </c>
      <c r="BB77" s="89">
        <f t="shared" si="8"/>
        <v>0</v>
      </c>
      <c r="BC77" s="89">
        <f t="shared" si="9"/>
        <v>437000</v>
      </c>
      <c r="BD77" s="89">
        <f t="shared" si="10"/>
        <v>0</v>
      </c>
      <c r="BE77" s="89">
        <f t="shared" si="11"/>
        <v>0</v>
      </c>
      <c r="BF77" s="89">
        <v>0</v>
      </c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</row>
    <row r="78" spans="1:83" s="17" customFormat="1" ht="114.75" outlineLevel="3">
      <c r="A78" s="17">
        <v>1</v>
      </c>
      <c r="B78" s="30" t="s">
        <v>74</v>
      </c>
      <c r="C78" s="19" t="s">
        <v>93</v>
      </c>
      <c r="D78" s="19" t="s">
        <v>76</v>
      </c>
      <c r="E78" s="19" t="s">
        <v>77</v>
      </c>
      <c r="F78" s="11" t="s">
        <v>221</v>
      </c>
      <c r="G78" s="14"/>
      <c r="H78" s="3"/>
      <c r="I78" s="31" t="s">
        <v>63</v>
      </c>
      <c r="J78" s="7" t="s">
        <v>79</v>
      </c>
      <c r="K78" s="7" t="s">
        <v>57</v>
      </c>
      <c r="L78" s="7" t="s">
        <v>80</v>
      </c>
      <c r="M78" s="44" t="s">
        <v>172</v>
      </c>
      <c r="N78" s="3" t="s">
        <v>60</v>
      </c>
      <c r="O78" s="7" t="s">
        <v>222</v>
      </c>
      <c r="P78" s="44" t="s">
        <v>232</v>
      </c>
      <c r="Q78" s="7" t="s">
        <v>223</v>
      </c>
      <c r="R78" s="7" t="s">
        <v>224</v>
      </c>
      <c r="S78" s="32" t="s">
        <v>225</v>
      </c>
      <c r="T78" s="3"/>
      <c r="U78" s="3"/>
      <c r="V78" s="5"/>
      <c r="W78" s="5"/>
      <c r="X78" s="36">
        <v>316400</v>
      </c>
      <c r="Y78" s="44" t="s">
        <v>102</v>
      </c>
      <c r="Z78" s="44" t="s">
        <v>226</v>
      </c>
      <c r="AA78" s="48" t="s">
        <v>19</v>
      </c>
      <c r="AB78" s="48" t="s">
        <v>15</v>
      </c>
      <c r="AC78" s="49"/>
      <c r="AD78" s="44" t="s">
        <v>227</v>
      </c>
      <c r="AE78" s="48" t="s">
        <v>211</v>
      </c>
      <c r="AF78" s="136"/>
      <c r="AG78" s="5"/>
      <c r="AH78" s="6"/>
      <c r="AI78" s="6"/>
      <c r="AJ78" s="60"/>
      <c r="AK78" s="74">
        <v>0</v>
      </c>
      <c r="AL78" s="69"/>
      <c r="AM78" s="69">
        <v>1</v>
      </c>
      <c r="AN78" s="74">
        <f t="shared" si="1"/>
        <v>0</v>
      </c>
      <c r="AO78" s="93">
        <f t="shared" si="2"/>
        <v>0</v>
      </c>
      <c r="AP78" s="69">
        <v>2</v>
      </c>
      <c r="AQ78" s="93">
        <f t="shared" si="3"/>
        <v>0</v>
      </c>
      <c r="AR78" s="93">
        <f t="shared" si="4"/>
        <v>2</v>
      </c>
      <c r="AS78" s="93">
        <f t="shared" si="5"/>
        <v>0</v>
      </c>
      <c r="AT78" s="82">
        <f t="shared" si="12"/>
        <v>2</v>
      </c>
      <c r="AU78" s="69"/>
      <c r="AV78" s="69" t="s">
        <v>361</v>
      </c>
      <c r="AW78" s="69" t="s">
        <v>361</v>
      </c>
      <c r="AX78" s="74">
        <v>1</v>
      </c>
      <c r="AY78" s="74">
        <f t="shared" si="7"/>
        <v>1</v>
      </c>
      <c r="AZ78" s="69"/>
      <c r="BA78" s="84">
        <v>316400</v>
      </c>
      <c r="BB78" s="89">
        <f t="shared" si="8"/>
        <v>0</v>
      </c>
      <c r="BC78" s="89">
        <f t="shared" si="9"/>
        <v>316400</v>
      </c>
      <c r="BD78" s="89">
        <f t="shared" si="10"/>
        <v>0</v>
      </c>
      <c r="BE78" s="89">
        <f t="shared" si="11"/>
        <v>0</v>
      </c>
      <c r="BF78" s="89">
        <v>0</v>
      </c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</row>
    <row r="79" spans="1:83" s="17" customFormat="1" ht="114.75" outlineLevel="3">
      <c r="A79" s="17">
        <v>1</v>
      </c>
      <c r="B79" s="30" t="s">
        <v>74</v>
      </c>
      <c r="C79" s="19" t="s">
        <v>93</v>
      </c>
      <c r="D79" s="19" t="s">
        <v>76</v>
      </c>
      <c r="E79" s="19" t="s">
        <v>77</v>
      </c>
      <c r="F79" s="11" t="s">
        <v>228</v>
      </c>
      <c r="G79" s="14"/>
      <c r="H79" s="3"/>
      <c r="I79" s="31" t="s">
        <v>63</v>
      </c>
      <c r="J79" s="7" t="s">
        <v>79</v>
      </c>
      <c r="K79" s="7" t="s">
        <v>57</v>
      </c>
      <c r="L79" s="7" t="s">
        <v>80</v>
      </c>
      <c r="M79" s="44" t="s">
        <v>172</v>
      </c>
      <c r="N79" s="3" t="s">
        <v>60</v>
      </c>
      <c r="O79" s="7" t="s">
        <v>222</v>
      </c>
      <c r="P79" s="44" t="s">
        <v>232</v>
      </c>
      <c r="Q79" s="7" t="s">
        <v>223</v>
      </c>
      <c r="R79" s="7" t="s">
        <v>230</v>
      </c>
      <c r="S79" s="32" t="s">
        <v>229</v>
      </c>
      <c r="T79" s="3"/>
      <c r="U79" s="3"/>
      <c r="V79" s="5"/>
      <c r="W79" s="5"/>
      <c r="X79" s="36">
        <v>497900</v>
      </c>
      <c r="Y79" s="44" t="s">
        <v>102</v>
      </c>
      <c r="Z79" s="44" t="s">
        <v>226</v>
      </c>
      <c r="AA79" s="48" t="s">
        <v>19</v>
      </c>
      <c r="AB79" s="48" t="s">
        <v>15</v>
      </c>
      <c r="AC79" s="49"/>
      <c r="AD79" s="44" t="s">
        <v>227</v>
      </c>
      <c r="AE79" s="48" t="s">
        <v>211</v>
      </c>
      <c r="AF79" s="135"/>
      <c r="AG79" s="5"/>
      <c r="AH79" s="6"/>
      <c r="AI79" s="6"/>
      <c r="AJ79" s="60"/>
      <c r="AK79" s="74">
        <v>0</v>
      </c>
      <c r="AL79" s="69"/>
      <c r="AM79" s="69">
        <v>1</v>
      </c>
      <c r="AN79" s="74">
        <f t="shared" si="1"/>
        <v>0</v>
      </c>
      <c r="AO79" s="93">
        <f t="shared" si="2"/>
        <v>0</v>
      </c>
      <c r="AP79" s="69">
        <v>2</v>
      </c>
      <c r="AQ79" s="93">
        <f t="shared" si="3"/>
        <v>0</v>
      </c>
      <c r="AR79" s="93">
        <f t="shared" si="4"/>
        <v>2</v>
      </c>
      <c r="AS79" s="93">
        <f t="shared" si="5"/>
        <v>0</v>
      </c>
      <c r="AT79" s="82">
        <f t="shared" si="12"/>
        <v>2</v>
      </c>
      <c r="AU79" s="69"/>
      <c r="AV79" s="69" t="s">
        <v>361</v>
      </c>
      <c r="AW79" s="69" t="s">
        <v>361</v>
      </c>
      <c r="AX79" s="74">
        <v>1</v>
      </c>
      <c r="AY79" s="74">
        <f t="shared" si="7"/>
        <v>1</v>
      </c>
      <c r="AZ79" s="69"/>
      <c r="BA79" s="84">
        <v>497900</v>
      </c>
      <c r="BB79" s="89">
        <f t="shared" si="8"/>
        <v>0</v>
      </c>
      <c r="BC79" s="89">
        <f t="shared" si="9"/>
        <v>497900</v>
      </c>
      <c r="BD79" s="89">
        <f t="shared" si="10"/>
        <v>0</v>
      </c>
      <c r="BE79" s="89">
        <f t="shared" si="11"/>
        <v>0</v>
      </c>
      <c r="BF79" s="89">
        <v>0</v>
      </c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</row>
    <row r="80" spans="1:83" s="17" customFormat="1" ht="63.75" outlineLevel="3">
      <c r="A80" s="17">
        <v>1</v>
      </c>
      <c r="B80" s="30" t="s">
        <v>74</v>
      </c>
      <c r="C80" s="19" t="s">
        <v>93</v>
      </c>
      <c r="D80" s="19" t="s">
        <v>76</v>
      </c>
      <c r="E80" s="19" t="s">
        <v>77</v>
      </c>
      <c r="F80" s="11" t="s">
        <v>231</v>
      </c>
      <c r="G80" s="14"/>
      <c r="H80" s="3"/>
      <c r="I80" s="31" t="s">
        <v>63</v>
      </c>
      <c r="J80" s="7" t="s">
        <v>79</v>
      </c>
      <c r="K80" s="7" t="s">
        <v>57</v>
      </c>
      <c r="L80" s="7" t="s">
        <v>80</v>
      </c>
      <c r="M80" s="44" t="s">
        <v>172</v>
      </c>
      <c r="N80" s="3" t="s">
        <v>60</v>
      </c>
      <c r="O80" s="7" t="s">
        <v>222</v>
      </c>
      <c r="P80" s="44" t="s">
        <v>232</v>
      </c>
      <c r="Q80" s="7" t="s">
        <v>223</v>
      </c>
      <c r="R80" s="7" t="s">
        <v>234</v>
      </c>
      <c r="S80" s="32" t="s">
        <v>233</v>
      </c>
      <c r="T80" s="3"/>
      <c r="U80" s="3"/>
      <c r="V80" s="5"/>
      <c r="W80" s="5"/>
      <c r="X80" s="36">
        <v>162674</v>
      </c>
      <c r="Y80" s="7" t="s">
        <v>86</v>
      </c>
      <c r="Z80" s="7" t="s">
        <v>87</v>
      </c>
      <c r="AA80" s="8" t="s">
        <v>52</v>
      </c>
      <c r="AB80" s="8" t="s">
        <v>57</v>
      </c>
      <c r="AC80" s="6"/>
      <c r="AD80" s="7" t="s">
        <v>88</v>
      </c>
      <c r="AE80" s="48" t="s">
        <v>211</v>
      </c>
      <c r="AF80" s="135"/>
      <c r="AG80" s="5"/>
      <c r="AH80" s="6"/>
      <c r="AI80" s="6"/>
      <c r="AJ80" s="60"/>
      <c r="AK80" s="74">
        <v>0</v>
      </c>
      <c r="AL80" s="69"/>
      <c r="AM80" s="69">
        <v>1</v>
      </c>
      <c r="AN80" s="74">
        <f t="shared" si="1"/>
        <v>0</v>
      </c>
      <c r="AO80" s="93">
        <f t="shared" si="2"/>
        <v>0</v>
      </c>
      <c r="AP80" s="69">
        <v>2</v>
      </c>
      <c r="AQ80" s="93">
        <f t="shared" si="3"/>
        <v>0</v>
      </c>
      <c r="AR80" s="93">
        <f t="shared" si="4"/>
        <v>2</v>
      </c>
      <c r="AS80" s="93">
        <f t="shared" si="5"/>
        <v>0</v>
      </c>
      <c r="AT80" s="82">
        <f t="shared" si="12"/>
        <v>2</v>
      </c>
      <c r="AU80" s="69"/>
      <c r="AV80" s="69" t="s">
        <v>361</v>
      </c>
      <c r="AW80" s="69" t="s">
        <v>361</v>
      </c>
      <c r="AX80" s="74">
        <v>1</v>
      </c>
      <c r="AY80" s="74">
        <f t="shared" si="7"/>
        <v>1</v>
      </c>
      <c r="AZ80" s="69"/>
      <c r="BA80" s="84">
        <v>162676</v>
      </c>
      <c r="BB80" s="89">
        <f t="shared" si="8"/>
        <v>0</v>
      </c>
      <c r="BC80" s="89">
        <f t="shared" si="9"/>
        <v>162676</v>
      </c>
      <c r="BD80" s="89">
        <f t="shared" si="10"/>
        <v>0</v>
      </c>
      <c r="BE80" s="89">
        <f t="shared" si="11"/>
        <v>0</v>
      </c>
      <c r="BF80" s="89">
        <v>0</v>
      </c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</row>
    <row r="81" spans="1:83" s="17" customFormat="1" ht="63.75" outlineLevel="3">
      <c r="A81" s="17">
        <v>1</v>
      </c>
      <c r="B81" s="30" t="s">
        <v>74</v>
      </c>
      <c r="C81" s="19" t="s">
        <v>93</v>
      </c>
      <c r="D81" s="19" t="s">
        <v>76</v>
      </c>
      <c r="E81" s="19" t="s">
        <v>77</v>
      </c>
      <c r="F81" s="11" t="s">
        <v>235</v>
      </c>
      <c r="G81" s="14"/>
      <c r="H81" s="3"/>
      <c r="I81" s="31" t="s">
        <v>63</v>
      </c>
      <c r="J81" s="7" t="s">
        <v>79</v>
      </c>
      <c r="K81" s="7" t="s">
        <v>57</v>
      </c>
      <c r="L81" s="7" t="s">
        <v>80</v>
      </c>
      <c r="M81" s="44" t="s">
        <v>172</v>
      </c>
      <c r="N81" s="3" t="s">
        <v>60</v>
      </c>
      <c r="O81" s="7" t="s">
        <v>222</v>
      </c>
      <c r="P81" s="44" t="s">
        <v>232</v>
      </c>
      <c r="Q81" s="7" t="s">
        <v>223</v>
      </c>
      <c r="R81" s="7" t="s">
        <v>236</v>
      </c>
      <c r="S81" s="32" t="s">
        <v>237</v>
      </c>
      <c r="T81" s="3"/>
      <c r="U81" s="3"/>
      <c r="V81" s="5"/>
      <c r="W81" s="5"/>
      <c r="X81" s="36">
        <v>250274.98</v>
      </c>
      <c r="Y81" s="7" t="s">
        <v>86</v>
      </c>
      <c r="Z81" s="7" t="s">
        <v>87</v>
      </c>
      <c r="AA81" s="8" t="s">
        <v>52</v>
      </c>
      <c r="AB81" s="8" t="s">
        <v>57</v>
      </c>
      <c r="AC81" s="6"/>
      <c r="AD81" s="7" t="s">
        <v>88</v>
      </c>
      <c r="AE81" s="48" t="s">
        <v>211</v>
      </c>
      <c r="AF81" s="135"/>
      <c r="AG81" s="5"/>
      <c r="AH81" s="6"/>
      <c r="AI81" s="6"/>
      <c r="AJ81" s="60"/>
      <c r="AK81" s="74">
        <v>0</v>
      </c>
      <c r="AL81" s="69"/>
      <c r="AM81" s="69">
        <v>1</v>
      </c>
      <c r="AN81" s="74">
        <f t="shared" si="1"/>
        <v>0</v>
      </c>
      <c r="AO81" s="93">
        <f t="shared" si="2"/>
        <v>0</v>
      </c>
      <c r="AP81" s="69">
        <v>2</v>
      </c>
      <c r="AQ81" s="93">
        <f t="shared" si="3"/>
        <v>0</v>
      </c>
      <c r="AR81" s="93">
        <f t="shared" si="4"/>
        <v>2</v>
      </c>
      <c r="AS81" s="93">
        <f t="shared" si="5"/>
        <v>0</v>
      </c>
      <c r="AT81" s="82">
        <f t="shared" si="12"/>
        <v>2</v>
      </c>
      <c r="AU81" s="69"/>
      <c r="AV81" s="69" t="s">
        <v>361</v>
      </c>
      <c r="AW81" s="69" t="s">
        <v>361</v>
      </c>
      <c r="AX81" s="74">
        <v>1</v>
      </c>
      <c r="AY81" s="74">
        <f t="shared" si="7"/>
        <v>1</v>
      </c>
      <c r="AZ81" s="69"/>
      <c r="BA81" s="84">
        <v>250275</v>
      </c>
      <c r="BB81" s="89">
        <f t="shared" si="8"/>
        <v>0</v>
      </c>
      <c r="BC81" s="89">
        <f t="shared" si="9"/>
        <v>250275</v>
      </c>
      <c r="BD81" s="89">
        <f t="shared" si="10"/>
        <v>0</v>
      </c>
      <c r="BE81" s="89">
        <f t="shared" si="11"/>
        <v>0</v>
      </c>
      <c r="BF81" s="89">
        <v>0</v>
      </c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</row>
    <row r="82" spans="1:83" s="17" customFormat="1" ht="76.5" outlineLevel="3">
      <c r="A82" s="17">
        <v>1</v>
      </c>
      <c r="B82" s="30" t="s">
        <v>74</v>
      </c>
      <c r="C82" s="19" t="s">
        <v>238</v>
      </c>
      <c r="D82" s="19" t="s">
        <v>76</v>
      </c>
      <c r="E82" s="19" t="s">
        <v>77</v>
      </c>
      <c r="F82" s="11" t="s">
        <v>239</v>
      </c>
      <c r="G82" s="14"/>
      <c r="H82" s="3"/>
      <c r="I82" s="31" t="s">
        <v>64</v>
      </c>
      <c r="J82" s="7" t="s">
        <v>240</v>
      </c>
      <c r="K82" s="7" t="s">
        <v>57</v>
      </c>
      <c r="L82" s="7" t="s">
        <v>80</v>
      </c>
      <c r="M82" s="44" t="s">
        <v>16</v>
      </c>
      <c r="N82" s="3" t="s">
        <v>60</v>
      </c>
      <c r="O82" s="7" t="s">
        <v>241</v>
      </c>
      <c r="P82" s="44" t="s">
        <v>242</v>
      </c>
      <c r="Q82" s="7" t="s">
        <v>248</v>
      </c>
      <c r="R82" s="44" t="s">
        <v>60</v>
      </c>
      <c r="S82" s="45" t="s">
        <v>247</v>
      </c>
      <c r="T82" s="3"/>
      <c r="U82" s="3"/>
      <c r="V82" s="5"/>
      <c r="W82" s="5"/>
      <c r="X82" s="36">
        <v>250000</v>
      </c>
      <c r="Y82" s="7" t="s">
        <v>243</v>
      </c>
      <c r="Z82" s="7" t="s">
        <v>244</v>
      </c>
      <c r="AA82" s="8" t="s">
        <v>245</v>
      </c>
      <c r="AB82" s="8"/>
      <c r="AC82" s="6"/>
      <c r="AD82" s="7"/>
      <c r="AE82" s="48" t="s">
        <v>246</v>
      </c>
      <c r="AF82" s="48" t="s">
        <v>246</v>
      </c>
      <c r="AG82" s="5"/>
      <c r="AH82" s="6"/>
      <c r="AI82" s="6"/>
      <c r="AJ82" s="60"/>
      <c r="AK82" s="74">
        <v>0</v>
      </c>
      <c r="AL82" s="69"/>
      <c r="AM82" s="69"/>
      <c r="AN82" s="74">
        <f t="shared" si="1"/>
        <v>1</v>
      </c>
      <c r="AO82" s="93">
        <f t="shared" si="2"/>
        <v>0</v>
      </c>
      <c r="AP82" s="69">
        <v>3</v>
      </c>
      <c r="AQ82" s="93">
        <f t="shared" si="3"/>
        <v>0</v>
      </c>
      <c r="AR82" s="93">
        <f t="shared" si="4"/>
        <v>0</v>
      </c>
      <c r="AS82" s="93">
        <f t="shared" si="5"/>
        <v>3</v>
      </c>
      <c r="AT82" s="82">
        <f t="shared" si="12"/>
        <v>3</v>
      </c>
      <c r="AU82" s="69"/>
      <c r="AV82" s="69" t="s">
        <v>361</v>
      </c>
      <c r="AW82" s="69" t="s">
        <v>361</v>
      </c>
      <c r="AX82" s="74">
        <f t="shared" si="6"/>
        <v>1</v>
      </c>
      <c r="AY82" s="74">
        <f t="shared" si="7"/>
        <v>1</v>
      </c>
      <c r="AZ82" s="69"/>
      <c r="BA82" s="85">
        <v>300000</v>
      </c>
      <c r="BB82" s="89">
        <f t="shared" si="8"/>
        <v>300000</v>
      </c>
      <c r="BC82" s="89">
        <f t="shared" si="9"/>
        <v>0</v>
      </c>
      <c r="BD82" s="89">
        <f t="shared" si="10"/>
        <v>0</v>
      </c>
      <c r="BE82" s="89">
        <f t="shared" si="11"/>
        <v>0</v>
      </c>
      <c r="BF82" s="89">
        <v>0</v>
      </c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</row>
    <row r="83" spans="1:83" s="17" customFormat="1" ht="76.5" outlineLevel="3">
      <c r="A83" s="17">
        <v>1</v>
      </c>
      <c r="B83" s="30" t="s">
        <v>74</v>
      </c>
      <c r="C83" s="19" t="s">
        <v>238</v>
      </c>
      <c r="D83" s="19" t="s">
        <v>76</v>
      </c>
      <c r="E83" s="19" t="s">
        <v>77</v>
      </c>
      <c r="F83" s="11" t="s">
        <v>249</v>
      </c>
      <c r="G83" s="14"/>
      <c r="H83" s="3"/>
      <c r="I83" s="31" t="s">
        <v>64</v>
      </c>
      <c r="J83" s="7" t="s">
        <v>240</v>
      </c>
      <c r="K83" s="7" t="s">
        <v>57</v>
      </c>
      <c r="L83" s="7" t="s">
        <v>80</v>
      </c>
      <c r="M83" s="44" t="s">
        <v>16</v>
      </c>
      <c r="N83" s="3" t="s">
        <v>60</v>
      </c>
      <c r="O83" s="7" t="s">
        <v>241</v>
      </c>
      <c r="P83" s="44" t="s">
        <v>242</v>
      </c>
      <c r="Q83" s="7" t="s">
        <v>248</v>
      </c>
      <c r="R83" s="44" t="s">
        <v>60</v>
      </c>
      <c r="S83" s="45" t="s">
        <v>250</v>
      </c>
      <c r="T83" s="3"/>
      <c r="U83" s="3"/>
      <c r="V83" s="5"/>
      <c r="W83" s="5"/>
      <c r="X83" s="36">
        <v>200000</v>
      </c>
      <c r="Y83" s="7" t="s">
        <v>251</v>
      </c>
      <c r="Z83" s="7" t="s">
        <v>252</v>
      </c>
      <c r="AA83" s="8" t="s">
        <v>253</v>
      </c>
      <c r="AB83" s="8"/>
      <c r="AC83" s="6"/>
      <c r="AD83" s="7"/>
      <c r="AE83" s="48" t="s">
        <v>246</v>
      </c>
      <c r="AF83" s="48" t="s">
        <v>246</v>
      </c>
      <c r="AG83" s="5"/>
      <c r="AH83" s="6"/>
      <c r="AI83" s="6"/>
      <c r="AJ83" s="60"/>
      <c r="AK83" s="74">
        <v>0</v>
      </c>
      <c r="AL83" s="69"/>
      <c r="AM83" s="69"/>
      <c r="AN83" s="74">
        <f t="shared" si="1"/>
        <v>1</v>
      </c>
      <c r="AO83" s="93">
        <f t="shared" si="2"/>
        <v>0</v>
      </c>
      <c r="AP83" s="69">
        <v>3</v>
      </c>
      <c r="AQ83" s="93">
        <f t="shared" si="3"/>
        <v>0</v>
      </c>
      <c r="AR83" s="93">
        <f t="shared" si="4"/>
        <v>0</v>
      </c>
      <c r="AS83" s="93">
        <f t="shared" si="5"/>
        <v>3</v>
      </c>
      <c r="AT83" s="82">
        <f t="shared" si="12"/>
        <v>3</v>
      </c>
      <c r="AU83" s="69"/>
      <c r="AV83" s="69" t="s">
        <v>361</v>
      </c>
      <c r="AW83" s="69" t="s">
        <v>361</v>
      </c>
      <c r="AX83" s="74">
        <f t="shared" si="6"/>
        <v>1</v>
      </c>
      <c r="AY83" s="74">
        <f t="shared" si="7"/>
        <v>1</v>
      </c>
      <c r="AZ83" s="69"/>
      <c r="BA83" s="85">
        <v>250000</v>
      </c>
      <c r="BB83" s="89">
        <f t="shared" si="8"/>
        <v>250000</v>
      </c>
      <c r="BC83" s="89">
        <f t="shared" si="9"/>
        <v>0</v>
      </c>
      <c r="BD83" s="89">
        <f t="shared" si="10"/>
        <v>0</v>
      </c>
      <c r="BE83" s="89">
        <f t="shared" si="11"/>
        <v>0</v>
      </c>
      <c r="BF83" s="89">
        <v>0</v>
      </c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</row>
    <row r="84" spans="1:83" s="17" customFormat="1" ht="76.5" outlineLevel="3">
      <c r="A84" s="17">
        <v>1</v>
      </c>
      <c r="B84" s="30" t="s">
        <v>74</v>
      </c>
      <c r="C84" s="19" t="s">
        <v>238</v>
      </c>
      <c r="D84" s="19" t="s">
        <v>76</v>
      </c>
      <c r="E84" s="19" t="s">
        <v>77</v>
      </c>
      <c r="F84" s="11" t="s">
        <v>254</v>
      </c>
      <c r="G84" s="14"/>
      <c r="H84" s="3"/>
      <c r="I84" s="31" t="s">
        <v>64</v>
      </c>
      <c r="J84" s="7" t="s">
        <v>240</v>
      </c>
      <c r="K84" s="7" t="s">
        <v>57</v>
      </c>
      <c r="L84" s="7" t="s">
        <v>80</v>
      </c>
      <c r="M84" s="44" t="s">
        <v>16</v>
      </c>
      <c r="N84" s="3" t="s">
        <v>60</v>
      </c>
      <c r="O84" s="7" t="s">
        <v>241</v>
      </c>
      <c r="P84" s="44" t="s">
        <v>242</v>
      </c>
      <c r="Q84" s="7" t="s">
        <v>248</v>
      </c>
      <c r="R84" s="44" t="s">
        <v>60</v>
      </c>
      <c r="S84" s="45" t="s">
        <v>255</v>
      </c>
      <c r="T84" s="3"/>
      <c r="U84" s="3"/>
      <c r="V84" s="5"/>
      <c r="W84" s="5"/>
      <c r="X84" s="36">
        <v>180000</v>
      </c>
      <c r="Y84" s="7" t="s">
        <v>256</v>
      </c>
      <c r="Z84" s="7" t="s">
        <v>257</v>
      </c>
      <c r="AA84" s="8" t="s">
        <v>258</v>
      </c>
      <c r="AB84" s="8"/>
      <c r="AC84" s="6"/>
      <c r="AD84" s="7"/>
      <c r="AE84" s="48" t="s">
        <v>246</v>
      </c>
      <c r="AF84" s="48" t="s">
        <v>246</v>
      </c>
      <c r="AG84" s="5"/>
      <c r="AH84" s="6"/>
      <c r="AI84" s="6"/>
      <c r="AJ84" s="60"/>
      <c r="AK84" s="74">
        <v>0</v>
      </c>
      <c r="AL84" s="69"/>
      <c r="AM84" s="69"/>
      <c r="AN84" s="74">
        <f t="shared" si="1"/>
        <v>1</v>
      </c>
      <c r="AO84" s="93">
        <f t="shared" si="2"/>
        <v>0</v>
      </c>
      <c r="AP84" s="69">
        <v>2</v>
      </c>
      <c r="AQ84" s="93">
        <f t="shared" si="3"/>
        <v>0</v>
      </c>
      <c r="AR84" s="93">
        <f t="shared" si="4"/>
        <v>0</v>
      </c>
      <c r="AS84" s="93">
        <f t="shared" si="5"/>
        <v>2</v>
      </c>
      <c r="AT84" s="82">
        <f t="shared" si="12"/>
        <v>2</v>
      </c>
      <c r="AU84" s="69"/>
      <c r="AV84" s="69" t="s">
        <v>361</v>
      </c>
      <c r="AW84" s="69" t="s">
        <v>361</v>
      </c>
      <c r="AX84" s="74">
        <f t="shared" si="6"/>
        <v>1</v>
      </c>
      <c r="AY84" s="74">
        <f t="shared" si="7"/>
        <v>1</v>
      </c>
      <c r="AZ84" s="69"/>
      <c r="BA84" s="85">
        <v>260000</v>
      </c>
      <c r="BB84" s="89">
        <f t="shared" si="8"/>
        <v>260000</v>
      </c>
      <c r="BC84" s="89">
        <f t="shared" si="9"/>
        <v>0</v>
      </c>
      <c r="BD84" s="89">
        <f t="shared" si="10"/>
        <v>0</v>
      </c>
      <c r="BE84" s="89">
        <f t="shared" si="11"/>
        <v>0</v>
      </c>
      <c r="BF84" s="89">
        <v>0</v>
      </c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</row>
    <row r="85" spans="1:83" s="17" customFormat="1" ht="76.5" outlineLevel="3">
      <c r="A85" s="17">
        <v>1</v>
      </c>
      <c r="B85" s="30" t="s">
        <v>74</v>
      </c>
      <c r="C85" s="19" t="s">
        <v>238</v>
      </c>
      <c r="D85" s="19" t="s">
        <v>76</v>
      </c>
      <c r="E85" s="19" t="s">
        <v>77</v>
      </c>
      <c r="F85" s="11" t="s">
        <v>259</v>
      </c>
      <c r="G85" s="14"/>
      <c r="H85" s="3"/>
      <c r="I85" s="31" t="s">
        <v>64</v>
      </c>
      <c r="J85" s="7" t="s">
        <v>240</v>
      </c>
      <c r="K85" s="7" t="s">
        <v>57</v>
      </c>
      <c r="L85" s="7" t="s">
        <v>80</v>
      </c>
      <c r="M85" s="44" t="s">
        <v>16</v>
      </c>
      <c r="N85" s="3" t="s">
        <v>60</v>
      </c>
      <c r="O85" s="7" t="s">
        <v>241</v>
      </c>
      <c r="P85" s="44" t="s">
        <v>242</v>
      </c>
      <c r="Q85" s="7" t="s">
        <v>248</v>
      </c>
      <c r="R85" s="44" t="s">
        <v>60</v>
      </c>
      <c r="S85" s="45" t="s">
        <v>260</v>
      </c>
      <c r="T85" s="3"/>
      <c r="U85" s="3"/>
      <c r="V85" s="5"/>
      <c r="W85" s="5"/>
      <c r="X85" s="36">
        <v>350000</v>
      </c>
      <c r="Y85" s="7" t="s">
        <v>261</v>
      </c>
      <c r="Z85" s="7" t="s">
        <v>262</v>
      </c>
      <c r="AA85" s="8" t="s">
        <v>263</v>
      </c>
      <c r="AB85" s="8"/>
      <c r="AC85" s="6"/>
      <c r="AD85" s="7"/>
      <c r="AE85" s="48" t="s">
        <v>246</v>
      </c>
      <c r="AF85" s="48" t="s">
        <v>246</v>
      </c>
      <c r="AG85" s="5"/>
      <c r="AH85" s="6"/>
      <c r="AI85" s="6"/>
      <c r="AJ85" s="60"/>
      <c r="AK85" s="74">
        <v>0</v>
      </c>
      <c r="AL85" s="69"/>
      <c r="AM85" s="69"/>
      <c r="AN85" s="74">
        <f aca="true" t="shared" si="13" ref="AN85:AN100">IF(AL85+AM85+AK85=1,0,1)</f>
        <v>1</v>
      </c>
      <c r="AO85" s="93">
        <f aca="true" t="shared" si="14" ref="AO85:AO100">IF(AK85=1,1,0)</f>
        <v>0</v>
      </c>
      <c r="AP85" s="69">
        <v>3</v>
      </c>
      <c r="AQ85" s="93">
        <f t="shared" si="3"/>
        <v>0</v>
      </c>
      <c r="AR85" s="93">
        <f t="shared" si="4"/>
        <v>0</v>
      </c>
      <c r="AS85" s="93">
        <f t="shared" si="5"/>
        <v>3</v>
      </c>
      <c r="AT85" s="82">
        <f t="shared" si="12"/>
        <v>3</v>
      </c>
      <c r="AU85" s="69"/>
      <c r="AV85" s="69" t="s">
        <v>361</v>
      </c>
      <c r="AW85" s="69" t="s">
        <v>361</v>
      </c>
      <c r="AX85" s="74">
        <f t="shared" si="6"/>
        <v>1</v>
      </c>
      <c r="AY85" s="74">
        <f t="shared" si="7"/>
        <v>1</v>
      </c>
      <c r="AZ85" s="69"/>
      <c r="BA85" s="85">
        <v>480000</v>
      </c>
      <c r="BB85" s="89">
        <f t="shared" si="8"/>
        <v>480000</v>
      </c>
      <c r="BC85" s="89">
        <f t="shared" si="9"/>
        <v>0</v>
      </c>
      <c r="BD85" s="89">
        <f t="shared" si="10"/>
        <v>0</v>
      </c>
      <c r="BE85" s="89">
        <f t="shared" si="11"/>
        <v>0</v>
      </c>
      <c r="BF85" s="89">
        <v>0</v>
      </c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</row>
    <row r="86" spans="1:83" s="17" customFormat="1" ht="76.5" outlineLevel="3">
      <c r="A86" s="17">
        <v>1</v>
      </c>
      <c r="B86" s="30" t="s">
        <v>74</v>
      </c>
      <c r="C86" s="19" t="s">
        <v>238</v>
      </c>
      <c r="D86" s="19" t="s">
        <v>76</v>
      </c>
      <c r="E86" s="19" t="s">
        <v>77</v>
      </c>
      <c r="F86" s="11" t="s">
        <v>264</v>
      </c>
      <c r="G86" s="14"/>
      <c r="H86" s="3"/>
      <c r="I86" s="31" t="s">
        <v>64</v>
      </c>
      <c r="J86" s="7" t="s">
        <v>240</v>
      </c>
      <c r="K86" s="7" t="s">
        <v>57</v>
      </c>
      <c r="L86" s="7" t="s">
        <v>80</v>
      </c>
      <c r="M86" s="44" t="s">
        <v>16</v>
      </c>
      <c r="N86" s="3" t="s">
        <v>60</v>
      </c>
      <c r="O86" s="7" t="s">
        <v>241</v>
      </c>
      <c r="P86" s="44" t="s">
        <v>242</v>
      </c>
      <c r="Q86" s="7" t="s">
        <v>248</v>
      </c>
      <c r="R86" s="44" t="s">
        <v>60</v>
      </c>
      <c r="S86" s="45" t="s">
        <v>265</v>
      </c>
      <c r="T86" s="3"/>
      <c r="U86" s="3"/>
      <c r="V86" s="5"/>
      <c r="W86" s="5"/>
      <c r="X86" s="36">
        <v>250000</v>
      </c>
      <c r="Y86" s="7" t="s">
        <v>266</v>
      </c>
      <c r="Z86" s="7" t="s">
        <v>267</v>
      </c>
      <c r="AA86" s="8" t="s">
        <v>268</v>
      </c>
      <c r="AB86" s="8"/>
      <c r="AC86" s="6"/>
      <c r="AD86" s="7"/>
      <c r="AE86" s="48" t="s">
        <v>246</v>
      </c>
      <c r="AF86" s="48" t="s">
        <v>246</v>
      </c>
      <c r="AG86" s="5"/>
      <c r="AH86" s="6"/>
      <c r="AI86" s="6"/>
      <c r="AJ86" s="60"/>
      <c r="AK86" s="74">
        <v>0</v>
      </c>
      <c r="AL86" s="69"/>
      <c r="AM86" s="69"/>
      <c r="AN86" s="74">
        <f t="shared" si="13"/>
        <v>1</v>
      </c>
      <c r="AO86" s="93">
        <f t="shared" si="14"/>
        <v>0</v>
      </c>
      <c r="AP86" s="69">
        <v>2</v>
      </c>
      <c r="AQ86" s="93">
        <f t="shared" si="3"/>
        <v>0</v>
      </c>
      <c r="AR86" s="93">
        <f t="shared" si="4"/>
        <v>0</v>
      </c>
      <c r="AS86" s="93">
        <f t="shared" si="5"/>
        <v>2</v>
      </c>
      <c r="AT86" s="82">
        <f t="shared" si="12"/>
        <v>2</v>
      </c>
      <c r="AU86" s="69"/>
      <c r="AV86" s="69" t="s">
        <v>361</v>
      </c>
      <c r="AW86" s="69" t="s">
        <v>361</v>
      </c>
      <c r="AX86" s="74">
        <f t="shared" si="6"/>
        <v>1</v>
      </c>
      <c r="AY86" s="74">
        <f t="shared" si="7"/>
        <v>1</v>
      </c>
      <c r="AZ86" s="69"/>
      <c r="BA86" s="85">
        <v>250000</v>
      </c>
      <c r="BB86" s="89">
        <f t="shared" si="8"/>
        <v>250000</v>
      </c>
      <c r="BC86" s="89">
        <f t="shared" si="9"/>
        <v>0</v>
      </c>
      <c r="BD86" s="89">
        <f t="shared" si="10"/>
        <v>0</v>
      </c>
      <c r="BE86" s="89">
        <f t="shared" si="11"/>
        <v>0</v>
      </c>
      <c r="BF86" s="89">
        <v>0</v>
      </c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</row>
    <row r="87" spans="1:83" s="17" customFormat="1" ht="76.5" outlineLevel="3">
      <c r="A87" s="17">
        <v>1</v>
      </c>
      <c r="B87" s="30" t="s">
        <v>74</v>
      </c>
      <c r="C87" s="19" t="s">
        <v>238</v>
      </c>
      <c r="D87" s="19" t="s">
        <v>76</v>
      </c>
      <c r="E87" s="19" t="s">
        <v>77</v>
      </c>
      <c r="F87" s="11" t="s">
        <v>269</v>
      </c>
      <c r="G87" s="14"/>
      <c r="H87" s="3"/>
      <c r="I87" s="31" t="s">
        <v>64</v>
      </c>
      <c r="J87" s="7" t="s">
        <v>240</v>
      </c>
      <c r="K87" s="7" t="s">
        <v>57</v>
      </c>
      <c r="L87" s="7" t="s">
        <v>80</v>
      </c>
      <c r="M87" s="44" t="s">
        <v>16</v>
      </c>
      <c r="N87" s="3" t="s">
        <v>60</v>
      </c>
      <c r="O87" s="7" t="s">
        <v>241</v>
      </c>
      <c r="P87" s="44" t="s">
        <v>242</v>
      </c>
      <c r="Q87" s="7" t="s">
        <v>248</v>
      </c>
      <c r="R87" s="44" t="s">
        <v>60</v>
      </c>
      <c r="S87" s="45" t="s">
        <v>270</v>
      </c>
      <c r="T87" s="3"/>
      <c r="U87" s="3"/>
      <c r="V87" s="5"/>
      <c r="W87" s="5"/>
      <c r="X87" s="36">
        <v>450000</v>
      </c>
      <c r="Y87" s="7" t="s">
        <v>271</v>
      </c>
      <c r="Z87" s="7" t="s">
        <v>272</v>
      </c>
      <c r="AA87" s="8" t="s">
        <v>273</v>
      </c>
      <c r="AB87" s="8"/>
      <c r="AC87" s="6"/>
      <c r="AD87" s="7"/>
      <c r="AE87" s="48" t="s">
        <v>246</v>
      </c>
      <c r="AF87" s="48" t="s">
        <v>246</v>
      </c>
      <c r="AG87" s="5"/>
      <c r="AH87" s="6"/>
      <c r="AI87" s="6"/>
      <c r="AJ87" s="60"/>
      <c r="AK87" s="74">
        <v>0</v>
      </c>
      <c r="AL87" s="69"/>
      <c r="AM87" s="69"/>
      <c r="AN87" s="74">
        <f t="shared" si="13"/>
        <v>1</v>
      </c>
      <c r="AO87" s="93">
        <f t="shared" si="14"/>
        <v>0</v>
      </c>
      <c r="AP87" s="69">
        <v>3</v>
      </c>
      <c r="AQ87" s="93">
        <f t="shared" si="3"/>
        <v>0</v>
      </c>
      <c r="AR87" s="93">
        <f t="shared" si="4"/>
        <v>0</v>
      </c>
      <c r="AS87" s="93">
        <f t="shared" si="5"/>
        <v>3</v>
      </c>
      <c r="AT87" s="82">
        <f t="shared" si="12"/>
        <v>3</v>
      </c>
      <c r="AU87" s="69"/>
      <c r="AV87" s="69" t="s">
        <v>361</v>
      </c>
      <c r="AW87" s="69" t="s">
        <v>361</v>
      </c>
      <c r="AX87" s="74">
        <f t="shared" si="6"/>
        <v>1</v>
      </c>
      <c r="AY87" s="74">
        <f t="shared" si="7"/>
        <v>1</v>
      </c>
      <c r="AZ87" s="69"/>
      <c r="BA87" s="85">
        <v>470000</v>
      </c>
      <c r="BB87" s="89">
        <f t="shared" si="8"/>
        <v>470000</v>
      </c>
      <c r="BC87" s="89">
        <f t="shared" si="9"/>
        <v>0</v>
      </c>
      <c r="BD87" s="89">
        <f t="shared" si="10"/>
        <v>0</v>
      </c>
      <c r="BE87" s="89">
        <f t="shared" si="11"/>
        <v>0</v>
      </c>
      <c r="BF87" s="89">
        <v>0</v>
      </c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</row>
    <row r="88" spans="1:83" s="17" customFormat="1" ht="76.5" outlineLevel="3">
      <c r="A88" s="17">
        <v>1</v>
      </c>
      <c r="B88" s="30" t="s">
        <v>74</v>
      </c>
      <c r="C88" s="19" t="s">
        <v>238</v>
      </c>
      <c r="D88" s="19" t="s">
        <v>76</v>
      </c>
      <c r="E88" s="19" t="s">
        <v>77</v>
      </c>
      <c r="F88" s="11" t="s">
        <v>274</v>
      </c>
      <c r="G88" s="14"/>
      <c r="H88" s="3"/>
      <c r="I88" s="31" t="s">
        <v>64</v>
      </c>
      <c r="J88" s="7" t="s">
        <v>240</v>
      </c>
      <c r="K88" s="7" t="s">
        <v>57</v>
      </c>
      <c r="L88" s="7" t="s">
        <v>80</v>
      </c>
      <c r="M88" s="44" t="s">
        <v>16</v>
      </c>
      <c r="N88" s="3" t="s">
        <v>60</v>
      </c>
      <c r="O88" s="7" t="s">
        <v>241</v>
      </c>
      <c r="P88" s="44" t="s">
        <v>242</v>
      </c>
      <c r="Q88" s="7" t="s">
        <v>248</v>
      </c>
      <c r="R88" s="44" t="s">
        <v>60</v>
      </c>
      <c r="S88" s="45" t="s">
        <v>278</v>
      </c>
      <c r="T88" s="3"/>
      <c r="U88" s="3"/>
      <c r="V88" s="5"/>
      <c r="W88" s="5"/>
      <c r="X88" s="36">
        <v>300000</v>
      </c>
      <c r="Y88" s="7" t="s">
        <v>279</v>
      </c>
      <c r="Z88" s="7" t="s">
        <v>280</v>
      </c>
      <c r="AA88" s="8" t="s">
        <v>273</v>
      </c>
      <c r="AB88" s="8"/>
      <c r="AC88" s="6"/>
      <c r="AD88" s="7"/>
      <c r="AE88" s="48" t="s">
        <v>246</v>
      </c>
      <c r="AF88" s="48" t="s">
        <v>246</v>
      </c>
      <c r="AG88" s="5"/>
      <c r="AH88" s="6"/>
      <c r="AI88" s="6"/>
      <c r="AJ88" s="60"/>
      <c r="AK88" s="74">
        <v>0</v>
      </c>
      <c r="AL88" s="69"/>
      <c r="AM88" s="69"/>
      <c r="AN88" s="74">
        <f t="shared" si="13"/>
        <v>1</v>
      </c>
      <c r="AO88" s="93">
        <f t="shared" si="14"/>
        <v>0</v>
      </c>
      <c r="AP88" s="69">
        <v>2</v>
      </c>
      <c r="AQ88" s="93">
        <f t="shared" si="3"/>
        <v>0</v>
      </c>
      <c r="AR88" s="93">
        <f t="shared" si="4"/>
        <v>0</v>
      </c>
      <c r="AS88" s="93">
        <f t="shared" si="5"/>
        <v>2</v>
      </c>
      <c r="AT88" s="82">
        <f t="shared" si="12"/>
        <v>2</v>
      </c>
      <c r="AU88" s="69"/>
      <c r="AV88" s="69" t="s">
        <v>361</v>
      </c>
      <c r="AW88" s="69" t="s">
        <v>361</v>
      </c>
      <c r="AX88" s="74">
        <f t="shared" si="6"/>
        <v>1</v>
      </c>
      <c r="AY88" s="74">
        <f t="shared" si="7"/>
        <v>1</v>
      </c>
      <c r="AZ88" s="69"/>
      <c r="BA88" s="85">
        <v>300000</v>
      </c>
      <c r="BB88" s="89">
        <f t="shared" si="8"/>
        <v>300000</v>
      </c>
      <c r="BC88" s="89">
        <f t="shared" si="9"/>
        <v>0</v>
      </c>
      <c r="BD88" s="89">
        <f t="shared" si="10"/>
        <v>0</v>
      </c>
      <c r="BE88" s="89">
        <f t="shared" si="11"/>
        <v>0</v>
      </c>
      <c r="BF88" s="89">
        <v>0</v>
      </c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</row>
    <row r="89" spans="1:83" s="17" customFormat="1" ht="76.5" outlineLevel="3">
      <c r="A89" s="17">
        <v>1</v>
      </c>
      <c r="B89" s="30" t="s">
        <v>74</v>
      </c>
      <c r="C89" s="19" t="s">
        <v>238</v>
      </c>
      <c r="D89" s="19" t="s">
        <v>76</v>
      </c>
      <c r="E89" s="19" t="s">
        <v>77</v>
      </c>
      <c r="F89" s="11" t="s">
        <v>275</v>
      </c>
      <c r="G89" s="14"/>
      <c r="H89" s="3"/>
      <c r="I89" s="31" t="s">
        <v>64</v>
      </c>
      <c r="J89" s="7" t="s">
        <v>240</v>
      </c>
      <c r="K89" s="7" t="s">
        <v>57</v>
      </c>
      <c r="L89" s="7" t="s">
        <v>80</v>
      </c>
      <c r="M89" s="44" t="s">
        <v>16</v>
      </c>
      <c r="N89" s="3" t="s">
        <v>60</v>
      </c>
      <c r="O89" s="7" t="s">
        <v>241</v>
      </c>
      <c r="P89" s="44" t="s">
        <v>242</v>
      </c>
      <c r="Q89" s="7" t="s">
        <v>248</v>
      </c>
      <c r="R89" s="44" t="s">
        <v>60</v>
      </c>
      <c r="S89" s="45" t="s">
        <v>281</v>
      </c>
      <c r="T89" s="3"/>
      <c r="U89" s="3"/>
      <c r="V89" s="5"/>
      <c r="W89" s="5"/>
      <c r="X89" s="36">
        <v>150000</v>
      </c>
      <c r="Y89" s="7" t="s">
        <v>282</v>
      </c>
      <c r="Z89" s="7" t="s">
        <v>283</v>
      </c>
      <c r="AA89" s="8" t="s">
        <v>284</v>
      </c>
      <c r="AB89" s="8"/>
      <c r="AC89" s="6"/>
      <c r="AD89" s="7"/>
      <c r="AE89" s="48" t="s">
        <v>246</v>
      </c>
      <c r="AF89" s="48" t="s">
        <v>246</v>
      </c>
      <c r="AG89" s="5"/>
      <c r="AH89" s="6"/>
      <c r="AI89" s="6"/>
      <c r="AJ89" s="60"/>
      <c r="AK89" s="74">
        <v>0</v>
      </c>
      <c r="AL89" s="69"/>
      <c r="AM89" s="69"/>
      <c r="AN89" s="74">
        <f t="shared" si="13"/>
        <v>1</v>
      </c>
      <c r="AO89" s="93">
        <f t="shared" si="14"/>
        <v>0</v>
      </c>
      <c r="AP89" s="69">
        <v>4</v>
      </c>
      <c r="AQ89" s="93">
        <f t="shared" si="3"/>
        <v>0</v>
      </c>
      <c r="AR89" s="93">
        <f t="shared" si="4"/>
        <v>0</v>
      </c>
      <c r="AS89" s="93">
        <f t="shared" si="5"/>
        <v>4</v>
      </c>
      <c r="AT89" s="82">
        <f t="shared" si="12"/>
        <v>4</v>
      </c>
      <c r="AU89" s="69"/>
      <c r="AV89" s="69" t="s">
        <v>361</v>
      </c>
      <c r="AW89" s="69" t="s">
        <v>361</v>
      </c>
      <c r="AX89" s="74">
        <f t="shared" si="6"/>
        <v>1</v>
      </c>
      <c r="AY89" s="74">
        <f t="shared" si="7"/>
        <v>1</v>
      </c>
      <c r="AZ89" s="69"/>
      <c r="BA89" s="85">
        <v>490000</v>
      </c>
      <c r="BB89" s="89">
        <f t="shared" si="8"/>
        <v>490000</v>
      </c>
      <c r="BC89" s="89">
        <f t="shared" si="9"/>
        <v>0</v>
      </c>
      <c r="BD89" s="89">
        <f t="shared" si="10"/>
        <v>0</v>
      </c>
      <c r="BE89" s="89">
        <f t="shared" si="11"/>
        <v>0</v>
      </c>
      <c r="BF89" s="89">
        <v>0</v>
      </c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</row>
    <row r="90" spans="1:83" s="17" customFormat="1" ht="84" outlineLevel="3">
      <c r="A90" s="17">
        <v>1</v>
      </c>
      <c r="B90" s="30" t="s">
        <v>74</v>
      </c>
      <c r="C90" s="19" t="s">
        <v>238</v>
      </c>
      <c r="D90" s="19" t="s">
        <v>76</v>
      </c>
      <c r="E90" s="19" t="s">
        <v>77</v>
      </c>
      <c r="F90" s="11" t="s">
        <v>276</v>
      </c>
      <c r="G90" s="14"/>
      <c r="H90" s="3"/>
      <c r="I90" s="31" t="s">
        <v>64</v>
      </c>
      <c r="J90" s="7" t="s">
        <v>240</v>
      </c>
      <c r="K90" s="7" t="s">
        <v>57</v>
      </c>
      <c r="L90" s="7" t="s">
        <v>80</v>
      </c>
      <c r="M90" s="95" t="s">
        <v>370</v>
      </c>
      <c r="N90" s="3" t="s">
        <v>60</v>
      </c>
      <c r="O90" s="7" t="s">
        <v>241</v>
      </c>
      <c r="P90" s="44" t="s">
        <v>242</v>
      </c>
      <c r="Q90" s="7" t="s">
        <v>248</v>
      </c>
      <c r="R90" s="44" t="s">
        <v>60</v>
      </c>
      <c r="S90" s="45" t="s">
        <v>285</v>
      </c>
      <c r="T90" s="3"/>
      <c r="U90" s="3"/>
      <c r="V90" s="5"/>
      <c r="W90" s="5"/>
      <c r="X90" s="36">
        <v>250000</v>
      </c>
      <c r="Y90" s="7" t="s">
        <v>286</v>
      </c>
      <c r="Z90" s="7" t="s">
        <v>287</v>
      </c>
      <c r="AA90" s="8" t="s">
        <v>288</v>
      </c>
      <c r="AB90" s="8"/>
      <c r="AC90" s="6"/>
      <c r="AD90" s="7"/>
      <c r="AE90" s="48" t="s">
        <v>246</v>
      </c>
      <c r="AF90" s="48" t="s">
        <v>246</v>
      </c>
      <c r="AG90" s="5"/>
      <c r="AH90" s="6"/>
      <c r="AI90" s="6"/>
      <c r="AJ90" s="60"/>
      <c r="AK90" s="74">
        <v>1</v>
      </c>
      <c r="AL90" s="69"/>
      <c r="AM90" s="69"/>
      <c r="AN90" s="74">
        <f t="shared" si="13"/>
        <v>0</v>
      </c>
      <c r="AO90" s="93">
        <f t="shared" si="14"/>
        <v>1</v>
      </c>
      <c r="AP90" s="69">
        <v>1</v>
      </c>
      <c r="AQ90" s="93">
        <f t="shared" si="3"/>
        <v>0</v>
      </c>
      <c r="AR90" s="93">
        <f t="shared" si="4"/>
        <v>0</v>
      </c>
      <c r="AS90" s="93">
        <f t="shared" si="5"/>
        <v>0</v>
      </c>
      <c r="AT90" s="82">
        <f t="shared" si="12"/>
        <v>1</v>
      </c>
      <c r="AU90" s="69"/>
      <c r="AV90" s="69" t="s">
        <v>361</v>
      </c>
      <c r="AW90" s="69" t="s">
        <v>361</v>
      </c>
      <c r="AX90" s="74">
        <f t="shared" si="6"/>
        <v>0</v>
      </c>
      <c r="AY90" s="74">
        <f t="shared" si="7"/>
        <v>0</v>
      </c>
      <c r="AZ90" s="69"/>
      <c r="BA90" s="85">
        <v>250000</v>
      </c>
      <c r="BB90" s="89">
        <f t="shared" si="8"/>
        <v>0</v>
      </c>
      <c r="BC90" s="89">
        <f t="shared" si="9"/>
        <v>0</v>
      </c>
      <c r="BD90" s="89">
        <f t="shared" si="10"/>
        <v>250000</v>
      </c>
      <c r="BE90" s="89">
        <f t="shared" si="11"/>
        <v>0</v>
      </c>
      <c r="BF90" s="89">
        <v>0</v>
      </c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</row>
    <row r="91" spans="1:83" s="17" customFormat="1" ht="76.5" outlineLevel="3">
      <c r="A91" s="17">
        <v>1</v>
      </c>
      <c r="B91" s="30" t="s">
        <v>74</v>
      </c>
      <c r="C91" s="19" t="s">
        <v>238</v>
      </c>
      <c r="D91" s="19" t="s">
        <v>76</v>
      </c>
      <c r="E91" s="19" t="s">
        <v>77</v>
      </c>
      <c r="F91" s="11" t="s">
        <v>277</v>
      </c>
      <c r="G91" s="14"/>
      <c r="H91" s="3"/>
      <c r="I91" s="31" t="s">
        <v>64</v>
      </c>
      <c r="J91" s="7" t="s">
        <v>240</v>
      </c>
      <c r="K91" s="7" t="s">
        <v>57</v>
      </c>
      <c r="L91" s="7" t="s">
        <v>80</v>
      </c>
      <c r="M91" s="44" t="s">
        <v>16</v>
      </c>
      <c r="N91" s="3" t="s">
        <v>60</v>
      </c>
      <c r="O91" s="7" t="s">
        <v>241</v>
      </c>
      <c r="P91" s="44" t="s">
        <v>242</v>
      </c>
      <c r="Q91" s="7" t="s">
        <v>248</v>
      </c>
      <c r="R91" s="44" t="s">
        <v>60</v>
      </c>
      <c r="S91" s="45" t="s">
        <v>289</v>
      </c>
      <c r="T91" s="3"/>
      <c r="U91" s="3"/>
      <c r="V91" s="5"/>
      <c r="W91" s="5"/>
      <c r="X91" s="36">
        <v>300000</v>
      </c>
      <c r="Y91" s="7" t="s">
        <v>290</v>
      </c>
      <c r="Z91" s="7" t="s">
        <v>291</v>
      </c>
      <c r="AA91" s="8" t="s">
        <v>292</v>
      </c>
      <c r="AB91" s="8"/>
      <c r="AC91" s="6"/>
      <c r="AD91" s="7"/>
      <c r="AE91" s="48" t="s">
        <v>246</v>
      </c>
      <c r="AF91" s="48" t="s">
        <v>246</v>
      </c>
      <c r="AG91" s="5"/>
      <c r="AH91" s="6"/>
      <c r="AI91" s="6"/>
      <c r="AJ91" s="60"/>
      <c r="AK91" s="74">
        <v>0</v>
      </c>
      <c r="AL91" s="69"/>
      <c r="AM91" s="69"/>
      <c r="AN91" s="74">
        <f t="shared" si="13"/>
        <v>1</v>
      </c>
      <c r="AO91" s="93">
        <f t="shared" si="14"/>
        <v>0</v>
      </c>
      <c r="AP91" s="69">
        <v>3</v>
      </c>
      <c r="AQ91" s="93">
        <f t="shared" si="3"/>
        <v>0</v>
      </c>
      <c r="AR91" s="93">
        <f t="shared" si="4"/>
        <v>0</v>
      </c>
      <c r="AS91" s="93">
        <f t="shared" si="5"/>
        <v>3</v>
      </c>
      <c r="AT91" s="82">
        <f t="shared" si="12"/>
        <v>3</v>
      </c>
      <c r="AU91" s="69"/>
      <c r="AV91" s="69" t="s">
        <v>361</v>
      </c>
      <c r="AW91" s="69" t="s">
        <v>361</v>
      </c>
      <c r="AX91" s="74">
        <f t="shared" si="6"/>
        <v>1</v>
      </c>
      <c r="AY91" s="74">
        <f t="shared" si="7"/>
        <v>1</v>
      </c>
      <c r="AZ91" s="69"/>
      <c r="BA91" s="85">
        <v>300000</v>
      </c>
      <c r="BB91" s="89">
        <f t="shared" si="8"/>
        <v>300000</v>
      </c>
      <c r="BC91" s="89">
        <f t="shared" si="9"/>
        <v>0</v>
      </c>
      <c r="BD91" s="89">
        <f t="shared" si="10"/>
        <v>0</v>
      </c>
      <c r="BE91" s="89">
        <f t="shared" si="11"/>
        <v>0</v>
      </c>
      <c r="BF91" s="89">
        <v>0</v>
      </c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</row>
    <row r="92" spans="1:83" s="17" customFormat="1" ht="76.5" outlineLevel="3">
      <c r="A92" s="17">
        <v>1</v>
      </c>
      <c r="B92" s="30" t="s">
        <v>74</v>
      </c>
      <c r="C92" s="19" t="s">
        <v>238</v>
      </c>
      <c r="D92" s="19" t="s">
        <v>76</v>
      </c>
      <c r="E92" s="19" t="s">
        <v>77</v>
      </c>
      <c r="F92" s="11" t="s">
        <v>293</v>
      </c>
      <c r="G92" s="14"/>
      <c r="H92" s="3"/>
      <c r="I92" s="31" t="s">
        <v>64</v>
      </c>
      <c r="J92" s="7" t="s">
        <v>240</v>
      </c>
      <c r="K92" s="7" t="s">
        <v>57</v>
      </c>
      <c r="L92" s="7" t="s">
        <v>80</v>
      </c>
      <c r="M92" s="44" t="s">
        <v>16</v>
      </c>
      <c r="N92" s="3" t="s">
        <v>60</v>
      </c>
      <c r="O92" s="7" t="s">
        <v>241</v>
      </c>
      <c r="P92" s="44" t="s">
        <v>242</v>
      </c>
      <c r="Q92" s="7" t="s">
        <v>248</v>
      </c>
      <c r="R92" s="44" t="s">
        <v>60</v>
      </c>
      <c r="S92" s="45" t="s">
        <v>296</v>
      </c>
      <c r="T92" s="3"/>
      <c r="U92" s="3"/>
      <c r="V92" s="5"/>
      <c r="W92" s="5"/>
      <c r="X92" s="36">
        <v>240000</v>
      </c>
      <c r="Y92" s="7" t="s">
        <v>297</v>
      </c>
      <c r="Z92" s="7" t="s">
        <v>298</v>
      </c>
      <c r="AA92" s="8" t="s">
        <v>299</v>
      </c>
      <c r="AB92" s="8"/>
      <c r="AC92" s="6"/>
      <c r="AD92" s="7"/>
      <c r="AE92" s="48" t="s">
        <v>246</v>
      </c>
      <c r="AF92" s="48" t="s">
        <v>246</v>
      </c>
      <c r="AG92" s="5"/>
      <c r="AH92" s="6"/>
      <c r="AI92" s="6"/>
      <c r="AJ92" s="60"/>
      <c r="AK92" s="74">
        <v>0</v>
      </c>
      <c r="AL92" s="69"/>
      <c r="AM92" s="69"/>
      <c r="AN92" s="74">
        <f t="shared" si="13"/>
        <v>1</v>
      </c>
      <c r="AO92" s="93">
        <f t="shared" si="14"/>
        <v>0</v>
      </c>
      <c r="AP92" s="69">
        <v>2</v>
      </c>
      <c r="AQ92" s="93">
        <f t="shared" si="3"/>
        <v>0</v>
      </c>
      <c r="AR92" s="93">
        <f t="shared" si="4"/>
        <v>0</v>
      </c>
      <c r="AS92" s="93">
        <f t="shared" si="5"/>
        <v>2</v>
      </c>
      <c r="AT92" s="82">
        <f t="shared" si="12"/>
        <v>2</v>
      </c>
      <c r="AU92" s="69"/>
      <c r="AV92" s="69" t="s">
        <v>361</v>
      </c>
      <c r="AW92" s="69" t="s">
        <v>361</v>
      </c>
      <c r="AX92" s="74">
        <f t="shared" si="6"/>
        <v>1</v>
      </c>
      <c r="AY92" s="74">
        <f t="shared" si="7"/>
        <v>1</v>
      </c>
      <c r="AZ92" s="69"/>
      <c r="BA92" s="85">
        <v>250000</v>
      </c>
      <c r="BB92" s="89">
        <f t="shared" si="8"/>
        <v>250000</v>
      </c>
      <c r="BC92" s="89">
        <f t="shared" si="9"/>
        <v>0</v>
      </c>
      <c r="BD92" s="89">
        <f t="shared" si="10"/>
        <v>0</v>
      </c>
      <c r="BE92" s="89">
        <f t="shared" si="11"/>
        <v>0</v>
      </c>
      <c r="BF92" s="89">
        <v>0</v>
      </c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</row>
    <row r="93" spans="1:83" s="17" customFormat="1" ht="76.5" outlineLevel="3">
      <c r="A93" s="17">
        <v>1</v>
      </c>
      <c r="B93" s="30" t="s">
        <v>74</v>
      </c>
      <c r="C93" s="19" t="s">
        <v>238</v>
      </c>
      <c r="D93" s="19" t="s">
        <v>76</v>
      </c>
      <c r="E93" s="19" t="s">
        <v>77</v>
      </c>
      <c r="F93" s="11" t="s">
        <v>294</v>
      </c>
      <c r="G93" s="14"/>
      <c r="H93" s="3"/>
      <c r="I93" s="31" t="s">
        <v>64</v>
      </c>
      <c r="J93" s="7" t="s">
        <v>240</v>
      </c>
      <c r="K93" s="7" t="s">
        <v>57</v>
      </c>
      <c r="L93" s="7" t="s">
        <v>80</v>
      </c>
      <c r="M93" s="44" t="s">
        <v>16</v>
      </c>
      <c r="N93" s="3" t="s">
        <v>60</v>
      </c>
      <c r="O93" s="7" t="s">
        <v>241</v>
      </c>
      <c r="P93" s="44" t="s">
        <v>242</v>
      </c>
      <c r="Q93" s="7" t="s">
        <v>248</v>
      </c>
      <c r="R93" s="44" t="s">
        <v>60</v>
      </c>
      <c r="S93" s="45" t="s">
        <v>300</v>
      </c>
      <c r="T93" s="3"/>
      <c r="U93" s="3"/>
      <c r="V93" s="5"/>
      <c r="W93" s="5"/>
      <c r="X93" s="36">
        <v>430000</v>
      </c>
      <c r="Y93" s="7" t="s">
        <v>301</v>
      </c>
      <c r="Z93" s="7" t="s">
        <v>302</v>
      </c>
      <c r="AA93" s="8" t="s">
        <v>303</v>
      </c>
      <c r="AB93" s="8"/>
      <c r="AC93" s="6"/>
      <c r="AD93" s="7"/>
      <c r="AE93" s="48" t="s">
        <v>246</v>
      </c>
      <c r="AF93" s="48" t="s">
        <v>246</v>
      </c>
      <c r="AG93" s="5"/>
      <c r="AH93" s="6"/>
      <c r="AI93" s="6"/>
      <c r="AJ93" s="60"/>
      <c r="AK93" s="74">
        <v>0</v>
      </c>
      <c r="AL93" s="69"/>
      <c r="AM93" s="69"/>
      <c r="AN93" s="74">
        <f t="shared" si="13"/>
        <v>1</v>
      </c>
      <c r="AO93" s="93">
        <f t="shared" si="14"/>
        <v>0</v>
      </c>
      <c r="AP93" s="69">
        <v>4</v>
      </c>
      <c r="AQ93" s="93">
        <f t="shared" si="3"/>
        <v>0</v>
      </c>
      <c r="AR93" s="93">
        <f t="shared" si="4"/>
        <v>0</v>
      </c>
      <c r="AS93" s="93">
        <f t="shared" si="5"/>
        <v>4</v>
      </c>
      <c r="AT93" s="82">
        <f t="shared" si="12"/>
        <v>4</v>
      </c>
      <c r="AU93" s="69"/>
      <c r="AV93" s="69" t="s">
        <v>361</v>
      </c>
      <c r="AW93" s="69" t="s">
        <v>361</v>
      </c>
      <c r="AX93" s="74">
        <f t="shared" si="6"/>
        <v>1</v>
      </c>
      <c r="AY93" s="74">
        <f t="shared" si="7"/>
        <v>1</v>
      </c>
      <c r="AZ93" s="69"/>
      <c r="BA93" s="85">
        <v>430000</v>
      </c>
      <c r="BB93" s="89">
        <f t="shared" si="8"/>
        <v>430000</v>
      </c>
      <c r="BC93" s="89">
        <f t="shared" si="9"/>
        <v>0</v>
      </c>
      <c r="BD93" s="89">
        <f t="shared" si="10"/>
        <v>0</v>
      </c>
      <c r="BE93" s="89">
        <f t="shared" si="11"/>
        <v>0</v>
      </c>
      <c r="BF93" s="89">
        <v>0</v>
      </c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</row>
    <row r="94" spans="1:83" s="17" customFormat="1" ht="76.5" outlineLevel="3">
      <c r="A94" s="17">
        <v>1</v>
      </c>
      <c r="B94" s="30" t="s">
        <v>74</v>
      </c>
      <c r="C94" s="19" t="s">
        <v>238</v>
      </c>
      <c r="D94" s="19" t="s">
        <v>76</v>
      </c>
      <c r="E94" s="19" t="s">
        <v>77</v>
      </c>
      <c r="F94" s="11" t="s">
        <v>295</v>
      </c>
      <c r="G94" s="14"/>
      <c r="H94" s="3"/>
      <c r="I94" s="31" t="s">
        <v>64</v>
      </c>
      <c r="J94" s="7" t="s">
        <v>240</v>
      </c>
      <c r="K94" s="7" t="s">
        <v>57</v>
      </c>
      <c r="L94" s="7" t="s">
        <v>80</v>
      </c>
      <c r="M94" s="44" t="s">
        <v>16</v>
      </c>
      <c r="N94" s="3" t="s">
        <v>60</v>
      </c>
      <c r="O94" s="7" t="s">
        <v>241</v>
      </c>
      <c r="P94" s="44" t="s">
        <v>242</v>
      </c>
      <c r="Q94" s="7" t="s">
        <v>248</v>
      </c>
      <c r="R94" s="44" t="s">
        <v>60</v>
      </c>
      <c r="S94" s="45" t="s">
        <v>304</v>
      </c>
      <c r="T94" s="3"/>
      <c r="U94" s="3"/>
      <c r="V94" s="5"/>
      <c r="W94" s="5"/>
      <c r="X94" s="36">
        <v>230000</v>
      </c>
      <c r="Y94" s="7" t="s">
        <v>305</v>
      </c>
      <c r="Z94" s="7" t="s">
        <v>306</v>
      </c>
      <c r="AA94" s="8" t="s">
        <v>307</v>
      </c>
      <c r="AB94" s="8"/>
      <c r="AC94" s="6"/>
      <c r="AD94" s="7"/>
      <c r="AE94" s="48" t="s">
        <v>246</v>
      </c>
      <c r="AF94" s="48" t="s">
        <v>246</v>
      </c>
      <c r="AG94" s="5"/>
      <c r="AH94" s="6"/>
      <c r="AI94" s="6"/>
      <c r="AJ94" s="60"/>
      <c r="AK94" s="74">
        <v>0</v>
      </c>
      <c r="AL94" s="69"/>
      <c r="AM94" s="69"/>
      <c r="AN94" s="74">
        <f t="shared" si="13"/>
        <v>1</v>
      </c>
      <c r="AO94" s="93">
        <f t="shared" si="14"/>
        <v>0</v>
      </c>
      <c r="AP94" s="69">
        <v>3</v>
      </c>
      <c r="AQ94" s="93">
        <f t="shared" si="3"/>
        <v>0</v>
      </c>
      <c r="AR94" s="93">
        <f t="shared" si="4"/>
        <v>0</v>
      </c>
      <c r="AS94" s="93">
        <f t="shared" si="5"/>
        <v>3</v>
      </c>
      <c r="AT94" s="82">
        <f t="shared" si="12"/>
        <v>3</v>
      </c>
      <c r="AU94" s="69"/>
      <c r="AV94" s="69" t="s">
        <v>361</v>
      </c>
      <c r="AW94" s="69" t="s">
        <v>361</v>
      </c>
      <c r="AX94" s="74">
        <f t="shared" si="6"/>
        <v>1</v>
      </c>
      <c r="AY94" s="74">
        <f t="shared" si="7"/>
        <v>1</v>
      </c>
      <c r="AZ94" s="69"/>
      <c r="BA94" s="85">
        <v>300000</v>
      </c>
      <c r="BB94" s="89">
        <f t="shared" si="8"/>
        <v>300000</v>
      </c>
      <c r="BC94" s="89">
        <f t="shared" si="9"/>
        <v>0</v>
      </c>
      <c r="BD94" s="89">
        <f t="shared" si="10"/>
        <v>0</v>
      </c>
      <c r="BE94" s="89">
        <f t="shared" si="11"/>
        <v>0</v>
      </c>
      <c r="BF94" s="89">
        <v>0</v>
      </c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</row>
    <row r="95" spans="1:83" s="51" customFormat="1" ht="114.75" outlineLevel="3">
      <c r="A95" s="51">
        <v>1</v>
      </c>
      <c r="B95" s="37" t="s">
        <v>74</v>
      </c>
      <c r="C95" s="38" t="s">
        <v>125</v>
      </c>
      <c r="D95" s="39" t="s">
        <v>76</v>
      </c>
      <c r="E95" s="39" t="s">
        <v>77</v>
      </c>
      <c r="F95" s="40" t="s">
        <v>308</v>
      </c>
      <c r="G95" s="41"/>
      <c r="H95" s="42"/>
      <c r="I95" s="43" t="s">
        <v>66</v>
      </c>
      <c r="J95" s="44" t="s">
        <v>126</v>
      </c>
      <c r="K95" s="44" t="s">
        <v>57</v>
      </c>
      <c r="L95" s="44" t="s">
        <v>80</v>
      </c>
      <c r="M95" s="44" t="s">
        <v>172</v>
      </c>
      <c r="N95" s="42" t="s">
        <v>60</v>
      </c>
      <c r="O95" s="44" t="s">
        <v>216</v>
      </c>
      <c r="P95" s="44" t="s">
        <v>217</v>
      </c>
      <c r="Q95" s="44" t="s">
        <v>218</v>
      </c>
      <c r="R95" s="44" t="s">
        <v>309</v>
      </c>
      <c r="S95" s="45" t="s">
        <v>310</v>
      </c>
      <c r="T95" s="42"/>
      <c r="U95" s="42"/>
      <c r="V95" s="46"/>
      <c r="W95" s="46"/>
      <c r="X95" s="53">
        <v>480800</v>
      </c>
      <c r="Y95" s="7" t="s">
        <v>102</v>
      </c>
      <c r="Z95" s="7" t="s">
        <v>103</v>
      </c>
      <c r="AA95" s="8" t="s">
        <v>19</v>
      </c>
      <c r="AB95" s="8" t="s">
        <v>15</v>
      </c>
      <c r="AC95" s="6"/>
      <c r="AD95" s="7" t="s">
        <v>20</v>
      </c>
      <c r="AE95" s="8" t="s">
        <v>211</v>
      </c>
      <c r="AF95" s="8" t="s">
        <v>346</v>
      </c>
      <c r="AG95" s="46"/>
      <c r="AH95" s="49"/>
      <c r="AI95" s="49"/>
      <c r="AJ95" s="60"/>
      <c r="AK95" s="74">
        <v>0</v>
      </c>
      <c r="AL95" s="71"/>
      <c r="AM95" s="71">
        <v>1</v>
      </c>
      <c r="AN95" s="74">
        <f t="shared" si="13"/>
        <v>0</v>
      </c>
      <c r="AO95" s="93">
        <f t="shared" si="14"/>
        <v>0</v>
      </c>
      <c r="AP95" s="71">
        <v>2</v>
      </c>
      <c r="AQ95" s="93">
        <f t="shared" si="3"/>
        <v>0</v>
      </c>
      <c r="AR95" s="93">
        <f t="shared" si="4"/>
        <v>2</v>
      </c>
      <c r="AS95" s="93">
        <f t="shared" si="5"/>
        <v>0</v>
      </c>
      <c r="AT95" s="82">
        <f t="shared" si="12"/>
        <v>2</v>
      </c>
      <c r="AU95" s="71"/>
      <c r="AV95" s="69" t="s">
        <v>361</v>
      </c>
      <c r="AW95" s="69" t="s">
        <v>361</v>
      </c>
      <c r="AX95" s="74">
        <f t="shared" si="6"/>
        <v>0</v>
      </c>
      <c r="AY95" s="74">
        <f t="shared" si="7"/>
        <v>0</v>
      </c>
      <c r="AZ95" s="71"/>
      <c r="BA95" s="86">
        <v>481800</v>
      </c>
      <c r="BB95" s="89">
        <f t="shared" si="8"/>
        <v>0</v>
      </c>
      <c r="BC95" s="89">
        <f t="shared" si="9"/>
        <v>481800</v>
      </c>
      <c r="BD95" s="89">
        <f t="shared" si="10"/>
        <v>0</v>
      </c>
      <c r="BE95" s="89">
        <f t="shared" si="11"/>
        <v>0</v>
      </c>
      <c r="BF95" s="89">
        <v>0</v>
      </c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</row>
    <row r="96" spans="1:83" s="17" customFormat="1" ht="63.75" outlineLevel="3">
      <c r="A96" s="17">
        <v>1</v>
      </c>
      <c r="B96" s="30" t="s">
        <v>74</v>
      </c>
      <c r="C96" s="19" t="s">
        <v>93</v>
      </c>
      <c r="D96" s="19" t="s">
        <v>76</v>
      </c>
      <c r="E96" s="19" t="s">
        <v>77</v>
      </c>
      <c r="F96" s="11" t="s">
        <v>312</v>
      </c>
      <c r="G96" s="14"/>
      <c r="H96" s="3"/>
      <c r="I96" s="31" t="s">
        <v>63</v>
      </c>
      <c r="J96" s="7" t="s">
        <v>79</v>
      </c>
      <c r="K96" s="7" t="s">
        <v>57</v>
      </c>
      <c r="L96" s="7" t="s">
        <v>80</v>
      </c>
      <c r="M96" s="44" t="s">
        <v>172</v>
      </c>
      <c r="N96" s="3" t="s">
        <v>60</v>
      </c>
      <c r="O96" s="7" t="s">
        <v>313</v>
      </c>
      <c r="P96" s="44" t="s">
        <v>314</v>
      </c>
      <c r="Q96" s="7" t="s">
        <v>315</v>
      </c>
      <c r="R96" s="7" t="s">
        <v>316</v>
      </c>
      <c r="S96" s="45" t="s">
        <v>317</v>
      </c>
      <c r="T96" s="3"/>
      <c r="U96" s="3"/>
      <c r="V96" s="5"/>
      <c r="W96" s="5"/>
      <c r="X96" s="36">
        <v>499317</v>
      </c>
      <c r="Y96" s="7" t="s">
        <v>318</v>
      </c>
      <c r="Z96" s="7" t="s">
        <v>319</v>
      </c>
      <c r="AA96" s="8" t="s">
        <v>320</v>
      </c>
      <c r="AB96" s="8" t="s">
        <v>321</v>
      </c>
      <c r="AC96" s="6"/>
      <c r="AD96" s="7"/>
      <c r="AE96" s="48" t="s">
        <v>89</v>
      </c>
      <c r="AF96" s="48" t="s">
        <v>89</v>
      </c>
      <c r="AG96" s="5"/>
      <c r="AH96" s="6"/>
      <c r="AI96" s="6"/>
      <c r="AJ96" s="60"/>
      <c r="AK96" s="74">
        <v>0</v>
      </c>
      <c r="AL96" s="72"/>
      <c r="AM96" s="72">
        <v>1</v>
      </c>
      <c r="AN96" s="74">
        <f t="shared" si="13"/>
        <v>0</v>
      </c>
      <c r="AO96" s="93">
        <f t="shared" si="14"/>
        <v>0</v>
      </c>
      <c r="AP96" s="72">
        <v>2</v>
      </c>
      <c r="AQ96" s="93">
        <f t="shared" si="3"/>
        <v>0</v>
      </c>
      <c r="AR96" s="93">
        <f t="shared" si="4"/>
        <v>2</v>
      </c>
      <c r="AS96" s="93">
        <f t="shared" si="5"/>
        <v>0</v>
      </c>
      <c r="AT96" s="82">
        <f t="shared" si="12"/>
        <v>2</v>
      </c>
      <c r="AU96" s="72">
        <v>2</v>
      </c>
      <c r="AV96" s="69" t="s">
        <v>361</v>
      </c>
      <c r="AW96" s="69" t="s">
        <v>361</v>
      </c>
      <c r="AX96" s="74">
        <v>1</v>
      </c>
      <c r="AY96" s="74">
        <f t="shared" si="7"/>
        <v>1</v>
      </c>
      <c r="AZ96" s="72" t="s">
        <v>45</v>
      </c>
      <c r="BA96" s="84">
        <v>499900</v>
      </c>
      <c r="BB96" s="89">
        <f t="shared" si="8"/>
        <v>0</v>
      </c>
      <c r="BC96" s="89">
        <f t="shared" si="9"/>
        <v>499900</v>
      </c>
      <c r="BD96" s="89">
        <f t="shared" si="10"/>
        <v>0</v>
      </c>
      <c r="BE96" s="89">
        <f t="shared" si="11"/>
        <v>0</v>
      </c>
      <c r="BF96" s="89">
        <v>0</v>
      </c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</row>
    <row r="97" spans="1:83" s="17" customFormat="1" ht="63.75" outlineLevel="3">
      <c r="A97" s="17">
        <v>1</v>
      </c>
      <c r="B97" s="30" t="s">
        <v>74</v>
      </c>
      <c r="C97" s="19" t="s">
        <v>93</v>
      </c>
      <c r="D97" s="19" t="s">
        <v>76</v>
      </c>
      <c r="E97" s="19" t="s">
        <v>77</v>
      </c>
      <c r="F97" s="11" t="s">
        <v>322</v>
      </c>
      <c r="G97" s="14"/>
      <c r="H97" s="3"/>
      <c r="I97" s="31" t="s">
        <v>63</v>
      </c>
      <c r="J97" s="7" t="s">
        <v>79</v>
      </c>
      <c r="K97" s="7" t="s">
        <v>57</v>
      </c>
      <c r="L97" s="7" t="s">
        <v>80</v>
      </c>
      <c r="M97" s="44" t="s">
        <v>172</v>
      </c>
      <c r="N97" s="3" t="s">
        <v>60</v>
      </c>
      <c r="O97" s="7" t="s">
        <v>323</v>
      </c>
      <c r="P97" s="44" t="s">
        <v>324</v>
      </c>
      <c r="Q97" s="7" t="s">
        <v>325</v>
      </c>
      <c r="R97" s="7" t="s">
        <v>1</v>
      </c>
      <c r="S97" s="45" t="s">
        <v>326</v>
      </c>
      <c r="T97" s="3"/>
      <c r="U97" s="3"/>
      <c r="V97" s="5"/>
      <c r="W97" s="5"/>
      <c r="X97" s="36">
        <v>195000</v>
      </c>
      <c r="Y97" s="7" t="s">
        <v>200</v>
      </c>
      <c r="Z97" s="7" t="s">
        <v>201</v>
      </c>
      <c r="AA97" s="8" t="s">
        <v>79</v>
      </c>
      <c r="AB97" s="8" t="s">
        <v>57</v>
      </c>
      <c r="AC97" s="6"/>
      <c r="AD97" s="7"/>
      <c r="AE97" s="8" t="s">
        <v>211</v>
      </c>
      <c r="AF97" s="8" t="s">
        <v>211</v>
      </c>
      <c r="AG97" s="5"/>
      <c r="AH97" s="6"/>
      <c r="AI97" s="6"/>
      <c r="AJ97" s="60"/>
      <c r="AK97" s="74">
        <v>0</v>
      </c>
      <c r="AL97" s="72"/>
      <c r="AM97" s="72">
        <v>1</v>
      </c>
      <c r="AN97" s="74">
        <f t="shared" si="13"/>
        <v>0</v>
      </c>
      <c r="AO97" s="93">
        <f t="shared" si="14"/>
        <v>0</v>
      </c>
      <c r="AP97" s="72">
        <v>2</v>
      </c>
      <c r="AQ97" s="93">
        <f t="shared" si="3"/>
        <v>0</v>
      </c>
      <c r="AR97" s="93">
        <f t="shared" si="4"/>
        <v>2</v>
      </c>
      <c r="AS97" s="93">
        <f t="shared" si="5"/>
        <v>0</v>
      </c>
      <c r="AT97" s="82">
        <f t="shared" si="12"/>
        <v>2</v>
      </c>
      <c r="AU97" s="72">
        <v>2</v>
      </c>
      <c r="AV97" s="69" t="s">
        <v>361</v>
      </c>
      <c r="AW97" s="69" t="s">
        <v>361</v>
      </c>
      <c r="AX97" s="74">
        <v>1</v>
      </c>
      <c r="AY97" s="74">
        <f t="shared" si="7"/>
        <v>1</v>
      </c>
      <c r="AZ97" s="72">
        <v>1</v>
      </c>
      <c r="BA97" s="84">
        <v>200000</v>
      </c>
      <c r="BB97" s="89">
        <f t="shared" si="8"/>
        <v>0</v>
      </c>
      <c r="BC97" s="89">
        <f t="shared" si="9"/>
        <v>200000</v>
      </c>
      <c r="BD97" s="89">
        <f t="shared" si="10"/>
        <v>0</v>
      </c>
      <c r="BE97" s="89">
        <f t="shared" si="11"/>
        <v>0</v>
      </c>
      <c r="BF97" s="89">
        <v>0</v>
      </c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</row>
    <row r="98" spans="1:83" s="51" customFormat="1" ht="63.75" outlineLevel="3">
      <c r="A98" s="51">
        <v>1</v>
      </c>
      <c r="B98" s="37" t="s">
        <v>74</v>
      </c>
      <c r="C98" s="38" t="s">
        <v>125</v>
      </c>
      <c r="D98" s="39" t="s">
        <v>76</v>
      </c>
      <c r="E98" s="39" t="s">
        <v>77</v>
      </c>
      <c r="F98" s="40" t="s">
        <v>334</v>
      </c>
      <c r="G98" s="41"/>
      <c r="H98" s="42"/>
      <c r="I98" s="43" t="s">
        <v>66</v>
      </c>
      <c r="J98" s="44" t="s">
        <v>126</v>
      </c>
      <c r="K98" s="44" t="s">
        <v>57</v>
      </c>
      <c r="L98" s="44" t="s">
        <v>80</v>
      </c>
      <c r="M98" s="44" t="s">
        <v>172</v>
      </c>
      <c r="N98" s="42" t="s">
        <v>60</v>
      </c>
      <c r="O98" s="44" t="s">
        <v>323</v>
      </c>
      <c r="P98" s="44" t="s">
        <v>324</v>
      </c>
      <c r="Q98" s="44" t="s">
        <v>327</v>
      </c>
      <c r="R98" s="44" t="s">
        <v>328</v>
      </c>
      <c r="S98" s="45" t="s">
        <v>329</v>
      </c>
      <c r="T98" s="42"/>
      <c r="U98" s="42"/>
      <c r="V98" s="46"/>
      <c r="W98" s="46"/>
      <c r="X98" s="53">
        <v>300000</v>
      </c>
      <c r="Y98" s="7" t="s">
        <v>330</v>
      </c>
      <c r="Z98" s="7" t="s">
        <v>331</v>
      </c>
      <c r="AA98" s="8" t="s">
        <v>332</v>
      </c>
      <c r="AB98" s="8" t="s">
        <v>57</v>
      </c>
      <c r="AC98" s="6"/>
      <c r="AD98" s="7"/>
      <c r="AE98" s="8" t="s">
        <v>333</v>
      </c>
      <c r="AF98" s="136"/>
      <c r="AG98" s="46"/>
      <c r="AH98" s="49"/>
      <c r="AI98" s="49"/>
      <c r="AJ98" s="60"/>
      <c r="AK98" s="74">
        <v>0</v>
      </c>
      <c r="AL98" s="72"/>
      <c r="AM98" s="72">
        <v>1</v>
      </c>
      <c r="AN98" s="74">
        <f t="shared" si="13"/>
        <v>0</v>
      </c>
      <c r="AO98" s="93">
        <f t="shared" si="14"/>
        <v>0</v>
      </c>
      <c r="AP98" s="72">
        <v>2</v>
      </c>
      <c r="AQ98" s="93">
        <f t="shared" si="3"/>
        <v>0</v>
      </c>
      <c r="AR98" s="93">
        <f t="shared" si="4"/>
        <v>2</v>
      </c>
      <c r="AS98" s="93">
        <f t="shared" si="5"/>
        <v>0</v>
      </c>
      <c r="AT98" s="82">
        <f t="shared" si="12"/>
        <v>2</v>
      </c>
      <c r="AU98" s="72">
        <v>2</v>
      </c>
      <c r="AV98" s="69" t="s">
        <v>361</v>
      </c>
      <c r="AW98" s="69" t="s">
        <v>361</v>
      </c>
      <c r="AX98" s="74">
        <v>1</v>
      </c>
      <c r="AY98" s="74">
        <f t="shared" si="7"/>
        <v>1</v>
      </c>
      <c r="AZ98" s="72">
        <v>1</v>
      </c>
      <c r="BA98" s="84">
        <v>300000</v>
      </c>
      <c r="BB98" s="89">
        <f t="shared" si="8"/>
        <v>0</v>
      </c>
      <c r="BC98" s="89">
        <f t="shared" si="9"/>
        <v>300000</v>
      </c>
      <c r="BD98" s="89">
        <f t="shared" si="10"/>
        <v>0</v>
      </c>
      <c r="BE98" s="89">
        <f t="shared" si="11"/>
        <v>0</v>
      </c>
      <c r="BF98" s="89">
        <v>0</v>
      </c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</row>
    <row r="99" spans="1:83" s="51" customFormat="1" ht="114.75" outlineLevel="3">
      <c r="A99" s="51">
        <v>1</v>
      </c>
      <c r="B99" s="37" t="s">
        <v>74</v>
      </c>
      <c r="C99" s="39" t="s">
        <v>75</v>
      </c>
      <c r="D99" s="39" t="s">
        <v>76</v>
      </c>
      <c r="E99" s="39" t="s">
        <v>77</v>
      </c>
      <c r="F99" s="40" t="s">
        <v>335</v>
      </c>
      <c r="G99" s="41"/>
      <c r="H99" s="42"/>
      <c r="I99" s="52" t="s">
        <v>78</v>
      </c>
      <c r="J99" s="44" t="s">
        <v>79</v>
      </c>
      <c r="K99" s="44" t="s">
        <v>57</v>
      </c>
      <c r="L99" s="44" t="s">
        <v>80</v>
      </c>
      <c r="M99" s="7" t="s">
        <v>369</v>
      </c>
      <c r="N99" s="42"/>
      <c r="O99" s="44"/>
      <c r="P99" s="7" t="s">
        <v>95</v>
      </c>
      <c r="Q99" s="44" t="s">
        <v>336</v>
      </c>
      <c r="R99" s="44" t="s">
        <v>337</v>
      </c>
      <c r="S99" s="45" t="s">
        <v>338</v>
      </c>
      <c r="T99" s="42"/>
      <c r="U99" s="42"/>
      <c r="V99" s="46"/>
      <c r="W99" s="46"/>
      <c r="X99" s="46">
        <v>827377</v>
      </c>
      <c r="Y99" s="44" t="s">
        <v>102</v>
      </c>
      <c r="Z99" s="44" t="s">
        <v>103</v>
      </c>
      <c r="AA99" s="48" t="s">
        <v>19</v>
      </c>
      <c r="AB99" s="48" t="s">
        <v>15</v>
      </c>
      <c r="AC99" s="49"/>
      <c r="AD99" s="44" t="s">
        <v>20</v>
      </c>
      <c r="AE99" s="48" t="s">
        <v>89</v>
      </c>
      <c r="AF99" s="48" t="s">
        <v>89</v>
      </c>
      <c r="AG99" s="46"/>
      <c r="AH99" s="49"/>
      <c r="AI99" s="49"/>
      <c r="AJ99" s="60"/>
      <c r="AK99" s="74">
        <v>0</v>
      </c>
      <c r="AL99" s="69">
        <v>1</v>
      </c>
      <c r="AM99" s="69">
        <v>0</v>
      </c>
      <c r="AN99" s="74">
        <f t="shared" si="13"/>
        <v>0</v>
      </c>
      <c r="AO99" s="93">
        <f t="shared" si="14"/>
        <v>0</v>
      </c>
      <c r="AP99" s="71">
        <v>1</v>
      </c>
      <c r="AQ99" s="93">
        <f t="shared" si="3"/>
        <v>1</v>
      </c>
      <c r="AR99" s="93">
        <f t="shared" si="4"/>
        <v>0</v>
      </c>
      <c r="AS99" s="93">
        <f t="shared" si="5"/>
        <v>0</v>
      </c>
      <c r="AT99" s="82">
        <f t="shared" si="12"/>
        <v>1</v>
      </c>
      <c r="AU99" s="71"/>
      <c r="AV99" s="69" t="s">
        <v>361</v>
      </c>
      <c r="AW99" s="69" t="s">
        <v>361</v>
      </c>
      <c r="AX99" s="74">
        <f t="shared" si="6"/>
        <v>0</v>
      </c>
      <c r="AY99" s="74">
        <f t="shared" si="7"/>
        <v>0</v>
      </c>
      <c r="AZ99" s="71"/>
      <c r="BA99" s="86">
        <f>X99</f>
        <v>827377</v>
      </c>
      <c r="BB99" s="89">
        <f t="shared" si="8"/>
        <v>0</v>
      </c>
      <c r="BC99" s="89">
        <f t="shared" si="9"/>
        <v>0</v>
      </c>
      <c r="BD99" s="89">
        <f t="shared" si="10"/>
        <v>0</v>
      </c>
      <c r="BE99" s="89">
        <f t="shared" si="11"/>
        <v>827377</v>
      </c>
      <c r="BF99" s="89">
        <v>0</v>
      </c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</row>
    <row r="100" spans="1:83" s="17" customFormat="1" ht="63.75" outlineLevel="3">
      <c r="A100" s="17">
        <v>1</v>
      </c>
      <c r="B100" s="30" t="s">
        <v>74</v>
      </c>
      <c r="C100" s="19" t="s">
        <v>93</v>
      </c>
      <c r="D100" s="19" t="s">
        <v>76</v>
      </c>
      <c r="E100" s="19" t="s">
        <v>77</v>
      </c>
      <c r="F100" s="11" t="s">
        <v>339</v>
      </c>
      <c r="G100" s="14"/>
      <c r="H100" s="3"/>
      <c r="I100" s="31" t="s">
        <v>63</v>
      </c>
      <c r="J100" s="7" t="s">
        <v>79</v>
      </c>
      <c r="K100" s="7" t="s">
        <v>57</v>
      </c>
      <c r="L100" s="7" t="s">
        <v>80</v>
      </c>
      <c r="M100" s="44" t="s">
        <v>172</v>
      </c>
      <c r="N100" s="3" t="s">
        <v>60</v>
      </c>
      <c r="O100" s="7" t="s">
        <v>323</v>
      </c>
      <c r="P100" s="44" t="s">
        <v>324</v>
      </c>
      <c r="Q100" s="7" t="s">
        <v>327</v>
      </c>
      <c r="R100" s="7" t="s">
        <v>340</v>
      </c>
      <c r="S100" s="45" t="s">
        <v>341</v>
      </c>
      <c r="T100" s="3"/>
      <c r="U100" s="3"/>
      <c r="V100" s="5"/>
      <c r="W100" s="5"/>
      <c r="X100" s="36">
        <v>200000</v>
      </c>
      <c r="Y100" s="7" t="s">
        <v>342</v>
      </c>
      <c r="Z100" s="7" t="s">
        <v>343</v>
      </c>
      <c r="AA100" s="8" t="s">
        <v>344</v>
      </c>
      <c r="AB100" s="8" t="s">
        <v>345</v>
      </c>
      <c r="AC100" s="6"/>
      <c r="AD100" s="7"/>
      <c r="AE100" s="8" t="s">
        <v>346</v>
      </c>
      <c r="AF100" s="48" t="s">
        <v>89</v>
      </c>
      <c r="AG100" s="5"/>
      <c r="AH100" s="6"/>
      <c r="AI100" s="6"/>
      <c r="AJ100" s="60"/>
      <c r="AK100" s="74">
        <v>0</v>
      </c>
      <c r="AL100" s="72"/>
      <c r="AM100" s="72">
        <v>1</v>
      </c>
      <c r="AN100" s="74">
        <f t="shared" si="13"/>
        <v>0</v>
      </c>
      <c r="AO100" s="93">
        <f t="shared" si="14"/>
        <v>0</v>
      </c>
      <c r="AP100" s="72">
        <v>2</v>
      </c>
      <c r="AQ100" s="93">
        <f t="shared" si="3"/>
        <v>0</v>
      </c>
      <c r="AR100" s="93">
        <f t="shared" si="4"/>
        <v>2</v>
      </c>
      <c r="AS100" s="93">
        <f t="shared" si="5"/>
        <v>0</v>
      </c>
      <c r="AT100" s="82">
        <f t="shared" si="12"/>
        <v>2</v>
      </c>
      <c r="AU100" s="72">
        <v>2</v>
      </c>
      <c r="AV100" s="69" t="s">
        <v>361</v>
      </c>
      <c r="AW100" s="69" t="s">
        <v>361</v>
      </c>
      <c r="AX100" s="74">
        <v>1</v>
      </c>
      <c r="AY100" s="74">
        <f t="shared" si="7"/>
        <v>1</v>
      </c>
      <c r="AZ100" s="72">
        <v>1</v>
      </c>
      <c r="BA100" s="84">
        <v>200000</v>
      </c>
      <c r="BB100" s="89">
        <f t="shared" si="8"/>
        <v>0</v>
      </c>
      <c r="BC100" s="89">
        <f t="shared" si="9"/>
        <v>200000</v>
      </c>
      <c r="BD100" s="89">
        <f t="shared" si="10"/>
        <v>0</v>
      </c>
      <c r="BE100" s="89">
        <f t="shared" si="11"/>
        <v>0</v>
      </c>
      <c r="BF100" s="89">
        <v>0</v>
      </c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</row>
    <row r="101" spans="17:94" ht="12.75" outlineLevel="2">
      <c r="Q101" s="2"/>
      <c r="R101" s="16"/>
      <c r="S101" s="2"/>
      <c r="T101" s="2"/>
      <c r="U101" s="2"/>
      <c r="V101" s="2"/>
      <c r="W101" s="2"/>
      <c r="X101" s="2"/>
      <c r="AJ101" s="61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87"/>
      <c r="BB101" s="87"/>
      <c r="BC101" s="87"/>
      <c r="BD101" s="87"/>
      <c r="BE101" s="87"/>
      <c r="BF101" s="87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</row>
    <row r="102" spans="16:94" ht="12.75" outlineLevel="2">
      <c r="P102" s="23" t="s">
        <v>70</v>
      </c>
      <c r="Q102" s="2"/>
      <c r="R102" s="16"/>
      <c r="S102" s="2"/>
      <c r="T102" s="2"/>
      <c r="U102" s="2"/>
      <c r="V102" s="2"/>
      <c r="W102" s="2"/>
      <c r="X102" s="2"/>
      <c r="AJ102" s="61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87"/>
      <c r="BB102" s="87"/>
      <c r="BC102" s="87"/>
      <c r="BD102" s="87"/>
      <c r="BE102" s="87"/>
      <c r="BF102" s="87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</row>
    <row r="103" spans="2:94" ht="12.75" outlineLevel="2">
      <c r="B103" s="54"/>
      <c r="P103" s="23" t="s">
        <v>378</v>
      </c>
      <c r="Q103" s="2"/>
      <c r="R103" s="16"/>
      <c r="S103" s="2"/>
      <c r="T103" s="2"/>
      <c r="U103" s="2"/>
      <c r="V103" s="2"/>
      <c r="W103" s="2"/>
      <c r="X103" s="2"/>
      <c r="Z103" s="23" t="s">
        <v>379</v>
      </c>
      <c r="AJ103" s="61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87"/>
      <c r="BB103" s="87"/>
      <c r="BC103" s="87"/>
      <c r="BD103" s="87"/>
      <c r="BE103" s="87"/>
      <c r="BF103" s="87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</row>
    <row r="104" spans="2:94" s="75" customFormat="1" ht="22.5" customHeight="1" outlineLevel="2">
      <c r="B104" s="76" t="s">
        <v>347</v>
      </c>
      <c r="F104" s="75">
        <f>SUM(A8:A100)</f>
        <v>54</v>
      </c>
      <c r="Q104" s="77"/>
      <c r="R104" s="78"/>
      <c r="S104" s="77"/>
      <c r="T104" s="77"/>
      <c r="U104" s="77"/>
      <c r="V104" s="77"/>
      <c r="W104" s="77"/>
      <c r="X104" s="79">
        <f>SUM(X8:X10,X15,X20,X22,X26,X31:X32,X36,X41,X46,X47,X52,X55,X60:X62,X65:X100)</f>
        <v>35118814.71</v>
      </c>
      <c r="AJ104" s="80"/>
      <c r="AK104" s="81">
        <f aca="true" t="shared" si="15" ref="AK104:AP104">SUM(AK8:AK103)</f>
        <v>8</v>
      </c>
      <c r="AL104" s="81">
        <f t="shared" si="15"/>
        <v>19</v>
      </c>
      <c r="AM104" s="81">
        <f t="shared" si="15"/>
        <v>14</v>
      </c>
      <c r="AN104" s="81">
        <f t="shared" si="15"/>
        <v>13</v>
      </c>
      <c r="AO104" s="81">
        <f t="shared" si="15"/>
        <v>8</v>
      </c>
      <c r="AP104" s="81">
        <f t="shared" si="15"/>
        <v>87</v>
      </c>
      <c r="AQ104" s="81">
        <f>SUM(AQ8:AQ100)</f>
        <v>19</v>
      </c>
      <c r="AR104" s="81">
        <f>SUM(AR8:AR100)</f>
        <v>24</v>
      </c>
      <c r="AS104" s="81">
        <f>SUM(AS8:AS100)</f>
        <v>36</v>
      </c>
      <c r="AT104" s="81">
        <f>SUM(AT8:AT100)</f>
        <v>87</v>
      </c>
      <c r="AU104" s="81">
        <f>SUM(AU8:AU100)</f>
        <v>15</v>
      </c>
      <c r="AV104" s="81">
        <f aca="true" t="shared" si="16" ref="AV104:BF104">SUM(AV8:AV103)</f>
        <v>0</v>
      </c>
      <c r="AW104" s="81">
        <f t="shared" si="16"/>
        <v>0</v>
      </c>
      <c r="AX104" s="81">
        <f t="shared" si="16"/>
        <v>26</v>
      </c>
      <c r="AY104" s="81">
        <f t="shared" si="16"/>
        <v>26</v>
      </c>
      <c r="AZ104" s="81">
        <f t="shared" si="16"/>
        <v>10</v>
      </c>
      <c r="BA104" s="88">
        <f t="shared" si="16"/>
        <v>36399441.82</v>
      </c>
      <c r="BB104" s="88">
        <f t="shared" si="16"/>
        <v>6152040</v>
      </c>
      <c r="BC104" s="88">
        <f t="shared" si="16"/>
        <v>4822751</v>
      </c>
      <c r="BD104" s="88">
        <f t="shared" si="16"/>
        <v>5969690</v>
      </c>
      <c r="BE104" s="88">
        <f t="shared" si="16"/>
        <v>19454960.82</v>
      </c>
      <c r="BF104" s="88">
        <f t="shared" si="16"/>
        <v>0</v>
      </c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</row>
    <row r="105" spans="3:94" ht="12.75" outlineLevel="2">
      <c r="C105">
        <v>501</v>
      </c>
      <c r="F105">
        <f>A100+A97+A96+A81+A80+A79+A78+A75+A73+A66+A32+A31+A26+A22+A20+A15+A10</f>
        <v>17</v>
      </c>
      <c r="Q105" s="2"/>
      <c r="R105" s="16"/>
      <c r="S105" s="2"/>
      <c r="T105" s="2"/>
      <c r="U105" s="2"/>
      <c r="V105" s="2"/>
      <c r="W105" s="2"/>
      <c r="X105" s="55">
        <f>X100+X97+X96+X81+X80+X79+X78+X75+X73+X66+X32+X31+X26+X22+X20+X15+X10</f>
        <v>8168834.510000001</v>
      </c>
      <c r="AJ105" s="61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87">
        <f>BB104+BC104+BE104+BD104</f>
        <v>36399441.82</v>
      </c>
      <c r="BB105" s="70"/>
      <c r="BC105" s="70"/>
      <c r="BD105" s="70"/>
      <c r="BE105" s="70"/>
      <c r="BF105" s="70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</row>
    <row r="106" spans="3:94" ht="12.75" outlineLevel="2">
      <c r="C106">
        <v>530</v>
      </c>
      <c r="Q106" s="2"/>
      <c r="R106" s="16"/>
      <c r="S106" s="2"/>
      <c r="T106" s="2"/>
      <c r="U106" s="2"/>
      <c r="V106" s="2"/>
      <c r="W106" s="2"/>
      <c r="AJ106" s="61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87"/>
      <c r="BB106" s="70"/>
      <c r="BC106" s="70"/>
      <c r="BD106" s="70"/>
      <c r="BE106" s="70"/>
      <c r="BF106" s="70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</row>
    <row r="107" spans="3:94" ht="12.75" outlineLevel="2">
      <c r="C107">
        <v>557</v>
      </c>
      <c r="F107">
        <f>A98+A95+A76+A70+A69+A65+A62+A52+A46+A36+A47+A74</f>
        <v>12</v>
      </c>
      <c r="Q107" s="2"/>
      <c r="R107" s="16"/>
      <c r="S107" s="2"/>
      <c r="T107" s="2"/>
      <c r="U107" s="2"/>
      <c r="V107" s="2"/>
      <c r="W107" s="2"/>
      <c r="X107" s="55">
        <f>X98+X95+X76+X70+X69+X65+X62+X52+X46+X36+X47+X74</f>
        <v>14344272.400000002</v>
      </c>
      <c r="AJ107" s="61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87"/>
      <c r="BB107" s="70"/>
      <c r="BC107" s="70"/>
      <c r="BD107" s="70"/>
      <c r="BE107" s="70"/>
      <c r="BF107" s="70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</row>
    <row r="108" spans="3:94" ht="12.75" outlineLevel="2">
      <c r="C108">
        <v>558</v>
      </c>
      <c r="F108">
        <f>A60+A55+A41</f>
        <v>3</v>
      </c>
      <c r="Q108" s="2"/>
      <c r="R108" s="16"/>
      <c r="S108" s="2"/>
      <c r="T108" s="2"/>
      <c r="U108" s="2"/>
      <c r="V108" s="2"/>
      <c r="W108" s="2"/>
      <c r="X108" s="55">
        <f>X60+X55+X41</f>
        <v>2879918.3600000003</v>
      </c>
      <c r="AJ108" s="61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87"/>
      <c r="BB108" s="70"/>
      <c r="BC108" s="70"/>
      <c r="BD108" s="70"/>
      <c r="BE108" s="70"/>
      <c r="BF108" s="70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</row>
    <row r="109" spans="3:94" ht="12.75" outlineLevel="2">
      <c r="C109">
        <v>567</v>
      </c>
      <c r="F109">
        <f>A82+A84+A85+A86+A87+A88+A89+A90+A91+A92+A93+A94+A83</f>
        <v>13</v>
      </c>
      <c r="Q109" s="2"/>
      <c r="R109" s="16"/>
      <c r="S109" s="2"/>
      <c r="T109" s="2"/>
      <c r="U109" s="2"/>
      <c r="V109" s="2"/>
      <c r="W109" s="2"/>
      <c r="X109" s="55">
        <f>X82+X84+X85+X86+X87+X88+X89+X90+X91+X92+X93+X94+X83</f>
        <v>3580000</v>
      </c>
      <c r="AJ109" s="61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87"/>
      <c r="BB109" s="70"/>
      <c r="BC109" s="70"/>
      <c r="BD109" s="70"/>
      <c r="BE109" s="70"/>
      <c r="BF109" s="70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</row>
    <row r="110" spans="3:94" ht="12.75" outlineLevel="2">
      <c r="C110">
        <v>595</v>
      </c>
      <c r="F110" s="23">
        <f>A99+A77+A72+A71+A68+A67+A61+A9+A8</f>
        <v>9</v>
      </c>
      <c r="Q110" s="2"/>
      <c r="R110" s="16"/>
      <c r="S110" s="2"/>
      <c r="T110" s="2"/>
      <c r="U110" s="2"/>
      <c r="V110" s="2"/>
      <c r="W110" s="2"/>
      <c r="X110" s="56">
        <f>X99+X77+X72+X71+X68+X67+X61+X9+X8</f>
        <v>6145789.4399999995</v>
      </c>
      <c r="AJ110" s="61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87"/>
      <c r="BB110" s="70"/>
      <c r="BC110" s="70"/>
      <c r="BD110" s="70"/>
      <c r="BE110" s="70"/>
      <c r="BF110" s="70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</row>
    <row r="111" spans="1:58" ht="12.75">
      <c r="A111" s="23" t="s">
        <v>348</v>
      </c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94"/>
      <c r="BB111" s="73"/>
      <c r="BC111" s="73"/>
      <c r="BD111" s="73"/>
      <c r="BE111" s="73"/>
      <c r="BF111" s="73"/>
    </row>
    <row r="112" spans="19:58" ht="12.75">
      <c r="S112" t="s">
        <v>364</v>
      </c>
      <c r="AK112" s="73"/>
      <c r="AL112" s="73"/>
      <c r="AM112" s="73">
        <v>1</v>
      </c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94">
        <v>300000</v>
      </c>
      <c r="BB112" s="73"/>
      <c r="BC112" s="94">
        <f>BA112</f>
        <v>300000</v>
      </c>
      <c r="BD112" s="94"/>
      <c r="BE112" s="73"/>
      <c r="BF112" s="73"/>
    </row>
    <row r="113" spans="19:58" ht="12.75">
      <c r="S113" t="s">
        <v>365</v>
      </c>
      <c r="AK113" s="73"/>
      <c r="AL113" s="73"/>
      <c r="AM113" s="73">
        <v>1</v>
      </c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94">
        <v>85000</v>
      </c>
      <c r="BB113" s="73"/>
      <c r="BC113" s="94">
        <f>BA113</f>
        <v>85000</v>
      </c>
      <c r="BD113" s="94"/>
      <c r="BE113" s="73"/>
      <c r="BF113" s="73"/>
    </row>
    <row r="114" spans="19:58" ht="12.75">
      <c r="S114" t="s">
        <v>366</v>
      </c>
      <c r="AK114" s="73"/>
      <c r="AL114" s="73"/>
      <c r="AM114" s="73"/>
      <c r="AN114" s="73">
        <v>1</v>
      </c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94">
        <v>1691800</v>
      </c>
      <c r="BB114" s="94">
        <f>BA114</f>
        <v>1691800</v>
      </c>
      <c r="BC114" s="73"/>
      <c r="BD114" s="73"/>
      <c r="BE114" s="73"/>
      <c r="BF114" s="73"/>
    </row>
    <row r="115" spans="19:58" ht="12.75">
      <c r="S115" t="s">
        <v>368</v>
      </c>
      <c r="AK115" s="73"/>
      <c r="AL115" s="73"/>
      <c r="AM115" s="73"/>
      <c r="AN115" s="73">
        <v>1</v>
      </c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94">
        <v>4130000</v>
      </c>
      <c r="BB115" s="94">
        <f>BA115</f>
        <v>4130000</v>
      </c>
      <c r="BC115" s="73"/>
      <c r="BD115" s="73"/>
      <c r="BE115" s="73"/>
      <c r="BF115" s="73"/>
    </row>
  </sheetData>
  <sheetProtection/>
  <autoFilter ref="A7:DK100"/>
  <mergeCells count="28">
    <mergeCell ref="B4:AI4"/>
    <mergeCell ref="AM5:AM6"/>
    <mergeCell ref="BA5:BA6"/>
    <mergeCell ref="BF5:BF6"/>
    <mergeCell ref="AN5:AN6"/>
    <mergeCell ref="AO5:AO6"/>
    <mergeCell ref="AP5:AP6"/>
    <mergeCell ref="AV5:AV6"/>
    <mergeCell ref="AW5:AW6"/>
    <mergeCell ref="AX5:AX6"/>
    <mergeCell ref="B5:F6"/>
    <mergeCell ref="B2:AI2"/>
    <mergeCell ref="B3:AI3"/>
    <mergeCell ref="P5:P6"/>
    <mergeCell ref="Q5:R5"/>
    <mergeCell ref="S5:X5"/>
    <mergeCell ref="Y5:AD5"/>
    <mergeCell ref="AE5:AF5"/>
    <mergeCell ref="AG5:AI5"/>
    <mergeCell ref="G5:G6"/>
    <mergeCell ref="AL5:AL6"/>
    <mergeCell ref="O5:O6"/>
    <mergeCell ref="H5:H6"/>
    <mergeCell ref="I5:K5"/>
    <mergeCell ref="L5:L6"/>
    <mergeCell ref="M5:M6"/>
    <mergeCell ref="N5:N6"/>
    <mergeCell ref="AK5:AK6"/>
  </mergeCells>
  <printOptions/>
  <pageMargins left="0.1968503937007874" right="0.1968503937007874" top="0.31496062992125984" bottom="0.35433070866141736" header="0.1968503937007874" footer="0.2362204724409449"/>
  <pageSetup fitToHeight="2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6.7109375" style="0" customWidth="1"/>
    <col min="2" max="16" width="3.57421875" style="0" customWidth="1"/>
  </cols>
  <sheetData>
    <row r="1" spans="1:16" ht="15">
      <c r="A1" s="108" t="s">
        <v>61</v>
      </c>
      <c r="B1" s="108"/>
      <c r="C1" s="108"/>
      <c r="D1" s="108"/>
      <c r="E1" s="108"/>
      <c r="F1" s="108"/>
      <c r="G1" s="22"/>
      <c r="H1" s="109" t="s">
        <v>68</v>
      </c>
      <c r="I1" s="110"/>
      <c r="J1" s="10"/>
      <c r="K1" s="109" t="s">
        <v>69</v>
      </c>
      <c r="L1" s="110"/>
      <c r="M1" s="110"/>
      <c r="N1" s="110"/>
      <c r="O1" s="110"/>
      <c r="P1" s="110"/>
    </row>
    <row r="2" spans="1:16" ht="12.75">
      <c r="A2" s="13"/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5"/>
      <c r="H2" s="26">
        <v>6</v>
      </c>
      <c r="I2" s="26">
        <v>7</v>
      </c>
      <c r="J2" s="27"/>
      <c r="K2" s="26">
        <v>8</v>
      </c>
      <c r="L2" s="26">
        <v>9</v>
      </c>
      <c r="M2" s="26">
        <v>10</v>
      </c>
      <c r="N2" s="26">
        <v>11</v>
      </c>
      <c r="O2" s="26">
        <v>12</v>
      </c>
      <c r="P2" s="26">
        <v>13</v>
      </c>
    </row>
    <row r="3" spans="1:16" ht="15">
      <c r="A3" s="15" t="s">
        <v>62</v>
      </c>
      <c r="B3" s="28">
        <v>0</v>
      </c>
      <c r="C3" s="28">
        <v>0</v>
      </c>
      <c r="D3" s="28">
        <v>5</v>
      </c>
      <c r="E3" s="28">
        <v>3</v>
      </c>
      <c r="F3" s="28">
        <v>0</v>
      </c>
      <c r="G3" s="29"/>
      <c r="H3" s="28">
        <v>0</v>
      </c>
      <c r="I3" s="28">
        <v>7</v>
      </c>
      <c r="J3" s="29"/>
      <c r="K3" s="28">
        <v>0</v>
      </c>
      <c r="L3" s="28">
        <v>0</v>
      </c>
      <c r="M3" s="28">
        <v>0</v>
      </c>
      <c r="N3" s="28">
        <v>0</v>
      </c>
      <c r="O3" s="28"/>
      <c r="P3" s="28"/>
    </row>
    <row r="4" spans="1:16" ht="25.5">
      <c r="A4" s="15" t="s">
        <v>63</v>
      </c>
      <c r="B4" s="28">
        <v>0</v>
      </c>
      <c r="C4" s="28">
        <v>0</v>
      </c>
      <c r="D4" s="28">
        <v>5</v>
      </c>
      <c r="E4" s="28">
        <v>0</v>
      </c>
      <c r="F4" s="28">
        <v>1</v>
      </c>
      <c r="G4" s="29"/>
      <c r="H4" s="28">
        <v>0</v>
      </c>
      <c r="I4" s="28">
        <v>7</v>
      </c>
      <c r="J4" s="29"/>
      <c r="K4" s="28">
        <v>0</v>
      </c>
      <c r="L4" s="28">
        <v>0</v>
      </c>
      <c r="M4" s="28">
        <v>0</v>
      </c>
      <c r="N4" s="28">
        <v>0</v>
      </c>
      <c r="O4" s="28"/>
      <c r="P4" s="28"/>
    </row>
    <row r="5" spans="1:16" ht="38.25">
      <c r="A5" s="15" t="s">
        <v>64</v>
      </c>
      <c r="B5" s="28">
        <v>0</v>
      </c>
      <c r="C5" s="28">
        <v>0</v>
      </c>
      <c r="D5" s="28">
        <v>5</v>
      </c>
      <c r="E5" s="28">
        <v>6</v>
      </c>
      <c r="F5" s="28">
        <v>7</v>
      </c>
      <c r="G5" s="29"/>
      <c r="H5" s="28">
        <v>0</v>
      </c>
      <c r="I5" s="28">
        <v>7</v>
      </c>
      <c r="J5" s="29"/>
      <c r="K5" s="28">
        <v>0</v>
      </c>
      <c r="L5" s="28">
        <v>0</v>
      </c>
      <c r="M5" s="28">
        <v>0</v>
      </c>
      <c r="N5" s="28">
        <v>0</v>
      </c>
      <c r="O5" s="28"/>
      <c r="P5" s="28"/>
    </row>
    <row r="6" spans="1:16" ht="25.5">
      <c r="A6" s="15" t="s">
        <v>65</v>
      </c>
      <c r="B6" s="28">
        <v>0</v>
      </c>
      <c r="C6" s="28">
        <v>0</v>
      </c>
      <c r="D6" s="28">
        <v>5</v>
      </c>
      <c r="E6" s="28">
        <v>9</v>
      </c>
      <c r="F6" s="28">
        <v>5</v>
      </c>
      <c r="G6" s="29"/>
      <c r="H6" s="28">
        <v>0</v>
      </c>
      <c r="I6" s="28">
        <v>7</v>
      </c>
      <c r="J6" s="29"/>
      <c r="K6" s="28">
        <v>0</v>
      </c>
      <c r="L6" s="28">
        <v>0</v>
      </c>
      <c r="M6" s="28">
        <v>0</v>
      </c>
      <c r="N6" s="28">
        <v>0</v>
      </c>
      <c r="O6" s="28"/>
      <c r="P6" s="28"/>
    </row>
    <row r="7" spans="1:16" ht="25.5">
      <c r="A7" s="15" t="s">
        <v>66</v>
      </c>
      <c r="B7" s="28">
        <v>0</v>
      </c>
      <c r="C7" s="28">
        <v>0</v>
      </c>
      <c r="D7" s="28">
        <v>5</v>
      </c>
      <c r="E7" s="28">
        <v>5</v>
      </c>
      <c r="F7" s="28">
        <v>7</v>
      </c>
      <c r="G7" s="29"/>
      <c r="H7" s="28">
        <v>0</v>
      </c>
      <c r="I7" s="28">
        <v>7</v>
      </c>
      <c r="J7" s="29"/>
      <c r="K7" s="28">
        <v>0</v>
      </c>
      <c r="L7" s="28">
        <v>0</v>
      </c>
      <c r="M7" s="28">
        <v>0</v>
      </c>
      <c r="N7" s="28">
        <v>0</v>
      </c>
      <c r="O7" s="28"/>
      <c r="P7" s="28"/>
    </row>
    <row r="8" spans="1:16" ht="38.25">
      <c r="A8" s="15" t="s">
        <v>67</v>
      </c>
      <c r="B8" s="28">
        <v>0</v>
      </c>
      <c r="C8" s="28">
        <v>0</v>
      </c>
      <c r="D8" s="28">
        <v>5</v>
      </c>
      <c r="E8" s="28">
        <v>5</v>
      </c>
      <c r="F8" s="28">
        <v>8</v>
      </c>
      <c r="G8" s="29"/>
      <c r="H8" s="28">
        <v>0</v>
      </c>
      <c r="I8" s="28">
        <v>7</v>
      </c>
      <c r="J8" s="29"/>
      <c r="K8" s="28">
        <v>0</v>
      </c>
      <c r="L8" s="28">
        <v>0</v>
      </c>
      <c r="M8" s="28">
        <v>0</v>
      </c>
      <c r="N8" s="28">
        <v>0</v>
      </c>
      <c r="O8" s="28"/>
      <c r="P8" s="28"/>
    </row>
    <row r="10" ht="12.75">
      <c r="A10" s="23" t="s">
        <v>70</v>
      </c>
    </row>
    <row r="11" ht="12.75">
      <c r="A11" s="23" t="s">
        <v>71</v>
      </c>
    </row>
    <row r="12" spans="1:10" ht="12.75">
      <c r="A12" s="23" t="s">
        <v>72</v>
      </c>
      <c r="J12" s="23" t="s">
        <v>73</v>
      </c>
    </row>
  </sheetData>
  <sheetProtection/>
  <mergeCells count="3">
    <mergeCell ref="A1:F1"/>
    <mergeCell ref="H1:I1"/>
    <mergeCell ref="K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Кулешова</cp:lastModifiedBy>
  <cp:lastPrinted>2008-03-20T08:21:48Z</cp:lastPrinted>
  <dcterms:created xsi:type="dcterms:W3CDTF">1996-10-08T23:32:33Z</dcterms:created>
  <dcterms:modified xsi:type="dcterms:W3CDTF">2008-03-20T08:21:55Z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