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<sst xmlns="http://schemas.openxmlformats.org/spreadsheetml/2006/main" count="62" uniqueCount="54">
  <si>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/>
  </si>
  <si>
    <t>Таймырский двухмандатный избирательный округ № 23</t>
  </si>
  <si>
    <t>Итого</t>
  </si>
  <si>
    <t>пожертвования от юридических лиц в сумме, превышающей 25 тыс. рублей</t>
  </si>
  <si>
    <t>пожертвования от граждан в сумме, превышающей  20 тыс. рублей</t>
  </si>
  <si>
    <r>
      <t xml:space="preserve">СВЕДЕНИЯ
о поступлении средств на специальный избирательный счет и расходовании этих средств при проведении выборов депутатов Законодательного Собрания Красноярского края четвертого созыва
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(на основании данных, представленных кредитной организацией)</t>
    </r>
  </si>
  <si>
    <t>Иванов Александр Викторович 40810810931009410435</t>
  </si>
  <si>
    <t>Кох Стэлла Викторовна 40810810531009410437</t>
  </si>
  <si>
    <t>Вэнго Валерий Хольмович 40810810231009410494</t>
  </si>
  <si>
    <t>Сизоненко Сергей Анатольевич 40810810131009410497</t>
  </si>
  <si>
    <t>Алькова Евгения Владимировна 40810810531009410615</t>
  </si>
  <si>
    <t>Аксенова Екатерина Павловна 40810810031009410652</t>
  </si>
  <si>
    <t>Аристархова Карина Сергеевна 40810810731009410703</t>
  </si>
  <si>
    <t>Голубев Сергей Владимирович 40810810631009410638</t>
  </si>
  <si>
    <t>Биль Сергей Юрьевич 40810810731009410651</t>
  </si>
  <si>
    <t>Иваницкий Михаил Вячеславович 40810810231009410517</t>
  </si>
  <si>
    <t>Марамзин Петр Владимирович 40810810631009410654</t>
  </si>
  <si>
    <t>Красноярский ФПРСР</t>
  </si>
  <si>
    <t>Оплата по договору оказания услуг № 3 от 16.07.2021 (Информационно-консультационные услуги)</t>
  </si>
  <si>
    <t>Оплата по договору оказания услуг № 4 от 16.07.2021 (Информационно-консультационные услуги)</t>
  </si>
  <si>
    <t>Оплата по договору оказания услуг № 2 от 16.07.2021 (Информационно-консультационные услуги)</t>
  </si>
  <si>
    <t>Оплата по договору оказания услуг № 1 от 16.07.2021 (Информационно-консультационные услуги)</t>
  </si>
  <si>
    <t>Оплата по договору № 6 от 16.07.2021 (Информационно-консультационные услуги)</t>
  </si>
  <si>
    <t>Оплата услуг по договору № 3 от 16.07.2021 (Информационно-консультационные услуги)</t>
  </si>
  <si>
    <t>Оплата услуг по договору № 4 от 16.07.2021 (Информационно-консультационные услуги)</t>
  </si>
  <si>
    <t>Оплата услуг по договору № 6 от 16.07.2021 (Информационно-консультационные услуги)</t>
  </si>
  <si>
    <t>Оплата услуг по договору № 5 от 16.07.2021 (Информационно-консультационные услуги)</t>
  </si>
  <si>
    <t>Оплата услуг по договору № 1 от 16.07.2021 (Информационно-консультационные услуги)</t>
  </si>
  <si>
    <t>Оплата по договору № 12 от 16.07.2021 (Информационно-консультационные услуги)</t>
  </si>
  <si>
    <t>Оплата по договору № 10 от 16.07.2021 (Информационно-консультационные услуги)</t>
  </si>
  <si>
    <t>Оплата по договору № 13 от 16.07.2021 (Информационно-консультационные услуги)</t>
  </si>
  <si>
    <t>Оплата услуг по договору № 12 от 16.07.2021 (Информационно-консультационные услуги)</t>
  </si>
  <si>
    <t>Оплата услуг по договору № 13 от 16.07.2021 (Информационно-консультационные услуги)</t>
  </si>
  <si>
    <t>Оплата услуг по договору № 16 от 16.07.2021 (Информационно-консультационные услуги)</t>
  </si>
  <si>
    <t>Оплата услуг по договору № 15 от 16.07.2021 (Информационно-консультационные услуги)</t>
  </si>
  <si>
    <t>Оплата по договору № 8 от 16.07.2021 (Информационно-консультационные услуги)</t>
  </si>
  <si>
    <t>ООО "ПРЕСС-ФОРМ ТРЕЙД"</t>
  </si>
  <si>
    <t>Оплата услуг по договору № 1 от 01.08.2021 (Информационно-консультационные услуги)</t>
  </si>
  <si>
    <t>Оплата услуг по договору № 1 от 01.08.2021 (Дизайнерские услуги)</t>
  </si>
  <si>
    <t>Оплата по договору № 50 от 23.08.2021 (Размещение печатных агитационных материалов)</t>
  </si>
  <si>
    <t>Оплата по договору № 47 от 23.08.2021 (Изготовление листовки А4, тираж 3200 шт., 25.08.2021)</t>
  </si>
  <si>
    <t>Оплата по договору № 48 от 23.08.2021 (Изготовление листовки А4, тираж 3200 шт., 25.08.2021)</t>
  </si>
  <si>
    <t>Оплата по договору № 51 от 23.08.2021 (Изготовление Информационного бюллетеня А3, тираж 10000 шт., 25.08.2021)</t>
  </si>
  <si>
    <t>Оплата по договору № 52 от 23.08.2021 (Изготовление информационного бюллетеня А3, 4 полосы, тираж 10000 шт., 25.08.2021)</t>
  </si>
  <si>
    <t>Оплата по договору № 16 от 01.08.2021 (Информационно-консультационные услуги)</t>
  </si>
  <si>
    <t>Оплата услуг по договору № 16 от 01.08.2021 (Информационно-консультационные услуги)</t>
  </si>
  <si>
    <t>Оплата по договору № 15 от 01.08.2021 (Информационно-консультационные услуги)</t>
  </si>
  <si>
    <t>Оплата услуг по договору № 18 от 01.08.2021 (Организация агитационной деятельности)</t>
  </si>
  <si>
    <t>По состоянию на «10» сентября 2021 года</t>
  </si>
  <si>
    <t>Оплата услуг по договору № 19 от 01.08.2021 (Распространение агитационных материалов)</t>
  </si>
  <si>
    <t>Оплата услуг по договору № 20 от 01.08.2021 (Распространение агитационных материалов)</t>
  </si>
  <si>
    <t>Оплата услуг по договору № 21 от 01.08.2021 (Распространение агитационных материалов)</t>
  </si>
  <si>
    <t>Оплата услуг по договору № 20 от 01.08.2021 (Информационно-консультационные услуги)</t>
  </si>
  <si>
    <t>Оплата услуг по договору № 19 от 01.08.2021 (Организация агитационной деятельности)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</si>
</sst>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"/>
    <numFmt numFmtId="181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 quotePrefix="1">
      <alignment horizontal="center" vertical="center" wrapText="1"/>
    </xf>
    <xf numFmtId="0" fontId="41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4" fontId="0" fillId="0" borderId="0" xfId="0" applyNumberFormat="1" applyFill="1" applyAlignment="1">
      <alignment/>
    </xf>
    <xf numFmtId="0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8"/>
  <sheetViews>
    <sheetView tabSelected="1" zoomScalePageLayoutView="0" workbookViewId="0" topLeftCell="A51">
      <selection activeCell="H66" sqref="H66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26.421875" style="1" customWidth="1"/>
    <col min="12" max="12" width="15.28125" style="1" customWidth="1"/>
    <col min="13" max="13" width="19.421875" style="1" customWidth="1"/>
    <col min="14" max="14" width="14.8515625" style="1" customWidth="1"/>
    <col min="15" max="15" width="11.421875" style="1" bestFit="1" customWidth="1"/>
    <col min="16" max="16384" width="9.140625" style="1" customWidth="1"/>
  </cols>
  <sheetData>
    <row r="3" ht="15" customHeight="1">
      <c r="M3" s="5"/>
    </row>
    <row r="4" spans="1:13" ht="77.25" customHeight="1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5">
      <c r="M5" s="5" t="s">
        <v>48</v>
      </c>
    </row>
    <row r="6" spans="1:13" ht="15.7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15">
      <c r="M7" s="6"/>
    </row>
    <row r="8" spans="1:13" ht="24" customHeight="1">
      <c r="A8" s="24" t="str">
        <f>"№
п/п"</f>
        <v>№
п/п</v>
      </c>
      <c r="B8" s="24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8" s="27" t="str">
        <f>"Поступило средств"</f>
        <v>Поступило средств</v>
      </c>
      <c r="D8" s="28"/>
      <c r="E8" s="28"/>
      <c r="F8" s="28"/>
      <c r="G8" s="29"/>
      <c r="H8" s="27" t="str">
        <f>"Израсходовано средств"</f>
        <v>Израсходовано средств</v>
      </c>
      <c r="I8" s="28"/>
      <c r="J8" s="28"/>
      <c r="K8" s="29"/>
      <c r="L8" s="27" t="str">
        <f>"Возвращено средств жертвователям"</f>
        <v>Возвращено средств жертвователям</v>
      </c>
      <c r="M8" s="29"/>
    </row>
    <row r="9" spans="1:14" ht="49.5" customHeight="1">
      <c r="A9" s="25"/>
      <c r="B9" s="25"/>
      <c r="C9" s="24" t="str">
        <f>"всего (сумма, руб.)"</f>
        <v>всего (сумма, руб.)</v>
      </c>
      <c r="D9" s="27" t="str">
        <f>"из них"</f>
        <v>из них</v>
      </c>
      <c r="E9" s="28"/>
      <c r="F9" s="28"/>
      <c r="G9" s="29"/>
      <c r="H9" s="24" t="str">
        <f>C9</f>
        <v>всего (сумма, руб.)</v>
      </c>
      <c r="I9" s="27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28"/>
      <c r="K9" s="29"/>
      <c r="L9" s="24" t="str">
        <f>J10</f>
        <v>сумма, руб.</v>
      </c>
      <c r="M9" s="24" t="str">
        <f>"основания возврата"</f>
        <v>основания возврата</v>
      </c>
      <c r="N9" s="2"/>
    </row>
    <row r="10" spans="1:14" ht="69.75" customHeight="1">
      <c r="A10" s="25"/>
      <c r="B10" s="25"/>
      <c r="C10" s="25"/>
      <c r="D10" s="27" t="s">
        <v>3</v>
      </c>
      <c r="E10" s="29"/>
      <c r="F10" s="27" t="s">
        <v>4</v>
      </c>
      <c r="G10" s="29"/>
      <c r="H10" s="25"/>
      <c r="I10" s="24" t="str">
        <f>"дата снятия средств со счета"</f>
        <v>дата снятия средств со счета</v>
      </c>
      <c r="J10" s="24" t="str">
        <f>F11</f>
        <v>сумма, руб.</v>
      </c>
      <c r="K10" s="24" t="str">
        <f>"назначение платежа"</f>
        <v>назначение платежа</v>
      </c>
      <c r="L10" s="25"/>
      <c r="M10" s="25"/>
      <c r="N10" s="2"/>
    </row>
    <row r="11" spans="1:14" ht="60" customHeight="1">
      <c r="A11" s="26"/>
      <c r="B11" s="26"/>
      <c r="C11" s="26"/>
      <c r="D11" s="3" t="str">
        <f>"сумма, руб."</f>
        <v>сумма, руб.</v>
      </c>
      <c r="E11" s="3" t="str">
        <f>"наименование юридического лица"</f>
        <v>наименование юридического лица</v>
      </c>
      <c r="F11" s="3" t="str">
        <f>D11</f>
        <v>сумма, руб.</v>
      </c>
      <c r="G11" s="3" t="str">
        <f>"кол-во граждан"</f>
        <v>кол-во граждан</v>
      </c>
      <c r="H11" s="26"/>
      <c r="I11" s="26"/>
      <c r="J11" s="26"/>
      <c r="K11" s="26"/>
      <c r="L11" s="26"/>
      <c r="M11" s="26"/>
      <c r="N11" s="2"/>
    </row>
    <row r="12" spans="1:14" ht="15">
      <c r="A12" s="4">
        <v>1</v>
      </c>
      <c r="B12" s="3">
        <f>A12+1</f>
        <v>2</v>
      </c>
      <c r="C12" s="3">
        <f aca="true" t="shared" si="0" ref="C12:M12">B12+1</f>
        <v>3</v>
      </c>
      <c r="D12" s="3">
        <f t="shared" si="0"/>
        <v>4</v>
      </c>
      <c r="E12" s="3">
        <f t="shared" si="0"/>
        <v>5</v>
      </c>
      <c r="F12" s="3">
        <f t="shared" si="0"/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  <c r="J12" s="3">
        <f t="shared" si="0"/>
        <v>10</v>
      </c>
      <c r="K12" s="3">
        <f t="shared" si="0"/>
        <v>11</v>
      </c>
      <c r="L12" s="3">
        <f t="shared" si="0"/>
        <v>12</v>
      </c>
      <c r="M12" s="3">
        <f t="shared" si="0"/>
        <v>13</v>
      </c>
      <c r="N12" s="2"/>
    </row>
    <row r="13" spans="1:15" ht="34.5" customHeight="1">
      <c r="A13" s="10">
        <v>1</v>
      </c>
      <c r="B13" s="11" t="s">
        <v>11</v>
      </c>
      <c r="C13" s="12">
        <f>4500+8000+9275</f>
        <v>21775</v>
      </c>
      <c r="D13" s="3"/>
      <c r="E13" s="3"/>
      <c r="F13" s="3"/>
      <c r="G13" s="3"/>
      <c r="H13" s="12">
        <f>12500</f>
        <v>12500</v>
      </c>
      <c r="I13" s="3"/>
      <c r="J13" s="3"/>
      <c r="K13" s="3"/>
      <c r="L13" s="12">
        <v>0</v>
      </c>
      <c r="M13" s="3"/>
      <c r="N13" s="17"/>
      <c r="O13" s="9"/>
    </row>
    <row r="14" spans="1:15" ht="34.5" customHeight="1">
      <c r="A14" s="10">
        <f>A13+1</f>
        <v>2</v>
      </c>
      <c r="B14" s="11" t="s">
        <v>10</v>
      </c>
      <c r="C14" s="12">
        <f>100000</f>
        <v>100000</v>
      </c>
      <c r="D14" s="3"/>
      <c r="E14" s="3"/>
      <c r="F14" s="3"/>
      <c r="G14" s="3"/>
      <c r="H14" s="12">
        <f>17688+37500+3500+17000+10000+12000</f>
        <v>97688</v>
      </c>
      <c r="I14" s="3"/>
      <c r="J14" s="3"/>
      <c r="K14" s="3"/>
      <c r="L14" s="12">
        <v>0</v>
      </c>
      <c r="M14" s="3"/>
      <c r="N14" s="17"/>
      <c r="O14" s="9"/>
    </row>
    <row r="15" spans="1:15" ht="34.5" customHeight="1">
      <c r="A15" s="10">
        <f>A14+1</f>
        <v>3</v>
      </c>
      <c r="B15" s="11" t="s">
        <v>12</v>
      </c>
      <c r="C15" s="12">
        <v>0</v>
      </c>
      <c r="D15" s="3"/>
      <c r="E15" s="3"/>
      <c r="F15" s="3"/>
      <c r="G15" s="3"/>
      <c r="H15" s="12">
        <v>0</v>
      </c>
      <c r="I15" s="3"/>
      <c r="J15" s="3"/>
      <c r="K15" s="3"/>
      <c r="L15" s="12">
        <v>0</v>
      </c>
      <c r="M15" s="3"/>
      <c r="N15" s="17"/>
      <c r="O15" s="9"/>
    </row>
    <row r="16" spans="1:15" ht="34.5" customHeight="1">
      <c r="A16" s="10">
        <f>A15+1</f>
        <v>4</v>
      </c>
      <c r="B16" s="11" t="s">
        <v>14</v>
      </c>
      <c r="C16" s="12">
        <f>9000+16000+9275</f>
        <v>34275</v>
      </c>
      <c r="D16" s="3"/>
      <c r="E16" s="3"/>
      <c r="F16" s="3"/>
      <c r="G16" s="3"/>
      <c r="H16" s="12">
        <f>12500+12500</f>
        <v>25000</v>
      </c>
      <c r="I16" s="3"/>
      <c r="J16" s="3"/>
      <c r="K16" s="3"/>
      <c r="L16" s="12">
        <v>0</v>
      </c>
      <c r="M16" s="3"/>
      <c r="N16" s="17"/>
      <c r="O16" s="9"/>
    </row>
    <row r="17" spans="1:15" ht="51">
      <c r="A17" s="10">
        <f>A16+1</f>
        <v>5</v>
      </c>
      <c r="B17" s="11" t="s">
        <v>8</v>
      </c>
      <c r="C17" s="12">
        <f>D17+D18+D19+D20</f>
        <v>7750000</v>
      </c>
      <c r="D17" s="12">
        <v>2500000</v>
      </c>
      <c r="E17" s="18" t="s">
        <v>17</v>
      </c>
      <c r="F17" s="3"/>
      <c r="G17" s="3"/>
      <c r="H17" s="12">
        <f>J17+J18+J19+J20+J21+6060+31500+47000+50000+J22+J23+J24+J25+24000+50000+50000+6250+32500+50000+J26+J27+J29+6060+24250+31500+9060+14400+14400+40000+9060+J28+J30+5000+J31+7500+15675+30000+17475+50000+J32+J33+J34</f>
        <v>2997060.5</v>
      </c>
      <c r="I17" s="19">
        <v>44407</v>
      </c>
      <c r="J17" s="12">
        <v>71000</v>
      </c>
      <c r="K17" s="18" t="s">
        <v>18</v>
      </c>
      <c r="L17" s="12">
        <v>0</v>
      </c>
      <c r="M17" s="3"/>
      <c r="N17" s="17"/>
      <c r="O17" s="9"/>
    </row>
    <row r="18" spans="1:14" ht="51">
      <c r="A18" s="10"/>
      <c r="B18" s="11"/>
      <c r="C18" s="12"/>
      <c r="D18" s="12">
        <v>1250000</v>
      </c>
      <c r="E18" s="18" t="s">
        <v>17</v>
      </c>
      <c r="F18" s="3"/>
      <c r="G18" s="3"/>
      <c r="H18" s="12"/>
      <c r="I18" s="19">
        <v>44407</v>
      </c>
      <c r="J18" s="12">
        <v>73000</v>
      </c>
      <c r="K18" s="18" t="s">
        <v>19</v>
      </c>
      <c r="L18" s="12"/>
      <c r="M18" s="3"/>
      <c r="N18" s="2"/>
    </row>
    <row r="19" spans="1:15" ht="51">
      <c r="A19" s="10"/>
      <c r="B19" s="11"/>
      <c r="C19" s="12"/>
      <c r="D19" s="12">
        <v>1000000</v>
      </c>
      <c r="E19" s="18" t="s">
        <v>17</v>
      </c>
      <c r="F19" s="3"/>
      <c r="G19" s="3"/>
      <c r="H19" s="12"/>
      <c r="I19" s="19">
        <v>44407</v>
      </c>
      <c r="J19" s="12">
        <v>76000</v>
      </c>
      <c r="K19" s="18" t="s">
        <v>20</v>
      </c>
      <c r="L19" s="12"/>
      <c r="M19" s="3"/>
      <c r="N19" s="2"/>
      <c r="O19" s="9"/>
    </row>
    <row r="20" spans="1:14" ht="38.25">
      <c r="A20" s="10"/>
      <c r="B20" s="11"/>
      <c r="C20" s="12"/>
      <c r="D20" s="12">
        <v>3000000</v>
      </c>
      <c r="E20" s="18" t="s">
        <v>17</v>
      </c>
      <c r="F20" s="3"/>
      <c r="G20" s="3"/>
      <c r="H20" s="12"/>
      <c r="I20" s="19">
        <v>44407</v>
      </c>
      <c r="J20" s="12">
        <v>100000</v>
      </c>
      <c r="K20" s="18" t="s">
        <v>22</v>
      </c>
      <c r="L20" s="12"/>
      <c r="M20" s="3"/>
      <c r="N20" s="2"/>
    </row>
    <row r="21" spans="1:14" ht="51">
      <c r="A21" s="10"/>
      <c r="B21" s="11"/>
      <c r="C21" s="12"/>
      <c r="D21" s="12"/>
      <c r="E21" s="18"/>
      <c r="F21" s="3"/>
      <c r="G21" s="3"/>
      <c r="H21" s="12"/>
      <c r="I21" s="19">
        <v>44407</v>
      </c>
      <c r="J21" s="12">
        <v>365000</v>
      </c>
      <c r="K21" s="18" t="s">
        <v>21</v>
      </c>
      <c r="L21" s="12"/>
      <c r="M21" s="3"/>
      <c r="N21" s="2"/>
    </row>
    <row r="22" spans="1:14" ht="38.25">
      <c r="A22" s="10"/>
      <c r="B22" s="11"/>
      <c r="C22" s="12"/>
      <c r="D22" s="12"/>
      <c r="E22" s="18"/>
      <c r="F22" s="3"/>
      <c r="G22" s="3"/>
      <c r="H22" s="12"/>
      <c r="I22" s="19">
        <v>44412</v>
      </c>
      <c r="J22" s="12">
        <v>114000</v>
      </c>
      <c r="K22" s="18" t="s">
        <v>35</v>
      </c>
      <c r="L22" s="12"/>
      <c r="M22" s="3"/>
      <c r="N22" s="2"/>
    </row>
    <row r="23" spans="1:14" ht="38.25">
      <c r="A23" s="10"/>
      <c r="B23" s="11"/>
      <c r="C23" s="12"/>
      <c r="D23" s="12"/>
      <c r="E23" s="18"/>
      <c r="F23" s="3"/>
      <c r="G23" s="3"/>
      <c r="H23" s="12"/>
      <c r="I23" s="19">
        <v>44419</v>
      </c>
      <c r="J23" s="12">
        <v>54370.5</v>
      </c>
      <c r="K23" s="18" t="s">
        <v>28</v>
      </c>
      <c r="L23" s="12"/>
      <c r="M23" s="3"/>
      <c r="N23" s="2"/>
    </row>
    <row r="24" spans="1:14" ht="38.25">
      <c r="A24" s="10"/>
      <c r="B24" s="11"/>
      <c r="C24" s="12"/>
      <c r="D24" s="12"/>
      <c r="E24" s="18"/>
      <c r="F24" s="3"/>
      <c r="G24" s="3"/>
      <c r="H24" s="12"/>
      <c r="I24" s="19">
        <v>44419</v>
      </c>
      <c r="J24" s="12">
        <v>75000</v>
      </c>
      <c r="K24" s="18" t="s">
        <v>29</v>
      </c>
      <c r="L24" s="12"/>
      <c r="M24" s="3"/>
      <c r="N24" s="2"/>
    </row>
    <row r="25" spans="1:14" ht="38.25">
      <c r="A25" s="10"/>
      <c r="B25" s="11"/>
      <c r="C25" s="12"/>
      <c r="D25" s="12"/>
      <c r="E25" s="18"/>
      <c r="F25" s="3"/>
      <c r="G25" s="3"/>
      <c r="H25" s="12"/>
      <c r="I25" s="19">
        <v>44421</v>
      </c>
      <c r="J25" s="12">
        <v>68600</v>
      </c>
      <c r="K25" s="18" t="s">
        <v>30</v>
      </c>
      <c r="L25" s="12"/>
      <c r="M25" s="3"/>
      <c r="N25" s="2"/>
    </row>
    <row r="26" spans="1:14" ht="38.25">
      <c r="A26" s="10"/>
      <c r="B26" s="11"/>
      <c r="C26" s="12"/>
      <c r="D26" s="12"/>
      <c r="E26" s="18"/>
      <c r="F26" s="3"/>
      <c r="G26" s="3"/>
      <c r="H26" s="12"/>
      <c r="I26" s="19">
        <v>44428</v>
      </c>
      <c r="J26" s="12">
        <v>75000</v>
      </c>
      <c r="K26" s="18" t="s">
        <v>38</v>
      </c>
      <c r="L26" s="12"/>
      <c r="M26" s="3"/>
      <c r="N26" s="2"/>
    </row>
    <row r="27" spans="1:14" ht="51">
      <c r="A27" s="10"/>
      <c r="B27" s="11"/>
      <c r="C27" s="12"/>
      <c r="D27" s="12"/>
      <c r="E27" s="18"/>
      <c r="F27" s="3"/>
      <c r="G27" s="3"/>
      <c r="H27" s="12"/>
      <c r="I27" s="19">
        <v>44432</v>
      </c>
      <c r="J27" s="12">
        <v>62400</v>
      </c>
      <c r="K27" s="18" t="s">
        <v>40</v>
      </c>
      <c r="L27" s="12"/>
      <c r="M27" s="3"/>
      <c r="N27" s="2"/>
    </row>
    <row r="28" spans="1:14" ht="51">
      <c r="A28" s="10"/>
      <c r="B28" s="11"/>
      <c r="C28" s="12"/>
      <c r="D28" s="12"/>
      <c r="E28" s="18"/>
      <c r="F28" s="3"/>
      <c r="G28" s="3"/>
      <c r="H28" s="12"/>
      <c r="I28" s="19">
        <v>44432</v>
      </c>
      <c r="J28" s="12">
        <v>53000</v>
      </c>
      <c r="K28" s="18" t="s">
        <v>39</v>
      </c>
      <c r="L28" s="12"/>
      <c r="M28" s="3"/>
      <c r="N28" s="2"/>
    </row>
    <row r="29" spans="1:14" ht="63.75">
      <c r="A29" s="10"/>
      <c r="B29" s="11"/>
      <c r="C29" s="12"/>
      <c r="D29" s="12"/>
      <c r="E29" s="18"/>
      <c r="F29" s="3"/>
      <c r="G29" s="3"/>
      <c r="H29" s="12"/>
      <c r="I29" s="19">
        <v>44432</v>
      </c>
      <c r="J29" s="12">
        <v>88000</v>
      </c>
      <c r="K29" s="18" t="s">
        <v>43</v>
      </c>
      <c r="L29" s="12"/>
      <c r="M29" s="3"/>
      <c r="N29" s="2"/>
    </row>
    <row r="30" spans="1:14" ht="38.25">
      <c r="A30" s="10"/>
      <c r="B30" s="11"/>
      <c r="C30" s="12"/>
      <c r="D30" s="12"/>
      <c r="E30" s="18"/>
      <c r="F30" s="3"/>
      <c r="G30" s="3"/>
      <c r="H30" s="12"/>
      <c r="I30" s="19">
        <v>44435</v>
      </c>
      <c r="J30" s="12">
        <v>100000</v>
      </c>
      <c r="K30" s="18" t="s">
        <v>46</v>
      </c>
      <c r="L30" s="12"/>
      <c r="M30" s="3"/>
      <c r="N30" s="2"/>
    </row>
    <row r="31" spans="1:14" ht="38.25">
      <c r="A31" s="10"/>
      <c r="B31" s="11"/>
      <c r="C31" s="12"/>
      <c r="D31" s="12"/>
      <c r="E31" s="18"/>
      <c r="F31" s="3"/>
      <c r="G31" s="3"/>
      <c r="H31" s="12"/>
      <c r="I31" s="19">
        <v>44440</v>
      </c>
      <c r="J31" s="12">
        <v>400000</v>
      </c>
      <c r="K31" s="18" t="s">
        <v>44</v>
      </c>
      <c r="L31" s="12"/>
      <c r="M31" s="3"/>
      <c r="N31" s="2"/>
    </row>
    <row r="32" spans="1:14" ht="51">
      <c r="A32" s="10"/>
      <c r="B32" s="11"/>
      <c r="C32" s="12"/>
      <c r="D32" s="12"/>
      <c r="E32" s="18"/>
      <c r="F32" s="3"/>
      <c r="G32" s="3"/>
      <c r="H32" s="12"/>
      <c r="I32" s="19">
        <v>44447</v>
      </c>
      <c r="J32" s="12">
        <v>200000</v>
      </c>
      <c r="K32" s="18" t="s">
        <v>49</v>
      </c>
      <c r="L32" s="12"/>
      <c r="M32" s="3"/>
      <c r="N32" s="2"/>
    </row>
    <row r="33" spans="1:14" ht="51">
      <c r="A33" s="10"/>
      <c r="B33" s="11"/>
      <c r="C33" s="12"/>
      <c r="D33" s="12"/>
      <c r="E33" s="18"/>
      <c r="F33" s="3"/>
      <c r="G33" s="3"/>
      <c r="H33" s="12"/>
      <c r="I33" s="19">
        <v>44447</v>
      </c>
      <c r="J33" s="12">
        <v>200000</v>
      </c>
      <c r="K33" s="18" t="s">
        <v>50</v>
      </c>
      <c r="L33" s="12"/>
      <c r="M33" s="3"/>
      <c r="N33" s="2"/>
    </row>
    <row r="34" spans="1:14" ht="51">
      <c r="A34" s="10"/>
      <c r="B34" s="11"/>
      <c r="C34" s="12"/>
      <c r="D34" s="12"/>
      <c r="E34" s="18"/>
      <c r="F34" s="3"/>
      <c r="G34" s="3"/>
      <c r="H34" s="12"/>
      <c r="I34" s="19">
        <v>44447</v>
      </c>
      <c r="J34" s="12">
        <v>200000</v>
      </c>
      <c r="K34" s="18" t="s">
        <v>51</v>
      </c>
      <c r="L34" s="12"/>
      <c r="M34" s="3"/>
      <c r="N34" s="2"/>
    </row>
    <row r="35" spans="1:15" ht="34.5" customHeight="1">
      <c r="A35" s="10">
        <f>A17+1</f>
        <v>6</v>
      </c>
      <c r="B35" s="11" t="s">
        <v>13</v>
      </c>
      <c r="C35" s="12">
        <f>15800+1000</f>
        <v>16800</v>
      </c>
      <c r="D35" s="3"/>
      <c r="E35" s="3"/>
      <c r="F35" s="3"/>
      <c r="G35" s="3"/>
      <c r="H35" s="12">
        <f>3800+12000+1000</f>
        <v>16800</v>
      </c>
      <c r="I35" s="3"/>
      <c r="J35" s="3"/>
      <c r="K35" s="3"/>
      <c r="L35" s="12">
        <v>0</v>
      </c>
      <c r="M35" s="3"/>
      <c r="N35" s="17"/>
      <c r="O35" s="9"/>
    </row>
    <row r="36" spans="1:15" ht="34.5" customHeight="1">
      <c r="A36" s="10">
        <f>A35+1</f>
        <v>7</v>
      </c>
      <c r="B36" s="11" t="s">
        <v>6</v>
      </c>
      <c r="C36" s="12">
        <f>3000+43200</f>
        <v>46200</v>
      </c>
      <c r="D36" s="12"/>
      <c r="E36" s="13"/>
      <c r="F36" s="12"/>
      <c r="G36" s="14"/>
      <c r="H36" s="12">
        <f>3000+43200</f>
        <v>46200</v>
      </c>
      <c r="I36" s="14"/>
      <c r="J36" s="15"/>
      <c r="K36" s="11"/>
      <c r="L36" s="12">
        <v>0</v>
      </c>
      <c r="M36" s="11"/>
      <c r="N36" s="17"/>
      <c r="O36" s="9"/>
    </row>
    <row r="37" spans="1:15" ht="34.5" customHeight="1">
      <c r="A37" s="10">
        <f>A36+1</f>
        <v>8</v>
      </c>
      <c r="B37" s="11" t="s">
        <v>15</v>
      </c>
      <c r="C37" s="12">
        <v>0</v>
      </c>
      <c r="D37" s="3"/>
      <c r="E37" s="3"/>
      <c r="F37" s="3"/>
      <c r="G37" s="3"/>
      <c r="H37" s="12">
        <v>0</v>
      </c>
      <c r="I37" s="3"/>
      <c r="J37" s="3"/>
      <c r="K37" s="3"/>
      <c r="L37" s="12">
        <v>0</v>
      </c>
      <c r="M37" s="3"/>
      <c r="N37" s="17"/>
      <c r="O37" s="9"/>
    </row>
    <row r="38" spans="1:15" ht="34.5" customHeight="1">
      <c r="A38" s="10">
        <f>A37+1</f>
        <v>9</v>
      </c>
      <c r="B38" s="11" t="s">
        <v>7</v>
      </c>
      <c r="C38" s="12">
        <v>1000</v>
      </c>
      <c r="D38" s="12"/>
      <c r="E38" s="13"/>
      <c r="F38" s="12"/>
      <c r="G38" s="14"/>
      <c r="H38" s="12">
        <v>1000</v>
      </c>
      <c r="I38" s="14"/>
      <c r="J38" s="15"/>
      <c r="K38" s="11"/>
      <c r="L38" s="12">
        <v>0</v>
      </c>
      <c r="M38" s="11"/>
      <c r="N38" s="17"/>
      <c r="O38" s="9"/>
    </row>
    <row r="39" spans="1:15" ht="69" customHeight="1">
      <c r="A39" s="10">
        <f>A38+1</f>
        <v>10</v>
      </c>
      <c r="B39" s="11" t="s">
        <v>16</v>
      </c>
      <c r="C39" s="12">
        <f>D39</f>
        <v>218000</v>
      </c>
      <c r="D39" s="12">
        <v>218000</v>
      </c>
      <c r="E39" s="18" t="s">
        <v>36</v>
      </c>
      <c r="F39" s="3"/>
      <c r="G39" s="3"/>
      <c r="H39" s="12">
        <v>218000</v>
      </c>
      <c r="I39" s="19">
        <v>44424</v>
      </c>
      <c r="J39" s="12">
        <v>218000</v>
      </c>
      <c r="K39" s="18" t="s">
        <v>37</v>
      </c>
      <c r="L39" s="12">
        <v>0</v>
      </c>
      <c r="M39" s="3"/>
      <c r="N39" s="17"/>
      <c r="O39" s="9"/>
    </row>
    <row r="40" spans="1:15" ht="69" customHeight="1">
      <c r="A40" s="10">
        <f>A39+1</f>
        <v>11</v>
      </c>
      <c r="B40" s="11" t="s">
        <v>9</v>
      </c>
      <c r="C40" s="12">
        <f>D40+D41+D42+D43</f>
        <v>6750000</v>
      </c>
      <c r="D40" s="12">
        <v>2500000</v>
      </c>
      <c r="E40" s="18" t="s">
        <v>17</v>
      </c>
      <c r="F40" s="12"/>
      <c r="G40" s="14"/>
      <c r="H40" s="12">
        <f>J40+J41+J42+J43+J44+50000+47000+37500+31500+13688+6060+J45+J46+J47+J48+24000+50000+6250+23497.5+32500+J49+J50+J51+6060+14400+26500+24250+31500+5400+9060+23497.5+40000+9060+J52+5000+7500+15675+J53+17475+J54+J55</f>
        <v>2412123</v>
      </c>
      <c r="I40" s="19">
        <v>44407</v>
      </c>
      <c r="J40" s="12">
        <v>70500</v>
      </c>
      <c r="K40" s="18" t="s">
        <v>23</v>
      </c>
      <c r="L40" s="12">
        <v>0</v>
      </c>
      <c r="M40" s="11"/>
      <c r="N40" s="17"/>
      <c r="O40" s="9"/>
    </row>
    <row r="41" spans="1:14" ht="69" customHeight="1">
      <c r="A41" s="10"/>
      <c r="B41" s="11"/>
      <c r="C41" s="12"/>
      <c r="D41" s="12">
        <v>1250000</v>
      </c>
      <c r="E41" s="18" t="s">
        <v>17</v>
      </c>
      <c r="F41" s="12"/>
      <c r="G41" s="14"/>
      <c r="H41" s="12"/>
      <c r="I41" s="19">
        <v>44407</v>
      </c>
      <c r="J41" s="12">
        <v>73000</v>
      </c>
      <c r="K41" s="18" t="s">
        <v>24</v>
      </c>
      <c r="L41" s="12"/>
      <c r="M41" s="11"/>
      <c r="N41" s="16"/>
    </row>
    <row r="42" spans="1:14" ht="69" customHeight="1">
      <c r="A42" s="10"/>
      <c r="B42" s="11"/>
      <c r="C42" s="12"/>
      <c r="D42" s="12">
        <v>1000000</v>
      </c>
      <c r="E42" s="18" t="s">
        <v>17</v>
      </c>
      <c r="F42" s="12"/>
      <c r="G42" s="14"/>
      <c r="H42" s="12"/>
      <c r="I42" s="19">
        <v>44407</v>
      </c>
      <c r="J42" s="12">
        <v>76500</v>
      </c>
      <c r="K42" s="18" t="s">
        <v>25</v>
      </c>
      <c r="L42" s="12"/>
      <c r="M42" s="11"/>
      <c r="N42" s="16"/>
    </row>
    <row r="43" spans="1:14" ht="69" customHeight="1">
      <c r="A43" s="10"/>
      <c r="B43" s="11"/>
      <c r="C43" s="12"/>
      <c r="D43" s="12">
        <v>2000000</v>
      </c>
      <c r="E43" s="18" t="s">
        <v>17</v>
      </c>
      <c r="F43" s="12"/>
      <c r="G43" s="14"/>
      <c r="H43" s="12"/>
      <c r="I43" s="19">
        <v>44407</v>
      </c>
      <c r="J43" s="12">
        <v>100000</v>
      </c>
      <c r="K43" s="18" t="s">
        <v>26</v>
      </c>
      <c r="L43" s="12"/>
      <c r="M43" s="11"/>
      <c r="N43" s="16"/>
    </row>
    <row r="44" spans="1:14" ht="69" customHeight="1">
      <c r="A44" s="10"/>
      <c r="B44" s="11"/>
      <c r="C44" s="12"/>
      <c r="D44" s="12"/>
      <c r="E44" s="18"/>
      <c r="F44" s="12"/>
      <c r="G44" s="14"/>
      <c r="H44" s="12"/>
      <c r="I44" s="19">
        <v>44407</v>
      </c>
      <c r="J44" s="12">
        <v>292000</v>
      </c>
      <c r="K44" s="18" t="s">
        <v>27</v>
      </c>
      <c r="L44" s="12"/>
      <c r="M44" s="11"/>
      <c r="N44" s="16"/>
    </row>
    <row r="45" spans="1:14" ht="69" customHeight="1">
      <c r="A45" s="10"/>
      <c r="B45" s="11"/>
      <c r="C45" s="12"/>
      <c r="D45" s="12"/>
      <c r="E45" s="18"/>
      <c r="F45" s="12"/>
      <c r="G45" s="14"/>
      <c r="H45" s="12"/>
      <c r="I45" s="19">
        <v>44412</v>
      </c>
      <c r="J45" s="12">
        <v>114000</v>
      </c>
      <c r="K45" s="18" t="s">
        <v>31</v>
      </c>
      <c r="L45" s="12"/>
      <c r="M45" s="11"/>
      <c r="N45" s="16"/>
    </row>
    <row r="46" spans="1:14" ht="69" customHeight="1">
      <c r="A46" s="10"/>
      <c r="B46" s="11"/>
      <c r="C46" s="12"/>
      <c r="D46" s="12"/>
      <c r="E46" s="18"/>
      <c r="F46" s="12"/>
      <c r="G46" s="14"/>
      <c r="H46" s="12"/>
      <c r="I46" s="19">
        <v>44419</v>
      </c>
      <c r="J46" s="12">
        <v>75000</v>
      </c>
      <c r="K46" s="18" t="s">
        <v>32</v>
      </c>
      <c r="L46" s="12"/>
      <c r="M46" s="11"/>
      <c r="N46" s="16"/>
    </row>
    <row r="47" spans="1:14" ht="69" customHeight="1">
      <c r="A47" s="10"/>
      <c r="B47" s="11"/>
      <c r="C47" s="12"/>
      <c r="D47" s="12"/>
      <c r="E47" s="18"/>
      <c r="F47" s="12"/>
      <c r="G47" s="14"/>
      <c r="H47" s="12"/>
      <c r="I47" s="19">
        <v>44421</v>
      </c>
      <c r="J47" s="12">
        <v>51750</v>
      </c>
      <c r="K47" s="18" t="s">
        <v>33</v>
      </c>
      <c r="L47" s="12"/>
      <c r="M47" s="11"/>
      <c r="N47" s="16"/>
    </row>
    <row r="48" spans="1:14" ht="69" customHeight="1">
      <c r="A48" s="10"/>
      <c r="B48" s="11"/>
      <c r="C48" s="12"/>
      <c r="D48" s="12"/>
      <c r="E48" s="18"/>
      <c r="F48" s="12"/>
      <c r="G48" s="14"/>
      <c r="H48" s="12"/>
      <c r="I48" s="19">
        <v>44421</v>
      </c>
      <c r="J48" s="12">
        <v>128600</v>
      </c>
      <c r="K48" s="18" t="s">
        <v>34</v>
      </c>
      <c r="L48" s="12"/>
      <c r="M48" s="11"/>
      <c r="N48" s="16"/>
    </row>
    <row r="49" spans="1:14" ht="69" customHeight="1">
      <c r="A49" s="10"/>
      <c r="B49" s="11"/>
      <c r="C49" s="12"/>
      <c r="D49" s="12"/>
      <c r="E49" s="18"/>
      <c r="F49" s="12"/>
      <c r="G49" s="14"/>
      <c r="H49" s="12"/>
      <c r="I49" s="19">
        <v>44428</v>
      </c>
      <c r="J49" s="12">
        <v>75000</v>
      </c>
      <c r="K49" s="18" t="s">
        <v>38</v>
      </c>
      <c r="L49" s="12"/>
      <c r="M49" s="11"/>
      <c r="N49" s="16"/>
    </row>
    <row r="50" spans="1:14" ht="51">
      <c r="A50" s="10"/>
      <c r="B50" s="11"/>
      <c r="C50" s="12"/>
      <c r="D50" s="12"/>
      <c r="E50" s="18"/>
      <c r="F50" s="12"/>
      <c r="G50" s="14"/>
      <c r="H50" s="12"/>
      <c r="I50" s="19">
        <v>44432</v>
      </c>
      <c r="J50" s="12">
        <v>62400</v>
      </c>
      <c r="K50" s="18" t="s">
        <v>41</v>
      </c>
      <c r="L50" s="12"/>
      <c r="M50" s="11"/>
      <c r="N50" s="16"/>
    </row>
    <row r="51" spans="1:14" ht="69.75" customHeight="1">
      <c r="A51" s="10"/>
      <c r="B51" s="11"/>
      <c r="C51" s="12"/>
      <c r="D51" s="12"/>
      <c r="E51" s="18"/>
      <c r="F51" s="12"/>
      <c r="G51" s="14"/>
      <c r="H51" s="12"/>
      <c r="I51" s="19">
        <v>44432</v>
      </c>
      <c r="J51" s="12">
        <v>88000</v>
      </c>
      <c r="K51" s="18" t="s">
        <v>42</v>
      </c>
      <c r="L51" s="12"/>
      <c r="M51" s="11"/>
      <c r="N51" s="16"/>
    </row>
    <row r="52" spans="1:14" ht="69.75" customHeight="1">
      <c r="A52" s="10"/>
      <c r="B52" s="11"/>
      <c r="C52" s="12"/>
      <c r="D52" s="12"/>
      <c r="E52" s="18"/>
      <c r="F52" s="12"/>
      <c r="G52" s="14"/>
      <c r="H52" s="12"/>
      <c r="I52" s="19">
        <v>44440</v>
      </c>
      <c r="J52" s="12">
        <v>400000</v>
      </c>
      <c r="K52" s="18" t="s">
        <v>45</v>
      </c>
      <c r="L52" s="12"/>
      <c r="M52" s="11"/>
      <c r="N52" s="16"/>
    </row>
    <row r="53" spans="1:14" ht="69.75" customHeight="1">
      <c r="A53" s="10"/>
      <c r="B53" s="11"/>
      <c r="C53" s="12"/>
      <c r="D53" s="12"/>
      <c r="E53" s="18"/>
      <c r="F53" s="12"/>
      <c r="G53" s="14"/>
      <c r="H53" s="12"/>
      <c r="I53" s="19">
        <v>44446</v>
      </c>
      <c r="J53" s="12">
        <v>100000</v>
      </c>
      <c r="K53" s="18" t="s">
        <v>47</v>
      </c>
      <c r="L53" s="12"/>
      <c r="M53" s="11"/>
      <c r="N53" s="16"/>
    </row>
    <row r="54" spans="1:14" ht="69.75" customHeight="1">
      <c r="A54" s="10"/>
      <c r="B54" s="11"/>
      <c r="C54" s="12"/>
      <c r="D54" s="12"/>
      <c r="E54" s="18"/>
      <c r="F54" s="12"/>
      <c r="G54" s="14"/>
      <c r="H54" s="12"/>
      <c r="I54" s="19">
        <v>44447</v>
      </c>
      <c r="J54" s="12">
        <v>60000</v>
      </c>
      <c r="K54" s="18" t="s">
        <v>53</v>
      </c>
      <c r="L54" s="12"/>
      <c r="M54" s="11"/>
      <c r="N54" s="16"/>
    </row>
    <row r="55" spans="1:14" ht="69.75" customHeight="1">
      <c r="A55" s="10"/>
      <c r="B55" s="11"/>
      <c r="C55" s="12"/>
      <c r="D55" s="12"/>
      <c r="E55" s="18"/>
      <c r="F55" s="12"/>
      <c r="G55" s="14"/>
      <c r="H55" s="12"/>
      <c r="I55" s="19">
        <v>44447</v>
      </c>
      <c r="J55" s="12">
        <v>88000</v>
      </c>
      <c r="K55" s="18" t="s">
        <v>52</v>
      </c>
      <c r="L55" s="12"/>
      <c r="M55" s="11"/>
      <c r="N55" s="16"/>
    </row>
    <row r="56" spans="1:15" ht="15">
      <c r="A56" s="4" t="s">
        <v>0</v>
      </c>
      <c r="B56" s="20" t="s">
        <v>2</v>
      </c>
      <c r="C56" s="21">
        <f>SUM(C13:C55)</f>
        <v>14938050</v>
      </c>
      <c r="D56" s="21">
        <f>SUM(D13:D55)</f>
        <v>14718000</v>
      </c>
      <c r="E56" s="21"/>
      <c r="F56" s="21">
        <f>SUM(F13:F53)</f>
        <v>0</v>
      </c>
      <c r="G56" s="21"/>
      <c r="H56" s="21">
        <f>SUM(H13:H55)</f>
        <v>5826371.5</v>
      </c>
      <c r="I56" s="21"/>
      <c r="J56" s="21">
        <f>SUM(J13:J55)</f>
        <v>4448120.5</v>
      </c>
      <c r="K56" s="21"/>
      <c r="L56" s="21">
        <f>SUM(L13:L40)</f>
        <v>0</v>
      </c>
      <c r="M56" s="21"/>
      <c r="N56" s="9"/>
      <c r="O56" s="9"/>
    </row>
    <row r="57" spans="3:14" ht="15">
      <c r="C57" s="7"/>
      <c r="J57" s="8"/>
      <c r="N57" s="9"/>
    </row>
    <row r="59" ht="15">
      <c r="M59" s="9"/>
    </row>
    <row r="60" ht="15">
      <c r="M60" s="9"/>
    </row>
    <row r="61" ht="15">
      <c r="M61" s="9"/>
    </row>
    <row r="68" ht="15">
      <c r="F68" s="9"/>
    </row>
  </sheetData>
  <sheetProtection/>
  <mergeCells count="18">
    <mergeCell ref="K10:K11"/>
    <mergeCell ref="C9:C11"/>
    <mergeCell ref="D9:G9"/>
    <mergeCell ref="F10:G10"/>
    <mergeCell ref="I10:I11"/>
    <mergeCell ref="J10:J11"/>
    <mergeCell ref="H9:H11"/>
    <mergeCell ref="D10:E10"/>
    <mergeCell ref="A4:M4"/>
    <mergeCell ref="A6:M6"/>
    <mergeCell ref="A8:A11"/>
    <mergeCell ref="B8:B11"/>
    <mergeCell ref="C8:G8"/>
    <mergeCell ref="L9:L11"/>
    <mergeCell ref="M9:M11"/>
    <mergeCell ref="H8:K8"/>
    <mergeCell ref="L8:M8"/>
    <mergeCell ref="I9:K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2021-09-12T03:53:04Z</cp:lastPrinted>
  <dcterms:created xsi:type="dcterms:W3CDTF">2016-07-07T04:31:45Z</dcterms:created>
  <dcterms:modified xsi:type="dcterms:W3CDTF">2021-09-12T03:53:15Z</dcterms:modified>
  <cp:category/>
  <cp:version/>
  <cp:contentType/>
  <cp:contentStatus/>
</cp:coreProperties>
</file>