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<sst xmlns="http://schemas.openxmlformats.org/spreadsheetml/2006/main" count="31" uniqueCount="30">
  <si>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/>
  </si>
  <si>
    <t>Итого</t>
  </si>
  <si>
    <t>Фамилия, имя, отчество кандидата, наименование избирательного объединения, 
номер специального избирательного счета</t>
  </si>
  <si>
    <t>всего (сумма, рублей)</t>
  </si>
  <si>
    <t>сумма, рублей</t>
  </si>
  <si>
    <t>пожертвования от юридических лиц в сумме, превышающей 25 тысяч рублей</t>
  </si>
  <si>
    <t>пожертвования от граждан в сумме, превышающей  20 тысяч рублей</t>
  </si>
  <si>
    <r>
      <t xml:space="preserve">СВЕДЕНИЯ
о поступлении средств на специальный избирательный счет и расходовании этих средств при проведении выборов в органы местного самоуправления
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(на основании данных, представленных кредитной организацией)</t>
    </r>
  </si>
  <si>
    <t>(номер и (или) наименование избирательного округа)</t>
  </si>
  <si>
    <r>
      <t xml:space="preserve">Выборы депутатов Таймырского Долгано-Ненецкого районного Совета депутатов пятого созыва
</t>
    </r>
    <r>
      <rPr>
        <sz val="12"/>
        <color indexed="8"/>
        <rFont val="Times New Roman"/>
        <family val="1"/>
      </rPr>
      <t>(наименование избирательной кампании)</t>
    </r>
  </si>
  <si>
    <t>Единый общетерриториальный избирательный округ</t>
  </si>
  <si>
    <t>Избирательное объединение Таймырское Долгано-Ненецкое отделение Партии "ЕДИНАЯ РОССИЯ"
40704810431000000010</t>
  </si>
  <si>
    <t>Избирательное объединение Красноярское региональное отделение политической партии ЛДПР-ЛИБЕРАЛЬНО-ДЕМОКРАТИЧЕСКОЙ ПАРТИИ РОССИИ
40704810031000000009</t>
  </si>
  <si>
    <t>КРО ПП КПРФ
40704810531000000020</t>
  </si>
  <si>
    <t>Избирательное объединение Таймырское местное отделение Партии СПРАВЕДЛИВАЯ РОССИЯ-ЗА ПРАВДУ
40704810831000000018</t>
  </si>
  <si>
    <t>Оплата по договору №0025/2023 от 01.08.2023  (Изготовление информационного бюллетеня А3, 4 страницы, тираж 15 0000 экз., 05.08.2023)</t>
  </si>
  <si>
    <t>Оплата по договору №0025/2023 от 01.08.2023  (Изготовление наклейки 300*100 мм, тираж 3 000 экз., 05.08.2023)</t>
  </si>
  <si>
    <t>Оплата по договору №0025/2023 от 01.08.2023  (Изготовление ручки, тираж 5 000 экз., 05.08.2023)</t>
  </si>
  <si>
    <t>ССПП Норильска (ТОР)</t>
  </si>
  <si>
    <t>Оплата по договору №032 от 07.08.2023  (Баннер неформатный. тираж 35 экз., 10.08.2023)</t>
  </si>
  <si>
    <t>Оплата по договору №0025/2023 от 01.08.2023  (Наклейка тираж 2 000 экз., 10.08.2023)</t>
  </si>
  <si>
    <t>Оплата по договору №0025/2023 от 01.08.2023  (Ручки, тираж 4 440 экз., 10.08.2023)</t>
  </si>
  <si>
    <t>Превышение предельеного размера, установленного п.4.1 ст 44 Закона Красноярского края от 02.10.2003 № 8-1411</t>
  </si>
  <si>
    <t xml:space="preserve">Возврат пожертвования гражданину не верно указавшему обязательные сведения в платежном документе </t>
  </si>
  <si>
    <t>По договору возмездного оказания услуг технологического сопровождения избирательной компании от 19.07.2023</t>
  </si>
  <si>
    <t>По договору возмездного оказания услуг  по руководству избирательным штабом от 18.07.2023</t>
  </si>
  <si>
    <t>По договору возмездного оказания услуг по юридическому сопровождения избирательной компании от 19.07.2023</t>
  </si>
  <si>
    <t>По состоянию на «28» августа 2023 года</t>
  </si>
  <si>
    <t>ООО "Центр экологического сопровождения"</t>
  </si>
  <si>
    <t>По договору возмездного оказания услуг от 19.07.2023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</si>
</sst>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#"/>
    <numFmt numFmtId="173" formatCode="dd\.mm\.yyyy"/>
    <numFmt numFmtId="174" formatCode="\C\us\t\o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 quotePrefix="1">
      <alignment horizontal="center" vertical="center" wrapText="1"/>
    </xf>
    <xf numFmtId="0" fontId="42" fillId="0" borderId="0" xfId="0" applyFont="1" applyFill="1" applyAlignment="1">
      <alignment horizontal="right"/>
    </xf>
    <xf numFmtId="49" fontId="42" fillId="0" borderId="0" xfId="0" applyNumberFormat="1" applyFont="1" applyFill="1" applyAlignment="1">
      <alignment horizontal="right" vertical="center"/>
    </xf>
    <xf numFmtId="4" fontId="0" fillId="0" borderId="0" xfId="0" applyNumberFormat="1" applyFill="1" applyAlignment="1">
      <alignment/>
    </xf>
    <xf numFmtId="0" fontId="43" fillId="0" borderId="10" xfId="0" applyNumberFormat="1" applyFont="1" applyFill="1" applyBorder="1" applyAlignment="1" quotePrefix="1">
      <alignment horizontal="center"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4" fontId="43" fillId="0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/>
    </xf>
    <xf numFmtId="0" fontId="41" fillId="0" borderId="10" xfId="0" applyNumberFormat="1" applyFont="1" applyFill="1" applyBorder="1" applyAlignment="1">
      <alignment horizontal="left" vertical="center" wrapText="1"/>
    </xf>
    <xf numFmtId="4" fontId="41" fillId="0" borderId="10" xfId="0" applyNumberFormat="1" applyFont="1" applyFill="1" applyBorder="1" applyAlignment="1">
      <alignment horizontal="right" vertical="center" wrapText="1"/>
    </xf>
    <xf numFmtId="0" fontId="41" fillId="0" borderId="0" xfId="0" applyNumberFormat="1" applyFont="1" applyFill="1" applyBorder="1" applyAlignment="1" quotePrefix="1">
      <alignment horizontal="center" vertical="center" wrapText="1"/>
    </xf>
    <xf numFmtId="0" fontId="41" fillId="0" borderId="0" xfId="0" applyNumberFormat="1" applyFont="1" applyFill="1" applyBorder="1" applyAlignment="1">
      <alignment horizontal="left" vertical="center" wrapText="1"/>
    </xf>
    <xf numFmtId="4" fontId="41" fillId="0" borderId="0" xfId="0" applyNumberFormat="1" applyFont="1" applyFill="1" applyBorder="1" applyAlignment="1">
      <alignment horizontal="right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0" fontId="41" fillId="0" borderId="11" xfId="0" applyNumberFormat="1" applyFont="1" applyFill="1" applyBorder="1" applyAlignment="1">
      <alignment horizontal="center" vertical="center" wrapText="1"/>
    </xf>
    <xf numFmtId="0" fontId="41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45" fillId="0" borderId="0" xfId="0" applyNumberFormat="1" applyFont="1" applyFill="1" applyAlignment="1">
      <alignment horizontal="center" vertical="center" wrapText="1"/>
    </xf>
    <xf numFmtId="0" fontId="41" fillId="0" borderId="13" xfId="0" applyNumberFormat="1" applyFont="1" applyFill="1" applyBorder="1" applyAlignment="1">
      <alignment horizontal="center" vertical="center" wrapText="1"/>
    </xf>
    <xf numFmtId="0" fontId="41" fillId="0" borderId="14" xfId="0" applyNumberFormat="1" applyFont="1" applyFill="1" applyBorder="1" applyAlignment="1">
      <alignment horizontal="center" vertical="center" wrapText="1"/>
    </xf>
    <xf numFmtId="0" fontId="41" fillId="0" borderId="15" xfId="0" applyNumberFormat="1" applyFont="1" applyFill="1" applyBorder="1" applyAlignment="1">
      <alignment horizontal="center" vertical="center" wrapText="1"/>
    </xf>
    <xf numFmtId="0" fontId="41" fillId="0" borderId="16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Fill="1" applyAlignment="1">
      <alignment horizontal="center" vertical="center" wrapText="1"/>
    </xf>
    <xf numFmtId="0" fontId="43" fillId="0" borderId="11" xfId="0" applyNumberFormat="1" applyFont="1" applyFill="1" applyBorder="1" applyAlignment="1" quotePrefix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" fontId="43" fillId="0" borderId="11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9"/>
  <sheetViews>
    <sheetView tabSelected="1" workbookViewId="0" topLeftCell="A21">
      <selection activeCell="B20" sqref="B20:B25"/>
    </sheetView>
  </sheetViews>
  <sheetFormatPr defaultColWidth="9.140625" defaultRowHeight="15"/>
  <cols>
    <col min="1" max="1" width="5.7109375" style="1" customWidth="1"/>
    <col min="2" max="2" width="33.140625" style="1" customWidth="1"/>
    <col min="3" max="4" width="15.7109375" style="1" customWidth="1"/>
    <col min="5" max="5" width="15.421875" style="1" customWidth="1"/>
    <col min="6" max="6" width="13.7109375" style="1" customWidth="1"/>
    <col min="7" max="7" width="11.140625" style="1" customWidth="1"/>
    <col min="8" max="8" width="15.7109375" style="1" customWidth="1"/>
    <col min="9" max="9" width="13.140625" style="1" customWidth="1"/>
    <col min="10" max="10" width="15.7109375" style="1" customWidth="1"/>
    <col min="11" max="11" width="27.7109375" style="1" customWidth="1"/>
    <col min="12" max="12" width="15.28125" style="1" customWidth="1"/>
    <col min="13" max="13" width="19.421875" style="1" customWidth="1"/>
    <col min="14" max="14" width="14.8515625" style="1" customWidth="1"/>
    <col min="15" max="15" width="11.421875" style="1" bestFit="1" customWidth="1"/>
    <col min="16" max="16384" width="9.140625" style="1" customWidth="1"/>
  </cols>
  <sheetData>
    <row r="2" ht="15" customHeight="1">
      <c r="M2" s="5"/>
    </row>
    <row r="3" spans="1:13" ht="77.25" customHeight="1">
      <c r="A3" s="21" t="s">
        <v>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32.25" customHeight="1">
      <c r="A4" s="21" t="s">
        <v>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ht="15">
      <c r="M5" s="5" t="s">
        <v>27</v>
      </c>
    </row>
    <row r="6" spans="1:13" ht="15.75">
      <c r="A6" s="22" t="s">
        <v>10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15.75">
      <c r="A7" s="27" t="s">
        <v>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ht="15">
      <c r="M8" s="6"/>
    </row>
    <row r="9" spans="1:13" ht="24" customHeight="1">
      <c r="A9" s="19" t="str">
        <f>"№
п/п"</f>
        <v>№
п/п</v>
      </c>
      <c r="B9" s="19" t="s">
        <v>2</v>
      </c>
      <c r="C9" s="24" t="str">
        <f>"Поступило средств"</f>
        <v>Поступило средств</v>
      </c>
      <c r="D9" s="25"/>
      <c r="E9" s="25"/>
      <c r="F9" s="25"/>
      <c r="G9" s="26"/>
      <c r="H9" s="24" t="str">
        <f>"Израсходовано средств"</f>
        <v>Израсходовано средств</v>
      </c>
      <c r="I9" s="25"/>
      <c r="J9" s="25"/>
      <c r="K9" s="26"/>
      <c r="L9" s="24" t="str">
        <f>"Возвращено средств жертвователям"</f>
        <v>Возвращено средств жертвователям</v>
      </c>
      <c r="M9" s="26"/>
    </row>
    <row r="10" spans="1:14" ht="49.5" customHeight="1">
      <c r="A10" s="23"/>
      <c r="B10" s="23"/>
      <c r="C10" s="19" t="s">
        <v>3</v>
      </c>
      <c r="D10" s="24" t="str">
        <f>"из них"</f>
        <v>из них</v>
      </c>
      <c r="E10" s="25"/>
      <c r="F10" s="25"/>
      <c r="G10" s="26"/>
      <c r="H10" s="19" t="str">
        <f>C10</f>
        <v>всего (сумма, рублей)</v>
      </c>
      <c r="I10" s="24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10" s="25"/>
      <c r="K10" s="26"/>
      <c r="L10" s="19" t="str">
        <f>J11</f>
        <v>сумма, рублей</v>
      </c>
      <c r="M10" s="19" t="str">
        <f>"основания возврата"</f>
        <v>основания возврата</v>
      </c>
      <c r="N10" s="2"/>
    </row>
    <row r="11" spans="1:14" ht="69.75" customHeight="1">
      <c r="A11" s="23"/>
      <c r="B11" s="23"/>
      <c r="C11" s="23"/>
      <c r="D11" s="24" t="s">
        <v>5</v>
      </c>
      <c r="E11" s="26"/>
      <c r="F11" s="24" t="s">
        <v>6</v>
      </c>
      <c r="G11" s="26"/>
      <c r="H11" s="23"/>
      <c r="I11" s="19" t="str">
        <f>"дата снятия средств со счета"</f>
        <v>дата снятия средств со счета</v>
      </c>
      <c r="J11" s="19" t="str">
        <f>F12</f>
        <v>сумма, рублей</v>
      </c>
      <c r="K11" s="19" t="str">
        <f>"назначение платежа"</f>
        <v>назначение платежа</v>
      </c>
      <c r="L11" s="23"/>
      <c r="M11" s="23"/>
      <c r="N11" s="2"/>
    </row>
    <row r="12" spans="1:14" ht="60" customHeight="1">
      <c r="A12" s="20"/>
      <c r="B12" s="20"/>
      <c r="C12" s="20"/>
      <c r="D12" s="3" t="s">
        <v>4</v>
      </c>
      <c r="E12" s="3" t="str">
        <f>"наименование юридического лица"</f>
        <v>наименование юридического лица</v>
      </c>
      <c r="F12" s="3" t="str">
        <f>D12</f>
        <v>сумма, рублей</v>
      </c>
      <c r="G12" s="3" t="str">
        <f>"кол-во граждан"</f>
        <v>кол-во граждан</v>
      </c>
      <c r="H12" s="20"/>
      <c r="I12" s="20"/>
      <c r="J12" s="20"/>
      <c r="K12" s="20"/>
      <c r="L12" s="20"/>
      <c r="M12" s="20"/>
      <c r="N12" s="2"/>
    </row>
    <row r="13" spans="1:14" ht="15">
      <c r="A13" s="4">
        <v>1</v>
      </c>
      <c r="B13" s="3">
        <f>A13+1</f>
        <v>2</v>
      </c>
      <c r="C13" s="3">
        <f aca="true" t="shared" si="0" ref="C13:M13">B13+1</f>
        <v>3</v>
      </c>
      <c r="D13" s="3">
        <f t="shared" si="0"/>
        <v>4</v>
      </c>
      <c r="E13" s="3">
        <f t="shared" si="0"/>
        <v>5</v>
      </c>
      <c r="F13" s="3">
        <f t="shared" si="0"/>
        <v>6</v>
      </c>
      <c r="G13" s="3">
        <f t="shared" si="0"/>
        <v>7</v>
      </c>
      <c r="H13" s="3">
        <f t="shared" si="0"/>
        <v>8</v>
      </c>
      <c r="I13" s="3">
        <f t="shared" si="0"/>
        <v>9</v>
      </c>
      <c r="J13" s="3">
        <f t="shared" si="0"/>
        <v>10</v>
      </c>
      <c r="K13" s="3">
        <f t="shared" si="0"/>
        <v>11</v>
      </c>
      <c r="L13" s="3">
        <f t="shared" si="0"/>
        <v>12</v>
      </c>
      <c r="M13" s="3">
        <f t="shared" si="0"/>
        <v>13</v>
      </c>
      <c r="N13" s="2"/>
    </row>
    <row r="14" spans="1:15" ht="63.75">
      <c r="A14" s="28">
        <v>1</v>
      </c>
      <c r="B14" s="31" t="s">
        <v>11</v>
      </c>
      <c r="C14" s="36">
        <f>10001000+10000+10000000</f>
        <v>20011000</v>
      </c>
      <c r="D14" s="10">
        <v>10000000</v>
      </c>
      <c r="E14" s="17" t="s">
        <v>18</v>
      </c>
      <c r="F14" s="10">
        <v>0</v>
      </c>
      <c r="G14" s="3"/>
      <c r="H14" s="36">
        <f>37700+11914+20700+23000+32000+500000+500000+500000+2500000+2500000</f>
        <v>6625314</v>
      </c>
      <c r="I14" s="18">
        <v>45154</v>
      </c>
      <c r="J14" s="10">
        <v>500000</v>
      </c>
      <c r="K14" s="9" t="s">
        <v>24</v>
      </c>
      <c r="L14" s="17"/>
      <c r="M14" s="17"/>
      <c r="N14" s="2"/>
      <c r="O14" s="7"/>
    </row>
    <row r="15" spans="1:14" ht="51">
      <c r="A15" s="29"/>
      <c r="B15" s="34"/>
      <c r="C15" s="34"/>
      <c r="D15" s="10">
        <v>10000000</v>
      </c>
      <c r="E15" s="17" t="s">
        <v>28</v>
      </c>
      <c r="F15" s="10">
        <v>0</v>
      </c>
      <c r="G15" s="3"/>
      <c r="H15" s="37"/>
      <c r="I15" s="18">
        <v>45154</v>
      </c>
      <c r="J15" s="10">
        <v>500000</v>
      </c>
      <c r="K15" s="9" t="s">
        <v>25</v>
      </c>
      <c r="L15" s="17"/>
      <c r="M15" s="17"/>
      <c r="N15" s="2"/>
    </row>
    <row r="16" spans="1:15" ht="63.75">
      <c r="A16" s="29"/>
      <c r="B16" s="34"/>
      <c r="C16" s="34"/>
      <c r="D16" s="10"/>
      <c r="E16" s="17"/>
      <c r="F16" s="10">
        <v>0</v>
      </c>
      <c r="G16" s="3"/>
      <c r="H16" s="37"/>
      <c r="I16" s="18">
        <v>45154</v>
      </c>
      <c r="J16" s="10">
        <v>500000</v>
      </c>
      <c r="K16" s="9" t="s">
        <v>26</v>
      </c>
      <c r="L16" s="17"/>
      <c r="M16" s="17"/>
      <c r="N16" s="2"/>
      <c r="O16" s="7"/>
    </row>
    <row r="17" spans="1:15" ht="89.25">
      <c r="A17" s="29"/>
      <c r="B17" s="34"/>
      <c r="C17" s="34"/>
      <c r="D17" s="10"/>
      <c r="E17" s="17"/>
      <c r="F17" s="10">
        <v>0</v>
      </c>
      <c r="G17" s="3"/>
      <c r="H17" s="37"/>
      <c r="I17" s="18">
        <v>45163</v>
      </c>
      <c r="J17" s="10">
        <v>2500000</v>
      </c>
      <c r="K17" s="9" t="s">
        <v>29</v>
      </c>
      <c r="L17" s="10">
        <f>10000</f>
        <v>10000</v>
      </c>
      <c r="M17" s="9" t="s">
        <v>22</v>
      </c>
      <c r="N17" s="2"/>
      <c r="O17" s="7"/>
    </row>
    <row r="18" spans="1:15" ht="54" customHeight="1">
      <c r="A18" s="29"/>
      <c r="B18" s="34"/>
      <c r="C18" s="34"/>
      <c r="D18" s="10"/>
      <c r="E18" s="17"/>
      <c r="F18" s="10">
        <v>0</v>
      </c>
      <c r="G18" s="3"/>
      <c r="H18" s="37"/>
      <c r="I18" s="18">
        <v>45163</v>
      </c>
      <c r="J18" s="10">
        <v>2500000</v>
      </c>
      <c r="K18" s="9" t="s">
        <v>29</v>
      </c>
      <c r="L18" s="10"/>
      <c r="M18" s="9"/>
      <c r="N18" s="2"/>
      <c r="O18" s="7"/>
    </row>
    <row r="19" spans="1:15" ht="56.25" customHeight="1">
      <c r="A19" s="30"/>
      <c r="B19" s="35"/>
      <c r="C19" s="35"/>
      <c r="D19" s="10"/>
      <c r="E19" s="17"/>
      <c r="F19" s="10">
        <v>0</v>
      </c>
      <c r="G19" s="3"/>
      <c r="H19" s="38"/>
      <c r="I19" s="18"/>
      <c r="J19" s="10"/>
      <c r="K19" s="9"/>
      <c r="L19" s="10"/>
      <c r="M19" s="9"/>
      <c r="N19" s="11"/>
      <c r="O19" s="7"/>
    </row>
    <row r="20" spans="1:15" ht="75.75" customHeight="1">
      <c r="A20" s="28">
        <f>A14+1</f>
        <v>2</v>
      </c>
      <c r="B20" s="31" t="s">
        <v>12</v>
      </c>
      <c r="C20" s="10">
        <f>1000000+23913</f>
        <v>1023913</v>
      </c>
      <c r="D20" s="10">
        <v>0</v>
      </c>
      <c r="E20" s="17"/>
      <c r="F20" s="10">
        <v>23913</v>
      </c>
      <c r="G20" s="3">
        <v>1</v>
      </c>
      <c r="H20" s="10">
        <f>2550+2550+4500+4500+67500+90000+175000+653400</f>
        <v>1000000</v>
      </c>
      <c r="I20" s="18">
        <v>45142</v>
      </c>
      <c r="J20" s="10">
        <v>67500</v>
      </c>
      <c r="K20" s="17" t="s">
        <v>15</v>
      </c>
      <c r="L20" s="10">
        <v>23913</v>
      </c>
      <c r="M20" s="9" t="s">
        <v>23</v>
      </c>
      <c r="N20" s="11"/>
      <c r="O20" s="7"/>
    </row>
    <row r="21" spans="1:15" ht="75.75" customHeight="1">
      <c r="A21" s="29"/>
      <c r="B21" s="32"/>
      <c r="C21" s="10"/>
      <c r="D21" s="10"/>
      <c r="E21" s="17"/>
      <c r="F21" s="10"/>
      <c r="G21" s="3"/>
      <c r="H21" s="10"/>
      <c r="I21" s="18">
        <v>45142</v>
      </c>
      <c r="J21" s="10">
        <v>90000</v>
      </c>
      <c r="K21" s="17" t="s">
        <v>16</v>
      </c>
      <c r="L21" s="10"/>
      <c r="M21" s="3"/>
      <c r="N21" s="11"/>
      <c r="O21" s="7"/>
    </row>
    <row r="22" spans="1:15" ht="75.75" customHeight="1">
      <c r="A22" s="29"/>
      <c r="B22" s="32"/>
      <c r="C22" s="10"/>
      <c r="D22" s="10"/>
      <c r="E22" s="17"/>
      <c r="F22" s="10"/>
      <c r="G22" s="3"/>
      <c r="H22" s="10"/>
      <c r="I22" s="18">
        <v>45142</v>
      </c>
      <c r="J22" s="10">
        <v>175000</v>
      </c>
      <c r="K22" s="17" t="s">
        <v>17</v>
      </c>
      <c r="L22" s="10"/>
      <c r="M22" s="3"/>
      <c r="N22" s="11"/>
      <c r="O22" s="7"/>
    </row>
    <row r="23" spans="1:15" ht="75.75" customHeight="1">
      <c r="A23" s="29"/>
      <c r="B23" s="32"/>
      <c r="C23" s="10"/>
      <c r="D23" s="10"/>
      <c r="E23" s="17"/>
      <c r="F23" s="10"/>
      <c r="G23" s="3"/>
      <c r="H23" s="10"/>
      <c r="I23" s="18">
        <v>45146</v>
      </c>
      <c r="J23" s="10">
        <v>60375</v>
      </c>
      <c r="K23" s="17" t="s">
        <v>19</v>
      </c>
      <c r="L23" s="10"/>
      <c r="M23" s="3"/>
      <c r="N23" s="11"/>
      <c r="O23" s="7"/>
    </row>
    <row r="24" spans="1:15" ht="75.75" customHeight="1">
      <c r="A24" s="29"/>
      <c r="B24" s="32"/>
      <c r="C24" s="10"/>
      <c r="D24" s="10"/>
      <c r="E24" s="17"/>
      <c r="F24" s="10"/>
      <c r="G24" s="3"/>
      <c r="H24" s="10"/>
      <c r="I24" s="18">
        <v>45147</v>
      </c>
      <c r="J24" s="10">
        <v>60000</v>
      </c>
      <c r="K24" s="17" t="s">
        <v>20</v>
      </c>
      <c r="L24" s="10"/>
      <c r="M24" s="3"/>
      <c r="N24" s="11"/>
      <c r="O24" s="7"/>
    </row>
    <row r="25" spans="1:15" ht="75.75" customHeight="1">
      <c r="A25" s="30"/>
      <c r="B25" s="33"/>
      <c r="C25" s="10"/>
      <c r="D25" s="10"/>
      <c r="E25" s="17"/>
      <c r="F25" s="10"/>
      <c r="G25" s="3"/>
      <c r="H25" s="10"/>
      <c r="I25" s="18">
        <v>45147</v>
      </c>
      <c r="J25" s="10">
        <v>155400</v>
      </c>
      <c r="K25" s="17" t="s">
        <v>21</v>
      </c>
      <c r="L25" s="10"/>
      <c r="M25" s="3"/>
      <c r="N25" s="11"/>
      <c r="O25" s="7"/>
    </row>
    <row r="26" spans="1:15" ht="75.75" customHeight="1">
      <c r="A26" s="8">
        <f>A20+1</f>
        <v>3</v>
      </c>
      <c r="B26" s="9" t="s">
        <v>13</v>
      </c>
      <c r="C26" s="10">
        <v>0</v>
      </c>
      <c r="D26" s="10">
        <v>0</v>
      </c>
      <c r="E26" s="3"/>
      <c r="F26" s="10">
        <v>0</v>
      </c>
      <c r="G26" s="3"/>
      <c r="H26" s="10">
        <v>0</v>
      </c>
      <c r="I26" s="3"/>
      <c r="J26" s="10">
        <v>0</v>
      </c>
      <c r="K26" s="3"/>
      <c r="L26" s="10">
        <v>0</v>
      </c>
      <c r="M26" s="3"/>
      <c r="N26" s="11"/>
      <c r="O26" s="7"/>
    </row>
    <row r="27" spans="1:15" ht="75.75" customHeight="1">
      <c r="A27" s="8">
        <f>A26+1</f>
        <v>4</v>
      </c>
      <c r="B27" s="9" t="s">
        <v>14</v>
      </c>
      <c r="C27" s="10">
        <v>20000</v>
      </c>
      <c r="D27" s="10">
        <v>0</v>
      </c>
      <c r="E27" s="3"/>
      <c r="F27" s="10">
        <v>0</v>
      </c>
      <c r="G27" s="3"/>
      <c r="H27" s="10">
        <f>19320</f>
        <v>19320</v>
      </c>
      <c r="I27" s="3"/>
      <c r="J27" s="10">
        <v>0</v>
      </c>
      <c r="K27" s="3"/>
      <c r="L27" s="10">
        <v>0</v>
      </c>
      <c r="M27" s="3"/>
      <c r="N27" s="11"/>
      <c r="O27" s="7"/>
    </row>
    <row r="28" spans="1:15" ht="19.5" customHeight="1">
      <c r="A28" s="4" t="s">
        <v>0</v>
      </c>
      <c r="B28" s="12" t="s">
        <v>1</v>
      </c>
      <c r="C28" s="13">
        <f>SUM(C14:C27)</f>
        <v>21054913</v>
      </c>
      <c r="D28" s="13">
        <f>SUM(D14:D27)</f>
        <v>20000000</v>
      </c>
      <c r="E28" s="13"/>
      <c r="F28" s="13">
        <f>SUM(F14:F27)</f>
        <v>23913</v>
      </c>
      <c r="G28" s="13"/>
      <c r="H28" s="13">
        <f>SUM(H14:H27)</f>
        <v>7644634</v>
      </c>
      <c r="I28" s="13"/>
      <c r="J28" s="13">
        <f>SUM(J14:J27)</f>
        <v>7108275</v>
      </c>
      <c r="K28" s="13"/>
      <c r="L28" s="13">
        <f>SUM(L14:L27)</f>
        <v>33913</v>
      </c>
      <c r="M28" s="13"/>
      <c r="N28" s="7"/>
      <c r="O28" s="7"/>
    </row>
    <row r="29" spans="1:15" ht="1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7"/>
      <c r="O29" s="7"/>
    </row>
  </sheetData>
  <sheetProtection/>
  <mergeCells count="26">
    <mergeCell ref="D10:G10"/>
    <mergeCell ref="F11:G11"/>
    <mergeCell ref="A14:A19"/>
    <mergeCell ref="B14:B19"/>
    <mergeCell ref="C14:C19"/>
    <mergeCell ref="H14:H19"/>
    <mergeCell ref="A20:A25"/>
    <mergeCell ref="B20:B25"/>
    <mergeCell ref="H9:K9"/>
    <mergeCell ref="L9:M9"/>
    <mergeCell ref="I10:K10"/>
    <mergeCell ref="L10:L12"/>
    <mergeCell ref="M10:M12"/>
    <mergeCell ref="H10:H12"/>
    <mergeCell ref="D11:E11"/>
    <mergeCell ref="K11:K12"/>
    <mergeCell ref="I11:I12"/>
    <mergeCell ref="J11:J12"/>
    <mergeCell ref="A3:M3"/>
    <mergeCell ref="A6:M6"/>
    <mergeCell ref="A9:A12"/>
    <mergeCell ref="B9:B12"/>
    <mergeCell ref="C9:G9"/>
    <mergeCell ref="A4:M4"/>
    <mergeCell ref="A7:M7"/>
    <mergeCell ref="C10:C12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Белянкина Маргарита Константиновна</cp:lastModifiedBy>
  <cp:lastPrinted>2023-08-28T08:08:27Z</cp:lastPrinted>
  <dcterms:created xsi:type="dcterms:W3CDTF">2016-07-07T04:31:45Z</dcterms:created>
  <dcterms:modified xsi:type="dcterms:W3CDTF">2023-08-28T08:08:31Z</dcterms:modified>
  <cp:category/>
  <cp:version/>
  <cp:contentType/>
  <cp:contentStatus/>
</cp:coreProperties>
</file>