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ясина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P52" i="1"/>
  <c r="O52"/>
  <c r="O53" s="1"/>
  <c r="N52"/>
  <c r="M52"/>
  <c r="L52"/>
  <c r="L53" s="1"/>
  <c r="K52"/>
  <c r="J52"/>
  <c r="H52"/>
  <c r="F52"/>
  <c r="E52"/>
  <c r="E53" s="1"/>
  <c r="D52"/>
  <c r="C52"/>
  <c r="P50"/>
  <c r="M50"/>
  <c r="L50"/>
  <c r="K50"/>
  <c r="J50"/>
  <c r="Q50" s="1"/>
  <c r="R50" s="1"/>
  <c r="C50"/>
  <c r="P49"/>
  <c r="M49"/>
  <c r="L49"/>
  <c r="K49"/>
  <c r="J49"/>
  <c r="Q49" s="1"/>
  <c r="R49" s="1"/>
  <c r="P48"/>
  <c r="M48"/>
  <c r="L48"/>
  <c r="J48"/>
  <c r="Q48" s="1"/>
  <c r="R48" s="1"/>
  <c r="P47"/>
  <c r="M47"/>
  <c r="J47"/>
  <c r="P46"/>
  <c r="O46"/>
  <c r="N46"/>
  <c r="M46"/>
  <c r="K46"/>
  <c r="J46"/>
  <c r="H46"/>
  <c r="G46"/>
  <c r="F46"/>
  <c r="E46"/>
  <c r="D46"/>
  <c r="C46"/>
  <c r="P45"/>
  <c r="O45"/>
  <c r="N45"/>
  <c r="M45"/>
  <c r="K45"/>
  <c r="J45"/>
  <c r="H45"/>
  <c r="G45"/>
  <c r="F45"/>
  <c r="E45"/>
  <c r="D45"/>
  <c r="C45"/>
  <c r="P44"/>
  <c r="O44"/>
  <c r="N44"/>
  <c r="M44"/>
  <c r="L44"/>
  <c r="K44"/>
  <c r="J44"/>
  <c r="H44"/>
  <c r="G44"/>
  <c r="F44"/>
  <c r="E44"/>
  <c r="D44"/>
  <c r="C44"/>
  <c r="I44" s="1"/>
  <c r="P43"/>
  <c r="O43"/>
  <c r="M43"/>
  <c r="K43"/>
  <c r="J43"/>
  <c r="H43"/>
  <c r="G43"/>
  <c r="F43"/>
  <c r="E43"/>
  <c r="D43"/>
  <c r="C43"/>
  <c r="P42"/>
  <c r="O42"/>
  <c r="N42"/>
  <c r="M42"/>
  <c r="J42"/>
  <c r="Q42" s="1"/>
  <c r="R42" s="1"/>
  <c r="H42"/>
  <c r="G42"/>
  <c r="F42"/>
  <c r="E42"/>
  <c r="D42"/>
  <c r="C42"/>
  <c r="P41"/>
  <c r="O41"/>
  <c r="N41"/>
  <c r="M41"/>
  <c r="L41"/>
  <c r="K41"/>
  <c r="J41"/>
  <c r="H41"/>
  <c r="G41"/>
  <c r="F41"/>
  <c r="E41"/>
  <c r="D41"/>
  <c r="C41"/>
  <c r="P40"/>
  <c r="O40"/>
  <c r="N40"/>
  <c r="M40"/>
  <c r="L40"/>
  <c r="K40"/>
  <c r="J40"/>
  <c r="Q40" s="1"/>
  <c r="H40"/>
  <c r="G40"/>
  <c r="F40"/>
  <c r="E40"/>
  <c r="D40"/>
  <c r="C40"/>
  <c r="I40" s="1"/>
  <c r="R40" s="1"/>
  <c r="P39"/>
  <c r="M39"/>
  <c r="L39"/>
  <c r="K39"/>
  <c r="Q39" s="1"/>
  <c r="J39"/>
  <c r="H39"/>
  <c r="F39"/>
  <c r="E39"/>
  <c r="D39"/>
  <c r="C39"/>
  <c r="P38"/>
  <c r="O38"/>
  <c r="N38"/>
  <c r="M38"/>
  <c r="L38"/>
  <c r="K38"/>
  <c r="J38"/>
  <c r="H38"/>
  <c r="G38"/>
  <c r="F38"/>
  <c r="E38"/>
  <c r="D38"/>
  <c r="C38"/>
  <c r="P37"/>
  <c r="O37"/>
  <c r="N37"/>
  <c r="M37"/>
  <c r="K37"/>
  <c r="J37"/>
  <c r="H37"/>
  <c r="G37"/>
  <c r="F37"/>
  <c r="E37"/>
  <c r="D37"/>
  <c r="C37"/>
  <c r="P36"/>
  <c r="O36"/>
  <c r="M36"/>
  <c r="K36"/>
  <c r="J36"/>
  <c r="H36"/>
  <c r="G36"/>
  <c r="F36"/>
  <c r="E36"/>
  <c r="D36"/>
  <c r="C36"/>
  <c r="I36" s="1"/>
  <c r="P35"/>
  <c r="O35"/>
  <c r="M35"/>
  <c r="L35"/>
  <c r="K35"/>
  <c r="J35"/>
  <c r="Q35" s="1"/>
  <c r="R35" s="1"/>
  <c r="H35"/>
  <c r="G35"/>
  <c r="F35"/>
  <c r="E35"/>
  <c r="D35"/>
  <c r="C35"/>
  <c r="P34"/>
  <c r="O34"/>
  <c r="N34"/>
  <c r="M34"/>
  <c r="K34"/>
  <c r="J34"/>
  <c r="Q34" s="1"/>
  <c r="H34"/>
  <c r="G34"/>
  <c r="F34"/>
  <c r="E34"/>
  <c r="D34"/>
  <c r="C34"/>
  <c r="I34" s="1"/>
  <c r="R34" s="1"/>
  <c r="P33"/>
  <c r="M33"/>
  <c r="L33"/>
  <c r="J33"/>
  <c r="Q33" s="1"/>
  <c r="H33"/>
  <c r="G33"/>
  <c r="F33"/>
  <c r="E33"/>
  <c r="D33"/>
  <c r="C33"/>
  <c r="I33" s="1"/>
  <c r="R33" s="1"/>
  <c r="P32"/>
  <c r="M32"/>
  <c r="L32"/>
  <c r="K32"/>
  <c r="Q32" s="1"/>
  <c r="J32"/>
  <c r="H32"/>
  <c r="F32"/>
  <c r="E32"/>
  <c r="D32"/>
  <c r="C32"/>
  <c r="P31"/>
  <c r="O31"/>
  <c r="N31"/>
  <c r="M31"/>
  <c r="J31"/>
  <c r="H31"/>
  <c r="G31"/>
  <c r="F31"/>
  <c r="E31"/>
  <c r="D31"/>
  <c r="C31"/>
  <c r="P30"/>
  <c r="O30"/>
  <c r="N30"/>
  <c r="M30"/>
  <c r="K30"/>
  <c r="J30"/>
  <c r="H30"/>
  <c r="G30"/>
  <c r="F30"/>
  <c r="E30"/>
  <c r="D30"/>
  <c r="C30"/>
  <c r="P29"/>
  <c r="O29"/>
  <c r="N29"/>
  <c r="M29"/>
  <c r="J29"/>
  <c r="Q29" s="1"/>
  <c r="R29" s="1"/>
  <c r="H29"/>
  <c r="G29"/>
  <c r="F29"/>
  <c r="E29"/>
  <c r="D29"/>
  <c r="C29"/>
  <c r="P28"/>
  <c r="O28"/>
  <c r="M28"/>
  <c r="L28"/>
  <c r="K28"/>
  <c r="J28"/>
  <c r="Q28" s="1"/>
  <c r="R28" s="1"/>
  <c r="H28"/>
  <c r="G28"/>
  <c r="F28"/>
  <c r="E28"/>
  <c r="D28"/>
  <c r="C28"/>
  <c r="P27"/>
  <c r="O27"/>
  <c r="N27"/>
  <c r="M27"/>
  <c r="Q27" s="1"/>
  <c r="R27" s="1"/>
  <c r="H27"/>
  <c r="G27"/>
  <c r="F27"/>
  <c r="E27"/>
  <c r="D27"/>
  <c r="C27"/>
  <c r="P26"/>
  <c r="M26"/>
  <c r="Q26" s="1"/>
  <c r="R26" s="1"/>
  <c r="H26"/>
  <c r="G26"/>
  <c r="F26"/>
  <c r="E26"/>
  <c r="D26"/>
  <c r="C26"/>
  <c r="P25"/>
  <c r="O25"/>
  <c r="N25"/>
  <c r="M25"/>
  <c r="L25"/>
  <c r="K25"/>
  <c r="Q25" s="1"/>
  <c r="J25"/>
  <c r="H25"/>
  <c r="G25"/>
  <c r="F25"/>
  <c r="E25"/>
  <c r="D25"/>
  <c r="C25"/>
  <c r="P24"/>
  <c r="O24"/>
  <c r="N24"/>
  <c r="M24"/>
  <c r="L24"/>
  <c r="K24"/>
  <c r="J24"/>
  <c r="H24"/>
  <c r="G24"/>
  <c r="F24"/>
  <c r="E24"/>
  <c r="D24"/>
  <c r="C24"/>
  <c r="P23"/>
  <c r="O23"/>
  <c r="N23"/>
  <c r="M23"/>
  <c r="L23"/>
  <c r="K23"/>
  <c r="J23"/>
  <c r="H23"/>
  <c r="F23"/>
  <c r="E23"/>
  <c r="D23"/>
  <c r="C23"/>
  <c r="I23" s="1"/>
  <c r="P22"/>
  <c r="M22"/>
  <c r="L22"/>
  <c r="K22"/>
  <c r="Q22" s="1"/>
  <c r="J22"/>
  <c r="H22"/>
  <c r="F22"/>
  <c r="E22"/>
  <c r="D22"/>
  <c r="C22"/>
  <c r="P21"/>
  <c r="O21"/>
  <c r="N21"/>
  <c r="M21"/>
  <c r="Q21" s="1"/>
  <c r="H21"/>
  <c r="G21"/>
  <c r="F21"/>
  <c r="D21"/>
  <c r="I21" s="1"/>
  <c r="R21" s="1"/>
  <c r="C21"/>
  <c r="P20"/>
  <c r="O20"/>
  <c r="N20"/>
  <c r="M20"/>
  <c r="K20"/>
  <c r="J20"/>
  <c r="H20"/>
  <c r="G20"/>
  <c r="F20"/>
  <c r="E20"/>
  <c r="D20"/>
  <c r="C20"/>
  <c r="P19"/>
  <c r="O19"/>
  <c r="N19"/>
  <c r="M19"/>
  <c r="J19"/>
  <c r="H19"/>
  <c r="G19"/>
  <c r="F19"/>
  <c r="E19"/>
  <c r="D19"/>
  <c r="C19"/>
  <c r="P18"/>
  <c r="O18"/>
  <c r="N18"/>
  <c r="H18"/>
  <c r="G18"/>
  <c r="F18"/>
  <c r="E18"/>
  <c r="D18"/>
  <c r="C18"/>
  <c r="P17"/>
  <c r="O17"/>
  <c r="N17"/>
  <c r="M17"/>
  <c r="L17"/>
  <c r="K17"/>
  <c r="J17"/>
  <c r="H17"/>
  <c r="G17"/>
  <c r="F17"/>
  <c r="E17"/>
  <c r="D17"/>
  <c r="C17"/>
  <c r="I17" s="1"/>
  <c r="P16"/>
  <c r="M16"/>
  <c r="L16"/>
  <c r="K16"/>
  <c r="Q16" s="1"/>
  <c r="R16" s="1"/>
  <c r="J16"/>
  <c r="H16"/>
  <c r="G16"/>
  <c r="F16"/>
  <c r="E16"/>
  <c r="D16"/>
  <c r="C16"/>
  <c r="P15"/>
  <c r="N15"/>
  <c r="M15"/>
  <c r="L15"/>
  <c r="K15"/>
  <c r="J15"/>
  <c r="H15"/>
  <c r="G15"/>
  <c r="F15"/>
  <c r="E15"/>
  <c r="D15"/>
  <c r="C15"/>
  <c r="P14"/>
  <c r="M14"/>
  <c r="L14"/>
  <c r="K14"/>
  <c r="J14"/>
  <c r="H14"/>
  <c r="F14"/>
  <c r="E14"/>
  <c r="D14"/>
  <c r="I14" s="1"/>
  <c r="C14"/>
  <c r="P13"/>
  <c r="O13"/>
  <c r="N13"/>
  <c r="M13"/>
  <c r="L13"/>
  <c r="K13"/>
  <c r="J13"/>
  <c r="Q13" s="1"/>
  <c r="H13"/>
  <c r="G13"/>
  <c r="G51" s="1"/>
  <c r="F13"/>
  <c r="E13"/>
  <c r="D13"/>
  <c r="C13"/>
  <c r="P12"/>
  <c r="M12"/>
  <c r="L12"/>
  <c r="J12"/>
  <c r="Q12" s="1"/>
  <c r="R12" s="1"/>
  <c r="H12"/>
  <c r="G12"/>
  <c r="F12"/>
  <c r="E12"/>
  <c r="D12"/>
  <c r="C12"/>
  <c r="P11"/>
  <c r="O11"/>
  <c r="N11"/>
  <c r="M11"/>
  <c r="M51" s="1"/>
  <c r="L11"/>
  <c r="K11"/>
  <c r="K51" s="1"/>
  <c r="J11"/>
  <c r="H11"/>
  <c r="H51" s="1"/>
  <c r="G11"/>
  <c r="F11"/>
  <c r="E11"/>
  <c r="D11"/>
  <c r="D51" s="1"/>
  <c r="C11"/>
  <c r="Q44" l="1"/>
  <c r="R44" s="1"/>
  <c r="C51"/>
  <c r="J51"/>
  <c r="N51"/>
  <c r="P51"/>
  <c r="I13"/>
  <c r="R13" s="1"/>
  <c r="F51"/>
  <c r="Q14"/>
  <c r="R14" s="1"/>
  <c r="I15"/>
  <c r="Q15"/>
  <c r="Q17"/>
  <c r="Q18"/>
  <c r="R18" s="1"/>
  <c r="Q19"/>
  <c r="R19" s="1"/>
  <c r="I20"/>
  <c r="Q20"/>
  <c r="I22"/>
  <c r="R22" s="1"/>
  <c r="Q23"/>
  <c r="R23" s="1"/>
  <c r="Q24"/>
  <c r="R24" s="1"/>
  <c r="I25"/>
  <c r="R25" s="1"/>
  <c r="Q30"/>
  <c r="R30" s="1"/>
  <c r="I31"/>
  <c r="Q31"/>
  <c r="I32"/>
  <c r="R32" s="1"/>
  <c r="Q36"/>
  <c r="R36" s="1"/>
  <c r="I37"/>
  <c r="Q37"/>
  <c r="I38"/>
  <c r="I39"/>
  <c r="R39" s="1"/>
  <c r="I41"/>
  <c r="Q41"/>
  <c r="I43"/>
  <c r="Q43"/>
  <c r="I45"/>
  <c r="Q45"/>
  <c r="Q46"/>
  <c r="R46" s="1"/>
  <c r="Q47"/>
  <c r="R47" s="1"/>
  <c r="R17"/>
  <c r="D53"/>
  <c r="F53"/>
  <c r="J53"/>
  <c r="N53"/>
  <c r="P53"/>
  <c r="C53"/>
  <c r="H53"/>
  <c r="K53"/>
  <c r="M53"/>
  <c r="Q11"/>
  <c r="R11" s="1"/>
  <c r="I52"/>
  <c r="Q52"/>
  <c r="R20" l="1"/>
  <c r="R45"/>
  <c r="R43"/>
  <c r="R41"/>
  <c r="R37"/>
  <c r="R31"/>
  <c r="R15"/>
  <c r="Q51"/>
  <c r="R51" s="1"/>
  <c r="I53"/>
  <c r="R52"/>
  <c r="R53" l="1"/>
  <c r="Q53"/>
</calcChain>
</file>

<file path=xl/sharedStrings.xml><?xml version="1.0" encoding="utf-8"?>
<sst xmlns="http://schemas.openxmlformats.org/spreadsheetml/2006/main" count="65" uniqueCount="61">
  <si>
    <t>№ п/п</t>
  </si>
  <si>
    <t>Наименование хозяйства</t>
  </si>
  <si>
    <t>Итого  по    озерам бассейна  реки Пясина</t>
  </si>
  <si>
    <t>Муксун</t>
  </si>
  <si>
    <t>Пелядь</t>
  </si>
  <si>
    <t>Чир</t>
  </si>
  <si>
    <t>Сиг</t>
  </si>
  <si>
    <t>Нельма</t>
  </si>
  <si>
    <t>Омуль</t>
  </si>
  <si>
    <t>Голец</t>
  </si>
  <si>
    <t>нельма</t>
  </si>
  <si>
    <t>Тугун</t>
  </si>
  <si>
    <t>ИП Агеева Н.В.</t>
  </si>
  <si>
    <t>ИП Алекберов Азер А.о.</t>
  </si>
  <si>
    <t>ИП Анисимов Е.А.</t>
  </si>
  <si>
    <t>ИП Беляев А.К</t>
  </si>
  <si>
    <t>ИП Болин Я.И.</t>
  </si>
  <si>
    <t>ИП Глазунов А.В.</t>
  </si>
  <si>
    <t>ИП Гришукевич В.А.</t>
  </si>
  <si>
    <t>ИП Красовский В.А.</t>
  </si>
  <si>
    <t>ИП Красовский С.А.</t>
  </si>
  <si>
    <t>ИП Колыванова Е.А.</t>
  </si>
  <si>
    <t>ИП Кондратенко В.А.</t>
  </si>
  <si>
    <t>ИП Костеркин М.Л.</t>
  </si>
  <si>
    <t>ИП Павлицкий А.А.</t>
  </si>
  <si>
    <t>ИП Патюков А.В.</t>
  </si>
  <si>
    <t>ИП Петрова С.И.</t>
  </si>
  <si>
    <t>ИП Поротов О.В.</t>
  </si>
  <si>
    <t>ИП Попов М.И.</t>
  </si>
  <si>
    <t>ИП Редин Ю.С.</t>
  </si>
  <si>
    <t>ИП Ряжев Г.В.</t>
  </si>
  <si>
    <t>ИП Саратов В.В.</t>
  </si>
  <si>
    <t>ИП Степин А.В.</t>
  </si>
  <si>
    <t>ИП Тагиров Р.Л.</t>
  </si>
  <si>
    <t>ИП Турдагин Р.Н.</t>
  </si>
  <si>
    <t>ИП Шувалов В.В.</t>
  </si>
  <si>
    <t>ООО "Варк"</t>
  </si>
  <si>
    <t>СРО КМНС "Агапа"</t>
  </si>
  <si>
    <t>СРО КМНС "Арылар"</t>
  </si>
  <si>
    <t>СРО КМНС "Кумак Кытыл"</t>
  </si>
  <si>
    <t>СРО КМНС "Ня танса"</t>
  </si>
  <si>
    <t>СПРА "Воронцово"</t>
  </si>
  <si>
    <t>СХА "Заря"</t>
  </si>
  <si>
    <t>СХА "Левинские Пески"</t>
  </si>
  <si>
    <t>ОКМН "Мукустур"</t>
  </si>
  <si>
    <t>ООО "ЗФ "Антур"</t>
  </si>
  <si>
    <t>ООО "ПХ "Пясино"</t>
  </si>
  <si>
    <t>ООО "Саяны"</t>
  </si>
  <si>
    <t>ИП Дудко С.А.</t>
  </si>
  <si>
    <t>ИП Дегтярева З.Д.</t>
  </si>
  <si>
    <t>ИП Кондратьев И.А</t>
  </si>
  <si>
    <t>ИП Фадеев Е.Л.</t>
  </si>
  <si>
    <t>распределено</t>
  </si>
  <si>
    <t xml:space="preserve">лимит </t>
  </si>
  <si>
    <t>резерв</t>
  </si>
  <si>
    <t>Реки бассейна реки Пясина</t>
  </si>
  <si>
    <t>Озера бассейна реки Пясина</t>
  </si>
  <si>
    <t>Приложение 2 к постановлению Администрации муниципального района от                  №</t>
  </si>
  <si>
    <t>Распределение промышленных квот добычи (вылова) водных биологических ресурсов по бассейну реки Пясина в границах Таймырского Долгано-Ненецкого муниципального района между пользователями на 2018 год.</t>
  </si>
  <si>
    <t>Итого по бассейну р.Пясина</t>
  </si>
  <si>
    <t>Итого по рекам  бассейна реки  Пясина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</si>
</sst>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10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60"/>
      <name val="Times New Roman"/>
      <family val="1"/>
      <charset val="204"/>
    </font>
    <font>
      <i/>
      <sz val="11"/>
      <color indexed="6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7" xfId="0" applyFont="1" applyFill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/>
    <xf numFmtId="2" fontId="3" fillId="2" borderId="25" xfId="0" applyNumberFormat="1" applyFont="1" applyFill="1" applyBorder="1" applyAlignment="1">
      <alignment horizontal="center" vertical="center"/>
    </xf>
    <xf numFmtId="2" fontId="3" fillId="2" borderId="26" xfId="0" applyNumberFormat="1" applyFont="1" applyFill="1" applyBorder="1" applyAlignment="1">
      <alignment horizontal="center" vertical="center"/>
    </xf>
    <xf numFmtId="2" fontId="3" fillId="2" borderId="27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3" fillId="2" borderId="28" xfId="0" applyNumberFormat="1" applyFont="1" applyFill="1" applyBorder="1" applyAlignment="1">
      <alignment horizontal="center" vertical="center"/>
    </xf>
    <xf numFmtId="2" fontId="3" fillId="2" borderId="29" xfId="0" applyNumberFormat="1" applyFont="1" applyFill="1" applyBorder="1" applyAlignment="1">
      <alignment horizontal="center" vertical="center"/>
    </xf>
    <xf numFmtId="0" fontId="6" fillId="2" borderId="24" xfId="0" applyFont="1" applyFill="1" applyBorder="1"/>
    <xf numFmtId="0" fontId="3" fillId="2" borderId="24" xfId="0" applyFont="1" applyFill="1" applyBorder="1" applyAlignment="1">
      <alignment vertical="center"/>
    </xf>
    <xf numFmtId="0" fontId="3" fillId="2" borderId="30" xfId="0" applyFont="1" applyFill="1" applyBorder="1"/>
    <xf numFmtId="0" fontId="3" fillId="2" borderId="0" xfId="0" applyFont="1" applyFill="1" applyBorder="1"/>
    <xf numFmtId="2" fontId="3" fillId="2" borderId="31" xfId="0" applyNumberFormat="1" applyFont="1" applyFill="1" applyBorder="1" applyAlignment="1">
      <alignment horizontal="center" vertical="center"/>
    </xf>
    <xf numFmtId="2" fontId="3" fillId="2" borderId="32" xfId="0" applyNumberFormat="1" applyFont="1" applyFill="1" applyBorder="1" applyAlignment="1">
      <alignment horizontal="center" vertical="center"/>
    </xf>
    <xf numFmtId="2" fontId="3" fillId="2" borderId="33" xfId="0" applyNumberFormat="1" applyFont="1" applyFill="1" applyBorder="1" applyAlignment="1">
      <alignment horizontal="center" vertical="center"/>
    </xf>
    <xf numFmtId="2" fontId="3" fillId="2" borderId="34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2" fontId="3" fillId="2" borderId="36" xfId="0" applyNumberFormat="1" applyFont="1" applyFill="1" applyBorder="1" applyAlignment="1">
      <alignment horizontal="center" vertical="center"/>
    </xf>
    <xf numFmtId="2" fontId="3" fillId="2" borderId="37" xfId="0" applyNumberFormat="1" applyFont="1" applyFill="1" applyBorder="1" applyAlignment="1">
      <alignment horizontal="center" vertical="center"/>
    </xf>
    <xf numFmtId="2" fontId="3" fillId="2" borderId="38" xfId="0" applyNumberFormat="1" applyFont="1" applyFill="1" applyBorder="1" applyAlignment="1">
      <alignment horizontal="center" vertical="center"/>
    </xf>
    <xf numFmtId="2" fontId="3" fillId="2" borderId="39" xfId="0" applyNumberFormat="1" applyFont="1" applyFill="1" applyBorder="1" applyAlignment="1">
      <alignment horizontal="center" vertical="center"/>
    </xf>
    <xf numFmtId="2" fontId="3" fillId="2" borderId="40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3" fillId="2" borderId="41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2" fontId="3" fillId="2" borderId="42" xfId="0" applyNumberFormat="1" applyFont="1" applyFill="1" applyBorder="1" applyAlignment="1">
      <alignment horizontal="center" vertical="center"/>
    </xf>
    <xf numFmtId="2" fontId="3" fillId="2" borderId="43" xfId="0" applyNumberFormat="1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46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2" fontId="4" fillId="2" borderId="47" xfId="0" applyNumberFormat="1" applyFont="1" applyFill="1" applyBorder="1" applyAlignment="1">
      <alignment horizontal="center"/>
    </xf>
    <xf numFmtId="164" fontId="4" fillId="2" borderId="48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2" fontId="7" fillId="2" borderId="8" xfId="0" applyNumberFormat="1" applyFon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7" fillId="2" borderId="12" xfId="0" applyNumberFormat="1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2" fontId="7" fillId="2" borderId="49" xfId="0" applyNumberFormat="1" applyFont="1" applyFill="1" applyBorder="1" applyAlignment="1">
      <alignment horizontal="center"/>
    </xf>
    <xf numFmtId="1" fontId="7" fillId="2" borderId="31" xfId="0" applyNumberFormat="1" applyFont="1" applyFill="1" applyBorder="1" applyAlignment="1">
      <alignment horizontal="center"/>
    </xf>
    <xf numFmtId="1" fontId="7" fillId="2" borderId="32" xfId="0" applyNumberFormat="1" applyFont="1" applyFill="1" applyBorder="1" applyAlignment="1">
      <alignment horizontal="center"/>
    </xf>
    <xf numFmtId="1" fontId="7" fillId="2" borderId="50" xfId="0" applyNumberFormat="1" applyFont="1" applyFill="1" applyBorder="1" applyAlignment="1">
      <alignment horizontal="center"/>
    </xf>
    <xf numFmtId="1" fontId="7" fillId="2" borderId="34" xfId="0" applyNumberFormat="1" applyFont="1" applyFill="1" applyBorder="1" applyAlignment="1">
      <alignment horizontal="center"/>
    </xf>
    <xf numFmtId="1" fontId="7" fillId="2" borderId="48" xfId="0" applyNumberFormat="1" applyFont="1" applyFill="1" applyBorder="1" applyAlignment="1">
      <alignment horizontal="center"/>
    </xf>
    <xf numFmtId="1" fontId="7" fillId="2" borderId="49" xfId="0" applyNumberFormat="1" applyFont="1" applyFill="1" applyBorder="1" applyAlignment="1">
      <alignment horizontal="center"/>
    </xf>
    <xf numFmtId="1" fontId="7" fillId="2" borderId="44" xfId="0" applyNumberFormat="1" applyFont="1" applyFill="1" applyBorder="1" applyAlignment="1">
      <alignment horizontal="center"/>
    </xf>
    <xf numFmtId="0" fontId="8" fillId="2" borderId="0" xfId="0" applyFont="1" applyFill="1"/>
    <xf numFmtId="2" fontId="3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2" fontId="3" fillId="2" borderId="0" xfId="0" applyNumberFormat="1" applyFont="1" applyFill="1"/>
    <xf numFmtId="2" fontId="9" fillId="2" borderId="0" xfId="0" applyNumberFormat="1" applyFont="1" applyFill="1" applyAlignment="1">
      <alignment horizontal="center"/>
    </xf>
    <xf numFmtId="2" fontId="9" fillId="2" borderId="0" xfId="0" applyNumberFormat="1" applyFont="1" applyFill="1"/>
    <xf numFmtId="165" fontId="9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164" fontId="4" fillId="2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71;&#1057;&#1053;&#1048;&#1050;&#1054;&#1042;&#1040;/&#1056;&#1099;&#1073;&#1086;&#1083;&#1086;&#1074;&#1089;&#1090;&#1074;&#1086;%20Bhf/&#1088;&#1072;&#1089;&#1095;&#1077;&#1090;%20&#1083;&#1080;&#1084;&#1080;&#1090;&#1086;&#1074;/&#1088;&#1072;&#1089;&#1087;&#1088;&#1077;&#1076;&#1077;&#1083;&#1077;&#1085;&#1080;&#1077;%20&#1085;&#1072;%202018/&#1055;&#1103;&#1089;&#1080;&#1085;&#1072;%202018%20&#1054;&#1044;&#105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ОДУ"/>
      <sheetName val="Кз река"/>
      <sheetName val="Кз озера"/>
      <sheetName val="Vmin"/>
      <sheetName val="расчет лимита"/>
      <sheetName val="ограничение по заявке"/>
      <sheetName val="расчет резерва"/>
      <sheetName val="повторный резерв"/>
      <sheetName val="для комиссии"/>
      <sheetName val="РПУ"/>
      <sheetName val="МТБ"/>
    </sheetNames>
    <sheetDataSet>
      <sheetData sheetId="0">
        <row r="9">
          <cell r="J9">
            <v>4</v>
          </cell>
          <cell r="K9">
            <v>5</v>
          </cell>
          <cell r="L9">
            <v>3.5</v>
          </cell>
          <cell r="M9">
            <v>1</v>
          </cell>
          <cell r="N9">
            <v>1</v>
          </cell>
        </row>
        <row r="10">
          <cell r="J10">
            <v>5</v>
          </cell>
          <cell r="L10">
            <v>6</v>
          </cell>
        </row>
        <row r="11">
          <cell r="D11">
            <v>0.5</v>
          </cell>
          <cell r="E11">
            <v>1</v>
          </cell>
          <cell r="F11">
            <v>1</v>
          </cell>
          <cell r="G11">
            <v>0.1</v>
          </cell>
          <cell r="H11">
            <v>0.3</v>
          </cell>
          <cell r="J11">
            <v>0.5</v>
          </cell>
          <cell r="K11">
            <v>2</v>
          </cell>
          <cell r="L11">
            <v>1</v>
          </cell>
        </row>
        <row r="12">
          <cell r="C12">
            <v>5</v>
          </cell>
          <cell r="D12">
            <v>2</v>
          </cell>
          <cell r="E12">
            <v>5</v>
          </cell>
          <cell r="F12">
            <v>2</v>
          </cell>
          <cell r="H12">
            <v>2</v>
          </cell>
          <cell r="J12">
            <v>2</v>
          </cell>
          <cell r="K12">
            <v>5</v>
          </cell>
          <cell r="L12">
            <v>2</v>
          </cell>
          <cell r="M12">
            <v>10</v>
          </cell>
        </row>
        <row r="13">
          <cell r="C13">
            <v>10</v>
          </cell>
          <cell r="D13">
            <v>10</v>
          </cell>
          <cell r="E13">
            <v>10</v>
          </cell>
          <cell r="F13">
            <v>10</v>
          </cell>
          <cell r="G13">
            <v>7</v>
          </cell>
          <cell r="H13">
            <v>10</v>
          </cell>
          <cell r="J13">
            <v>10</v>
          </cell>
          <cell r="K13">
            <v>10</v>
          </cell>
          <cell r="L13">
            <v>10</v>
          </cell>
          <cell r="M13">
            <v>4</v>
          </cell>
          <cell r="N13">
            <v>10</v>
          </cell>
          <cell r="P13">
            <v>10</v>
          </cell>
        </row>
        <row r="14">
          <cell r="J14">
            <v>3</v>
          </cell>
          <cell r="K14">
            <v>4</v>
          </cell>
          <cell r="L14">
            <v>4</v>
          </cell>
          <cell r="M14">
            <v>1</v>
          </cell>
          <cell r="P14">
            <v>1</v>
          </cell>
        </row>
        <row r="15"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0.5</v>
          </cell>
          <cell r="H15">
            <v>1</v>
          </cell>
          <cell r="J15">
            <v>1</v>
          </cell>
          <cell r="K15">
            <v>1</v>
          </cell>
          <cell r="L15">
            <v>1</v>
          </cell>
        </row>
        <row r="17">
          <cell r="J17">
            <v>0.5</v>
          </cell>
          <cell r="M17">
            <v>0.1</v>
          </cell>
        </row>
        <row r="18">
          <cell r="C18">
            <v>5</v>
          </cell>
          <cell r="D18">
            <v>3</v>
          </cell>
          <cell r="E18">
            <v>10</v>
          </cell>
          <cell r="F18">
            <v>10</v>
          </cell>
          <cell r="H18">
            <v>5</v>
          </cell>
          <cell r="J18">
            <v>1</v>
          </cell>
          <cell r="K18">
            <v>5</v>
          </cell>
        </row>
        <row r="19">
          <cell r="C19">
            <v>1</v>
          </cell>
          <cell r="D19">
            <v>0.5</v>
          </cell>
          <cell r="F19">
            <v>1</v>
          </cell>
          <cell r="M19">
            <v>0.5</v>
          </cell>
        </row>
        <row r="20">
          <cell r="C20">
            <v>2</v>
          </cell>
          <cell r="D20">
            <v>1</v>
          </cell>
          <cell r="E20">
            <v>10</v>
          </cell>
          <cell r="F20">
            <v>5</v>
          </cell>
          <cell r="H20">
            <v>5</v>
          </cell>
          <cell r="J20">
            <v>1</v>
          </cell>
          <cell r="K20">
            <v>10</v>
          </cell>
          <cell r="L20">
            <v>5</v>
          </cell>
          <cell r="M20">
            <v>1</v>
          </cell>
        </row>
        <row r="21">
          <cell r="C21">
            <v>0.5</v>
          </cell>
          <cell r="D21">
            <v>0.3</v>
          </cell>
          <cell r="E21">
            <v>2</v>
          </cell>
          <cell r="F21">
            <v>1</v>
          </cell>
          <cell r="J21">
            <v>0.3</v>
          </cell>
          <cell r="K21">
            <v>2</v>
          </cell>
          <cell r="L21">
            <v>1</v>
          </cell>
          <cell r="M21">
            <v>0.5</v>
          </cell>
        </row>
        <row r="22">
          <cell r="J22">
            <v>2</v>
          </cell>
          <cell r="K22">
            <v>5</v>
          </cell>
          <cell r="L22">
            <v>20</v>
          </cell>
          <cell r="M22">
            <v>2</v>
          </cell>
        </row>
        <row r="23">
          <cell r="C23">
            <v>0.5</v>
          </cell>
          <cell r="E23">
            <v>0.5</v>
          </cell>
          <cell r="F23">
            <v>0.3</v>
          </cell>
          <cell r="J23">
            <v>0.5</v>
          </cell>
          <cell r="K23">
            <v>0.3</v>
          </cell>
          <cell r="L23">
            <v>0.5</v>
          </cell>
          <cell r="M23">
            <v>0.2</v>
          </cell>
        </row>
        <row r="24">
          <cell r="M24">
            <v>0.5</v>
          </cell>
        </row>
        <row r="26">
          <cell r="J26">
            <v>3</v>
          </cell>
          <cell r="K26">
            <v>4</v>
          </cell>
          <cell r="L26">
            <v>4</v>
          </cell>
          <cell r="M26">
            <v>1</v>
          </cell>
          <cell r="N26">
            <v>3</v>
          </cell>
          <cell r="P26">
            <v>1</v>
          </cell>
        </row>
        <row r="27">
          <cell r="J27">
            <v>0.5</v>
          </cell>
          <cell r="M27">
            <v>0.5</v>
          </cell>
        </row>
        <row r="28">
          <cell r="M28">
            <v>0.6</v>
          </cell>
        </row>
        <row r="29">
          <cell r="C29">
            <v>2</v>
          </cell>
          <cell r="D29">
            <v>2</v>
          </cell>
          <cell r="E29">
            <v>2</v>
          </cell>
          <cell r="F29">
            <v>2</v>
          </cell>
          <cell r="G29">
            <v>0.5</v>
          </cell>
          <cell r="H29">
            <v>5</v>
          </cell>
          <cell r="J29">
            <v>1</v>
          </cell>
          <cell r="M29">
            <v>1</v>
          </cell>
        </row>
        <row r="30">
          <cell r="C30">
            <v>2</v>
          </cell>
          <cell r="D30">
            <v>1</v>
          </cell>
          <cell r="E30">
            <v>5</v>
          </cell>
          <cell r="F30">
            <v>2</v>
          </cell>
          <cell r="H30">
            <v>1</v>
          </cell>
          <cell r="J30">
            <v>1</v>
          </cell>
          <cell r="K30">
            <v>5</v>
          </cell>
          <cell r="L30">
            <v>2</v>
          </cell>
          <cell r="M30">
            <v>1</v>
          </cell>
          <cell r="P30">
            <v>1</v>
          </cell>
        </row>
        <row r="31">
          <cell r="C31">
            <v>2</v>
          </cell>
          <cell r="D31">
            <v>2</v>
          </cell>
          <cell r="E31">
            <v>3</v>
          </cell>
          <cell r="F31">
            <v>1</v>
          </cell>
          <cell r="J31">
            <v>2</v>
          </cell>
          <cell r="L31">
            <v>1</v>
          </cell>
        </row>
        <row r="32">
          <cell r="C32">
            <v>15</v>
          </cell>
          <cell r="D32">
            <v>2</v>
          </cell>
          <cell r="E32">
            <v>15</v>
          </cell>
          <cell r="F32">
            <v>10</v>
          </cell>
          <cell r="G32">
            <v>10</v>
          </cell>
          <cell r="H32">
            <v>15</v>
          </cell>
          <cell r="J32">
            <v>2</v>
          </cell>
          <cell r="K32">
            <v>10</v>
          </cell>
          <cell r="M32">
            <v>10</v>
          </cell>
          <cell r="N32">
            <v>10</v>
          </cell>
          <cell r="P32">
            <v>5</v>
          </cell>
        </row>
        <row r="33">
          <cell r="J33">
            <v>5</v>
          </cell>
          <cell r="K33">
            <v>6</v>
          </cell>
          <cell r="L33">
            <v>6</v>
          </cell>
          <cell r="M33">
            <v>3</v>
          </cell>
          <cell r="N33">
            <v>5</v>
          </cell>
          <cell r="P33">
            <v>3</v>
          </cell>
        </row>
        <row r="34">
          <cell r="C34">
            <v>3</v>
          </cell>
          <cell r="D34">
            <v>0.5</v>
          </cell>
          <cell r="E34">
            <v>3.5</v>
          </cell>
          <cell r="F34">
            <v>2</v>
          </cell>
          <cell r="G34">
            <v>0.5</v>
          </cell>
          <cell r="H34">
            <v>1</v>
          </cell>
          <cell r="J34">
            <v>0.5</v>
          </cell>
          <cell r="K34">
            <v>3</v>
          </cell>
          <cell r="M34">
            <v>0.2</v>
          </cell>
          <cell r="N34">
            <v>3</v>
          </cell>
          <cell r="P34">
            <v>0.2</v>
          </cell>
        </row>
        <row r="35">
          <cell r="D35">
            <v>1</v>
          </cell>
          <cell r="E35">
            <v>2</v>
          </cell>
          <cell r="F35">
            <v>1.5</v>
          </cell>
          <cell r="G35">
            <v>0.5</v>
          </cell>
          <cell r="J35">
            <v>1</v>
          </cell>
          <cell r="K35">
            <v>2</v>
          </cell>
          <cell r="M35">
            <v>0.3</v>
          </cell>
        </row>
        <row r="36">
          <cell r="C36">
            <v>20</v>
          </cell>
          <cell r="D36">
            <v>5</v>
          </cell>
          <cell r="E36">
            <v>20</v>
          </cell>
          <cell r="F36">
            <v>10</v>
          </cell>
          <cell r="H36">
            <v>10</v>
          </cell>
          <cell r="J36">
            <v>5</v>
          </cell>
          <cell r="K36">
            <v>20</v>
          </cell>
          <cell r="L36">
            <v>10</v>
          </cell>
          <cell r="M36">
            <v>3</v>
          </cell>
        </row>
        <row r="37">
          <cell r="C37">
            <v>1</v>
          </cell>
          <cell r="D37">
            <v>1</v>
          </cell>
          <cell r="E37">
            <v>1</v>
          </cell>
          <cell r="F37">
            <v>1</v>
          </cell>
          <cell r="H37">
            <v>1</v>
          </cell>
          <cell r="J37">
            <v>1</v>
          </cell>
          <cell r="K37">
            <v>2</v>
          </cell>
          <cell r="L37">
            <v>1</v>
          </cell>
          <cell r="M37">
            <v>2</v>
          </cell>
          <cell r="P37">
            <v>1</v>
          </cell>
        </row>
        <row r="38">
          <cell r="C38">
            <v>10</v>
          </cell>
          <cell r="D38">
            <v>10</v>
          </cell>
          <cell r="E38">
            <v>10</v>
          </cell>
          <cell r="F38">
            <v>10</v>
          </cell>
          <cell r="H38">
            <v>5</v>
          </cell>
          <cell r="J38">
            <v>10</v>
          </cell>
          <cell r="K38">
            <v>15</v>
          </cell>
          <cell r="L38">
            <v>10</v>
          </cell>
          <cell r="M38">
            <v>5</v>
          </cell>
        </row>
        <row r="39">
          <cell r="C39">
            <v>15</v>
          </cell>
          <cell r="D39">
            <v>5</v>
          </cell>
          <cell r="E39">
            <v>20</v>
          </cell>
          <cell r="F39">
            <v>15</v>
          </cell>
          <cell r="G39">
            <v>10</v>
          </cell>
          <cell r="H39">
            <v>10</v>
          </cell>
          <cell r="J39">
            <v>5</v>
          </cell>
          <cell r="K39">
            <v>30</v>
          </cell>
          <cell r="L39">
            <v>20</v>
          </cell>
          <cell r="M39">
            <v>4</v>
          </cell>
          <cell r="P39">
            <v>2</v>
          </cell>
        </row>
        <row r="40">
          <cell r="J40">
            <v>2</v>
          </cell>
          <cell r="M40">
            <v>1</v>
          </cell>
        </row>
        <row r="41">
          <cell r="C41">
            <v>4</v>
          </cell>
          <cell r="D41">
            <v>4</v>
          </cell>
          <cell r="E41">
            <v>4</v>
          </cell>
          <cell r="F41">
            <v>3</v>
          </cell>
          <cell r="H41">
            <v>2</v>
          </cell>
          <cell r="J41">
            <v>3</v>
          </cell>
          <cell r="K41">
            <v>10</v>
          </cell>
          <cell r="M41">
            <v>2</v>
          </cell>
          <cell r="N41">
            <v>6</v>
          </cell>
          <cell r="P41">
            <v>2</v>
          </cell>
        </row>
        <row r="42">
          <cell r="C42">
            <v>10</v>
          </cell>
          <cell r="D42">
            <v>1</v>
          </cell>
          <cell r="E42">
            <v>10</v>
          </cell>
          <cell r="F42">
            <v>10</v>
          </cell>
          <cell r="G42">
            <v>2</v>
          </cell>
        </row>
        <row r="43">
          <cell r="C43">
            <v>12</v>
          </cell>
          <cell r="D43">
            <v>1</v>
          </cell>
          <cell r="E43">
            <v>10</v>
          </cell>
          <cell r="F43">
            <v>3</v>
          </cell>
          <cell r="G43">
            <v>2</v>
          </cell>
          <cell r="J43">
            <v>1</v>
          </cell>
          <cell r="K43">
            <v>6</v>
          </cell>
        </row>
        <row r="44">
          <cell r="J44">
            <v>10</v>
          </cell>
          <cell r="K44">
            <v>5</v>
          </cell>
        </row>
        <row r="46">
          <cell r="L46">
            <v>1</v>
          </cell>
        </row>
        <row r="47">
          <cell r="K47">
            <v>3</v>
          </cell>
          <cell r="L47">
            <v>3</v>
          </cell>
        </row>
        <row r="48">
          <cell r="K48">
            <v>1.5</v>
          </cell>
          <cell r="L48">
            <v>3</v>
          </cell>
        </row>
        <row r="49">
          <cell r="C49">
            <v>121</v>
          </cell>
          <cell r="D49">
            <v>53.8</v>
          </cell>
          <cell r="E49">
            <v>146</v>
          </cell>
          <cell r="F49">
            <v>101.8</v>
          </cell>
          <cell r="G49">
            <v>37.6</v>
          </cell>
          <cell r="H49">
            <v>73.3</v>
          </cell>
          <cell r="J49">
            <v>86.9</v>
          </cell>
          <cell r="K49">
            <v>196.79999999999998</v>
          </cell>
          <cell r="L49">
            <v>182.89999999999998</v>
          </cell>
          <cell r="M49">
            <v>56.400000000000006</v>
          </cell>
          <cell r="N49">
            <v>57.5</v>
          </cell>
          <cell r="P49">
            <v>26.2</v>
          </cell>
        </row>
        <row r="50">
          <cell r="C50">
            <v>8.85</v>
          </cell>
          <cell r="D50">
            <v>1.8</v>
          </cell>
          <cell r="E50">
            <v>28.9</v>
          </cell>
          <cell r="F50">
            <v>18.198</v>
          </cell>
          <cell r="G50">
            <v>0.4</v>
          </cell>
          <cell r="H50">
            <v>4.3</v>
          </cell>
          <cell r="J50">
            <v>18.492999999999999</v>
          </cell>
          <cell r="K50">
            <v>57.39</v>
          </cell>
          <cell r="L50">
            <v>57.192</v>
          </cell>
          <cell r="M50">
            <v>6.4470000000000001</v>
          </cell>
          <cell r="N50">
            <v>0.45</v>
          </cell>
          <cell r="P50">
            <v>3.85</v>
          </cell>
        </row>
      </sheetData>
      <sheetData sheetId="1">
        <row r="7">
          <cell r="C7">
            <v>4.05</v>
          </cell>
        </row>
        <row r="8">
          <cell r="C8">
            <v>4.05</v>
          </cell>
        </row>
        <row r="9">
          <cell r="C9">
            <v>20.25</v>
          </cell>
        </row>
        <row r="10">
          <cell r="C10">
            <v>4.05</v>
          </cell>
        </row>
        <row r="11">
          <cell r="C11">
            <v>67.5</v>
          </cell>
        </row>
        <row r="12">
          <cell r="C12">
            <v>4.05</v>
          </cell>
        </row>
        <row r="13">
          <cell r="C13">
            <v>12.15</v>
          </cell>
        </row>
        <row r="14">
          <cell r="C14">
            <v>4.05</v>
          </cell>
        </row>
        <row r="15">
          <cell r="C15">
            <v>4.05</v>
          </cell>
        </row>
        <row r="16">
          <cell r="C16">
            <v>56.25</v>
          </cell>
        </row>
        <row r="17">
          <cell r="C17">
            <v>36</v>
          </cell>
        </row>
        <row r="18">
          <cell r="C18">
            <v>4.05</v>
          </cell>
        </row>
        <row r="19">
          <cell r="C19">
            <v>4.05</v>
          </cell>
        </row>
        <row r="20">
          <cell r="C20">
            <v>12.15</v>
          </cell>
        </row>
        <row r="21">
          <cell r="C21">
            <v>4.5</v>
          </cell>
        </row>
        <row r="22">
          <cell r="C22">
            <v>5.625</v>
          </cell>
        </row>
        <row r="23">
          <cell r="C23">
            <v>4.05</v>
          </cell>
        </row>
        <row r="24">
          <cell r="C24">
            <v>4.05</v>
          </cell>
        </row>
        <row r="25">
          <cell r="C25">
            <v>4.05</v>
          </cell>
        </row>
        <row r="26">
          <cell r="C26">
            <v>4.05</v>
          </cell>
        </row>
        <row r="27">
          <cell r="C27">
            <v>31.5</v>
          </cell>
        </row>
        <row r="28">
          <cell r="C28">
            <v>4.05</v>
          </cell>
        </row>
        <row r="29">
          <cell r="C29">
            <v>4.5</v>
          </cell>
        </row>
        <row r="30">
          <cell r="C30">
            <v>39.375</v>
          </cell>
        </row>
        <row r="31">
          <cell r="C31">
            <v>4.05</v>
          </cell>
        </row>
        <row r="32">
          <cell r="C32">
            <v>27</v>
          </cell>
        </row>
        <row r="33">
          <cell r="C33">
            <v>35</v>
          </cell>
        </row>
        <row r="34">
          <cell r="C34">
            <v>16.2</v>
          </cell>
        </row>
        <row r="35">
          <cell r="C35">
            <v>4.05</v>
          </cell>
        </row>
        <row r="36">
          <cell r="C36">
            <v>234</v>
          </cell>
        </row>
        <row r="37">
          <cell r="C37">
            <v>229.5</v>
          </cell>
        </row>
        <row r="38">
          <cell r="C38">
            <v>4.05</v>
          </cell>
        </row>
        <row r="39">
          <cell r="C39">
            <v>32.4</v>
          </cell>
        </row>
        <row r="40">
          <cell r="C40">
            <v>68.75</v>
          </cell>
        </row>
        <row r="41">
          <cell r="C41">
            <v>68.75</v>
          </cell>
        </row>
        <row r="42">
          <cell r="C42">
            <v>4.05</v>
          </cell>
        </row>
        <row r="46">
          <cell r="C46">
            <v>4.05</v>
          </cell>
        </row>
      </sheetData>
      <sheetData sheetId="2">
        <row r="7">
          <cell r="D7">
            <v>45</v>
          </cell>
        </row>
        <row r="8">
          <cell r="D8">
            <v>39.375</v>
          </cell>
        </row>
        <row r="9">
          <cell r="D9">
            <v>20.25</v>
          </cell>
        </row>
        <row r="10">
          <cell r="D10">
            <v>4.05</v>
          </cell>
        </row>
        <row r="11">
          <cell r="D11">
            <v>67.5</v>
          </cell>
        </row>
        <row r="12">
          <cell r="D12">
            <v>49.5</v>
          </cell>
        </row>
        <row r="13">
          <cell r="D13">
            <v>12.15</v>
          </cell>
        </row>
        <row r="14">
          <cell r="D14">
            <v>143.75</v>
          </cell>
        </row>
        <row r="15">
          <cell r="D15">
            <v>20.25</v>
          </cell>
        </row>
        <row r="16">
          <cell r="D16">
            <v>31.5</v>
          </cell>
        </row>
        <row r="17">
          <cell r="D17">
            <v>56.25</v>
          </cell>
        </row>
        <row r="18">
          <cell r="D18">
            <v>4.05</v>
          </cell>
        </row>
        <row r="19">
          <cell r="D19">
            <v>4.05</v>
          </cell>
        </row>
        <row r="20">
          <cell r="D20">
            <v>44.550000000000004</v>
          </cell>
        </row>
        <row r="21">
          <cell r="D21">
            <v>5.625</v>
          </cell>
        </row>
        <row r="22">
          <cell r="D22">
            <v>61.875</v>
          </cell>
        </row>
        <row r="23">
          <cell r="D23">
            <v>45</v>
          </cell>
        </row>
        <row r="24">
          <cell r="D24">
            <v>58.5</v>
          </cell>
        </row>
        <row r="25">
          <cell r="D25">
            <v>20.25</v>
          </cell>
        </row>
        <row r="26">
          <cell r="D26">
            <v>13.5</v>
          </cell>
        </row>
        <row r="27">
          <cell r="D27">
            <v>31.5</v>
          </cell>
        </row>
        <row r="28">
          <cell r="D28">
            <v>4.05</v>
          </cell>
        </row>
        <row r="29">
          <cell r="D29">
            <v>4.5</v>
          </cell>
        </row>
        <row r="30">
          <cell r="D30">
            <v>33.75</v>
          </cell>
        </row>
        <row r="31">
          <cell r="D31">
            <v>45</v>
          </cell>
        </row>
        <row r="32">
          <cell r="D32">
            <v>18</v>
          </cell>
        </row>
        <row r="33">
          <cell r="D33">
            <v>35</v>
          </cell>
        </row>
        <row r="34">
          <cell r="D34">
            <v>4.05</v>
          </cell>
        </row>
        <row r="35">
          <cell r="D35">
            <v>4.05</v>
          </cell>
        </row>
        <row r="36">
          <cell r="D36">
            <v>229.5</v>
          </cell>
        </row>
        <row r="37">
          <cell r="D37">
            <v>229.5</v>
          </cell>
        </row>
        <row r="38">
          <cell r="D38">
            <v>118.75</v>
          </cell>
        </row>
        <row r="39">
          <cell r="D39">
            <v>27</v>
          </cell>
        </row>
        <row r="40">
          <cell r="D40">
            <v>5.625</v>
          </cell>
        </row>
        <row r="41">
          <cell r="D41">
            <v>68.75</v>
          </cell>
        </row>
        <row r="42">
          <cell r="D42">
            <v>31.5</v>
          </cell>
        </row>
        <row r="43">
          <cell r="D43">
            <v>72.900000000000006</v>
          </cell>
        </row>
        <row r="44">
          <cell r="D44">
            <v>24.3</v>
          </cell>
        </row>
        <row r="45">
          <cell r="D45">
            <v>27</v>
          </cell>
        </row>
        <row r="46">
          <cell r="D46">
            <v>27</v>
          </cell>
        </row>
      </sheetData>
      <sheetData sheetId="3">
        <row r="49">
          <cell r="J49">
            <v>18.492999999999999</v>
          </cell>
          <cell r="K49">
            <v>57.39</v>
          </cell>
          <cell r="L49">
            <v>57.192</v>
          </cell>
          <cell r="M49">
            <v>6.4470000000000001</v>
          </cell>
          <cell r="N49">
            <v>0.45</v>
          </cell>
          <cell r="O49">
            <v>0.4</v>
          </cell>
          <cell r="P49">
            <v>3.85</v>
          </cell>
        </row>
        <row r="51">
          <cell r="C51">
            <v>9.3295382669196705E-3</v>
          </cell>
          <cell r="D51">
            <v>1.8011166923492567E-3</v>
          </cell>
          <cell r="E51">
            <v>2.8788301390604454E-2</v>
          </cell>
          <cell r="F51">
            <v>1.8127664661114876E-2</v>
          </cell>
          <cell r="G51">
            <v>6.4464141821112008E-4</v>
          </cell>
          <cell r="H51">
            <v>5.4964017741873632E-3</v>
          </cell>
          <cell r="J51">
            <v>1.1426894261218814E-2</v>
          </cell>
          <cell r="K51">
            <v>3.2431516041987483E-2</v>
          </cell>
          <cell r="L51">
            <v>3.2074926741724269E-2</v>
          </cell>
          <cell r="M51">
            <v>4.675635493345905E-3</v>
          </cell>
          <cell r="N51">
            <v>8.6956521739130438E-4</v>
          </cell>
          <cell r="O51">
            <v>1.1048960707133485E-3</v>
          </cell>
          <cell r="P51">
            <v>7.1714631647573808E-3</v>
          </cell>
        </row>
      </sheetData>
      <sheetData sheetId="4">
        <row r="45">
          <cell r="J45" t="str">
            <v/>
          </cell>
        </row>
        <row r="46">
          <cell r="J46" t="str">
            <v/>
          </cell>
        </row>
        <row r="47">
          <cell r="J47" t="str">
            <v/>
          </cell>
        </row>
        <row r="48">
          <cell r="J48" t="str">
            <v/>
          </cell>
        </row>
      </sheetData>
      <sheetData sheetId="5">
        <row r="50">
          <cell r="C50">
            <v>8.85</v>
          </cell>
          <cell r="D50">
            <v>1.8</v>
          </cell>
          <cell r="E50">
            <v>28.9</v>
          </cell>
          <cell r="F50">
            <v>18.198</v>
          </cell>
          <cell r="H50">
            <v>4.3</v>
          </cell>
        </row>
        <row r="55">
          <cell r="J55">
            <v>2.4335706586590599E-3</v>
          </cell>
          <cell r="K55">
            <v>1.0434945926551883E-2</v>
          </cell>
          <cell r="L55">
            <v>1.1927393884847226E-2</v>
          </cell>
          <cell r="M55">
            <v>1.2911816794594262E-3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Normal="100" workbookViewId="0">
      <selection activeCell="M31" sqref="M31"/>
    </sheetView>
  </sheetViews>
  <sheetFormatPr defaultColWidth="6.140625" defaultRowHeight="14.25" customHeight="1"/>
  <cols>
    <col min="1" max="1" width="3.85546875" style="3" customWidth="1"/>
    <col min="2" max="2" width="24.5703125" style="2" customWidth="1"/>
    <col min="3" max="8" width="6.5703125" style="3" customWidth="1"/>
    <col min="9" max="9" width="8.28515625" style="7" customWidth="1"/>
    <col min="10" max="11" width="6.5703125" style="3" customWidth="1"/>
    <col min="12" max="12" width="7.42578125" style="3" customWidth="1"/>
    <col min="13" max="16" width="6.5703125" style="3" customWidth="1"/>
    <col min="17" max="17" width="8.85546875" style="7" customWidth="1"/>
    <col min="18" max="18" width="8.5703125" style="8" customWidth="1"/>
    <col min="19" max="256" width="6.140625" style="2"/>
    <col min="257" max="257" width="3.85546875" style="2" customWidth="1"/>
    <col min="258" max="258" width="24.5703125" style="2" customWidth="1"/>
    <col min="259" max="264" width="6.5703125" style="2" customWidth="1"/>
    <col min="265" max="265" width="8.28515625" style="2" customWidth="1"/>
    <col min="266" max="272" width="6.5703125" style="2" customWidth="1"/>
    <col min="273" max="273" width="8.85546875" style="2" customWidth="1"/>
    <col min="274" max="274" width="8.5703125" style="2" customWidth="1"/>
    <col min="275" max="512" width="6.140625" style="2"/>
    <col min="513" max="513" width="3.85546875" style="2" customWidth="1"/>
    <col min="514" max="514" width="24.5703125" style="2" customWidth="1"/>
    <col min="515" max="520" width="6.5703125" style="2" customWidth="1"/>
    <col min="521" max="521" width="8.28515625" style="2" customWidth="1"/>
    <col min="522" max="528" width="6.5703125" style="2" customWidth="1"/>
    <col min="529" max="529" width="8.85546875" style="2" customWidth="1"/>
    <col min="530" max="530" width="8.5703125" style="2" customWidth="1"/>
    <col min="531" max="768" width="6.140625" style="2"/>
    <col min="769" max="769" width="3.85546875" style="2" customWidth="1"/>
    <col min="770" max="770" width="24.5703125" style="2" customWidth="1"/>
    <col min="771" max="776" width="6.5703125" style="2" customWidth="1"/>
    <col min="777" max="777" width="8.28515625" style="2" customWidth="1"/>
    <col min="778" max="784" width="6.5703125" style="2" customWidth="1"/>
    <col min="785" max="785" width="8.85546875" style="2" customWidth="1"/>
    <col min="786" max="786" width="8.5703125" style="2" customWidth="1"/>
    <col min="787" max="1024" width="6.140625" style="2"/>
    <col min="1025" max="1025" width="3.85546875" style="2" customWidth="1"/>
    <col min="1026" max="1026" width="24.5703125" style="2" customWidth="1"/>
    <col min="1027" max="1032" width="6.5703125" style="2" customWidth="1"/>
    <col min="1033" max="1033" width="8.28515625" style="2" customWidth="1"/>
    <col min="1034" max="1040" width="6.5703125" style="2" customWidth="1"/>
    <col min="1041" max="1041" width="8.85546875" style="2" customWidth="1"/>
    <col min="1042" max="1042" width="8.5703125" style="2" customWidth="1"/>
    <col min="1043" max="1280" width="6.140625" style="2"/>
    <col min="1281" max="1281" width="3.85546875" style="2" customWidth="1"/>
    <col min="1282" max="1282" width="24.5703125" style="2" customWidth="1"/>
    <col min="1283" max="1288" width="6.5703125" style="2" customWidth="1"/>
    <col min="1289" max="1289" width="8.28515625" style="2" customWidth="1"/>
    <col min="1290" max="1296" width="6.5703125" style="2" customWidth="1"/>
    <col min="1297" max="1297" width="8.85546875" style="2" customWidth="1"/>
    <col min="1298" max="1298" width="8.5703125" style="2" customWidth="1"/>
    <col min="1299" max="1536" width="6.140625" style="2"/>
    <col min="1537" max="1537" width="3.85546875" style="2" customWidth="1"/>
    <col min="1538" max="1538" width="24.5703125" style="2" customWidth="1"/>
    <col min="1539" max="1544" width="6.5703125" style="2" customWidth="1"/>
    <col min="1545" max="1545" width="8.28515625" style="2" customWidth="1"/>
    <col min="1546" max="1552" width="6.5703125" style="2" customWidth="1"/>
    <col min="1553" max="1553" width="8.85546875" style="2" customWidth="1"/>
    <col min="1554" max="1554" width="8.5703125" style="2" customWidth="1"/>
    <col min="1555" max="1792" width="6.140625" style="2"/>
    <col min="1793" max="1793" width="3.85546875" style="2" customWidth="1"/>
    <col min="1794" max="1794" width="24.5703125" style="2" customWidth="1"/>
    <col min="1795" max="1800" width="6.5703125" style="2" customWidth="1"/>
    <col min="1801" max="1801" width="8.28515625" style="2" customWidth="1"/>
    <col min="1802" max="1808" width="6.5703125" style="2" customWidth="1"/>
    <col min="1809" max="1809" width="8.85546875" style="2" customWidth="1"/>
    <col min="1810" max="1810" width="8.5703125" style="2" customWidth="1"/>
    <col min="1811" max="2048" width="6.140625" style="2"/>
    <col min="2049" max="2049" width="3.85546875" style="2" customWidth="1"/>
    <col min="2050" max="2050" width="24.5703125" style="2" customWidth="1"/>
    <col min="2051" max="2056" width="6.5703125" style="2" customWidth="1"/>
    <col min="2057" max="2057" width="8.28515625" style="2" customWidth="1"/>
    <col min="2058" max="2064" width="6.5703125" style="2" customWidth="1"/>
    <col min="2065" max="2065" width="8.85546875" style="2" customWidth="1"/>
    <col min="2066" max="2066" width="8.5703125" style="2" customWidth="1"/>
    <col min="2067" max="2304" width="6.140625" style="2"/>
    <col min="2305" max="2305" width="3.85546875" style="2" customWidth="1"/>
    <col min="2306" max="2306" width="24.5703125" style="2" customWidth="1"/>
    <col min="2307" max="2312" width="6.5703125" style="2" customWidth="1"/>
    <col min="2313" max="2313" width="8.28515625" style="2" customWidth="1"/>
    <col min="2314" max="2320" width="6.5703125" style="2" customWidth="1"/>
    <col min="2321" max="2321" width="8.85546875" style="2" customWidth="1"/>
    <col min="2322" max="2322" width="8.5703125" style="2" customWidth="1"/>
    <col min="2323" max="2560" width="6.140625" style="2"/>
    <col min="2561" max="2561" width="3.85546875" style="2" customWidth="1"/>
    <col min="2562" max="2562" width="24.5703125" style="2" customWidth="1"/>
    <col min="2563" max="2568" width="6.5703125" style="2" customWidth="1"/>
    <col min="2569" max="2569" width="8.28515625" style="2" customWidth="1"/>
    <col min="2570" max="2576" width="6.5703125" style="2" customWidth="1"/>
    <col min="2577" max="2577" width="8.85546875" style="2" customWidth="1"/>
    <col min="2578" max="2578" width="8.5703125" style="2" customWidth="1"/>
    <col min="2579" max="2816" width="6.140625" style="2"/>
    <col min="2817" max="2817" width="3.85546875" style="2" customWidth="1"/>
    <col min="2818" max="2818" width="24.5703125" style="2" customWidth="1"/>
    <col min="2819" max="2824" width="6.5703125" style="2" customWidth="1"/>
    <col min="2825" max="2825" width="8.28515625" style="2" customWidth="1"/>
    <col min="2826" max="2832" width="6.5703125" style="2" customWidth="1"/>
    <col min="2833" max="2833" width="8.85546875" style="2" customWidth="1"/>
    <col min="2834" max="2834" width="8.5703125" style="2" customWidth="1"/>
    <col min="2835" max="3072" width="6.140625" style="2"/>
    <col min="3073" max="3073" width="3.85546875" style="2" customWidth="1"/>
    <col min="3074" max="3074" width="24.5703125" style="2" customWidth="1"/>
    <col min="3075" max="3080" width="6.5703125" style="2" customWidth="1"/>
    <col min="3081" max="3081" width="8.28515625" style="2" customWidth="1"/>
    <col min="3082" max="3088" width="6.5703125" style="2" customWidth="1"/>
    <col min="3089" max="3089" width="8.85546875" style="2" customWidth="1"/>
    <col min="3090" max="3090" width="8.5703125" style="2" customWidth="1"/>
    <col min="3091" max="3328" width="6.140625" style="2"/>
    <col min="3329" max="3329" width="3.85546875" style="2" customWidth="1"/>
    <col min="3330" max="3330" width="24.5703125" style="2" customWidth="1"/>
    <col min="3331" max="3336" width="6.5703125" style="2" customWidth="1"/>
    <col min="3337" max="3337" width="8.28515625" style="2" customWidth="1"/>
    <col min="3338" max="3344" width="6.5703125" style="2" customWidth="1"/>
    <col min="3345" max="3345" width="8.85546875" style="2" customWidth="1"/>
    <col min="3346" max="3346" width="8.5703125" style="2" customWidth="1"/>
    <col min="3347" max="3584" width="6.140625" style="2"/>
    <col min="3585" max="3585" width="3.85546875" style="2" customWidth="1"/>
    <col min="3586" max="3586" width="24.5703125" style="2" customWidth="1"/>
    <col min="3587" max="3592" width="6.5703125" style="2" customWidth="1"/>
    <col min="3593" max="3593" width="8.28515625" style="2" customWidth="1"/>
    <col min="3594" max="3600" width="6.5703125" style="2" customWidth="1"/>
    <col min="3601" max="3601" width="8.85546875" style="2" customWidth="1"/>
    <col min="3602" max="3602" width="8.5703125" style="2" customWidth="1"/>
    <col min="3603" max="3840" width="6.140625" style="2"/>
    <col min="3841" max="3841" width="3.85546875" style="2" customWidth="1"/>
    <col min="3842" max="3842" width="24.5703125" style="2" customWidth="1"/>
    <col min="3843" max="3848" width="6.5703125" style="2" customWidth="1"/>
    <col min="3849" max="3849" width="8.28515625" style="2" customWidth="1"/>
    <col min="3850" max="3856" width="6.5703125" style="2" customWidth="1"/>
    <col min="3857" max="3857" width="8.85546875" style="2" customWidth="1"/>
    <col min="3858" max="3858" width="8.5703125" style="2" customWidth="1"/>
    <col min="3859" max="4096" width="6.140625" style="2"/>
    <col min="4097" max="4097" width="3.85546875" style="2" customWidth="1"/>
    <col min="4098" max="4098" width="24.5703125" style="2" customWidth="1"/>
    <col min="4099" max="4104" width="6.5703125" style="2" customWidth="1"/>
    <col min="4105" max="4105" width="8.28515625" style="2" customWidth="1"/>
    <col min="4106" max="4112" width="6.5703125" style="2" customWidth="1"/>
    <col min="4113" max="4113" width="8.85546875" style="2" customWidth="1"/>
    <col min="4114" max="4114" width="8.5703125" style="2" customWidth="1"/>
    <col min="4115" max="4352" width="6.140625" style="2"/>
    <col min="4353" max="4353" width="3.85546875" style="2" customWidth="1"/>
    <col min="4354" max="4354" width="24.5703125" style="2" customWidth="1"/>
    <col min="4355" max="4360" width="6.5703125" style="2" customWidth="1"/>
    <col min="4361" max="4361" width="8.28515625" style="2" customWidth="1"/>
    <col min="4362" max="4368" width="6.5703125" style="2" customWidth="1"/>
    <col min="4369" max="4369" width="8.85546875" style="2" customWidth="1"/>
    <col min="4370" max="4370" width="8.5703125" style="2" customWidth="1"/>
    <col min="4371" max="4608" width="6.140625" style="2"/>
    <col min="4609" max="4609" width="3.85546875" style="2" customWidth="1"/>
    <col min="4610" max="4610" width="24.5703125" style="2" customWidth="1"/>
    <col min="4611" max="4616" width="6.5703125" style="2" customWidth="1"/>
    <col min="4617" max="4617" width="8.28515625" style="2" customWidth="1"/>
    <col min="4618" max="4624" width="6.5703125" style="2" customWidth="1"/>
    <col min="4625" max="4625" width="8.85546875" style="2" customWidth="1"/>
    <col min="4626" max="4626" width="8.5703125" style="2" customWidth="1"/>
    <col min="4627" max="4864" width="6.140625" style="2"/>
    <col min="4865" max="4865" width="3.85546875" style="2" customWidth="1"/>
    <col min="4866" max="4866" width="24.5703125" style="2" customWidth="1"/>
    <col min="4867" max="4872" width="6.5703125" style="2" customWidth="1"/>
    <col min="4873" max="4873" width="8.28515625" style="2" customWidth="1"/>
    <col min="4874" max="4880" width="6.5703125" style="2" customWidth="1"/>
    <col min="4881" max="4881" width="8.85546875" style="2" customWidth="1"/>
    <col min="4882" max="4882" width="8.5703125" style="2" customWidth="1"/>
    <col min="4883" max="5120" width="6.140625" style="2"/>
    <col min="5121" max="5121" width="3.85546875" style="2" customWidth="1"/>
    <col min="5122" max="5122" width="24.5703125" style="2" customWidth="1"/>
    <col min="5123" max="5128" width="6.5703125" style="2" customWidth="1"/>
    <col min="5129" max="5129" width="8.28515625" style="2" customWidth="1"/>
    <col min="5130" max="5136" width="6.5703125" style="2" customWidth="1"/>
    <col min="5137" max="5137" width="8.85546875" style="2" customWidth="1"/>
    <col min="5138" max="5138" width="8.5703125" style="2" customWidth="1"/>
    <col min="5139" max="5376" width="6.140625" style="2"/>
    <col min="5377" max="5377" width="3.85546875" style="2" customWidth="1"/>
    <col min="5378" max="5378" width="24.5703125" style="2" customWidth="1"/>
    <col min="5379" max="5384" width="6.5703125" style="2" customWidth="1"/>
    <col min="5385" max="5385" width="8.28515625" style="2" customWidth="1"/>
    <col min="5386" max="5392" width="6.5703125" style="2" customWidth="1"/>
    <col min="5393" max="5393" width="8.85546875" style="2" customWidth="1"/>
    <col min="5394" max="5394" width="8.5703125" style="2" customWidth="1"/>
    <col min="5395" max="5632" width="6.140625" style="2"/>
    <col min="5633" max="5633" width="3.85546875" style="2" customWidth="1"/>
    <col min="5634" max="5634" width="24.5703125" style="2" customWidth="1"/>
    <col min="5635" max="5640" width="6.5703125" style="2" customWidth="1"/>
    <col min="5641" max="5641" width="8.28515625" style="2" customWidth="1"/>
    <col min="5642" max="5648" width="6.5703125" style="2" customWidth="1"/>
    <col min="5649" max="5649" width="8.85546875" style="2" customWidth="1"/>
    <col min="5650" max="5650" width="8.5703125" style="2" customWidth="1"/>
    <col min="5651" max="5888" width="6.140625" style="2"/>
    <col min="5889" max="5889" width="3.85546875" style="2" customWidth="1"/>
    <col min="5890" max="5890" width="24.5703125" style="2" customWidth="1"/>
    <col min="5891" max="5896" width="6.5703125" style="2" customWidth="1"/>
    <col min="5897" max="5897" width="8.28515625" style="2" customWidth="1"/>
    <col min="5898" max="5904" width="6.5703125" style="2" customWidth="1"/>
    <col min="5905" max="5905" width="8.85546875" style="2" customWidth="1"/>
    <col min="5906" max="5906" width="8.5703125" style="2" customWidth="1"/>
    <col min="5907" max="6144" width="6.140625" style="2"/>
    <col min="6145" max="6145" width="3.85546875" style="2" customWidth="1"/>
    <col min="6146" max="6146" width="24.5703125" style="2" customWidth="1"/>
    <col min="6147" max="6152" width="6.5703125" style="2" customWidth="1"/>
    <col min="6153" max="6153" width="8.28515625" style="2" customWidth="1"/>
    <col min="6154" max="6160" width="6.5703125" style="2" customWidth="1"/>
    <col min="6161" max="6161" width="8.85546875" style="2" customWidth="1"/>
    <col min="6162" max="6162" width="8.5703125" style="2" customWidth="1"/>
    <col min="6163" max="6400" width="6.140625" style="2"/>
    <col min="6401" max="6401" width="3.85546875" style="2" customWidth="1"/>
    <col min="6402" max="6402" width="24.5703125" style="2" customWidth="1"/>
    <col min="6403" max="6408" width="6.5703125" style="2" customWidth="1"/>
    <col min="6409" max="6409" width="8.28515625" style="2" customWidth="1"/>
    <col min="6410" max="6416" width="6.5703125" style="2" customWidth="1"/>
    <col min="6417" max="6417" width="8.85546875" style="2" customWidth="1"/>
    <col min="6418" max="6418" width="8.5703125" style="2" customWidth="1"/>
    <col min="6419" max="6656" width="6.140625" style="2"/>
    <col min="6657" max="6657" width="3.85546875" style="2" customWidth="1"/>
    <col min="6658" max="6658" width="24.5703125" style="2" customWidth="1"/>
    <col min="6659" max="6664" width="6.5703125" style="2" customWidth="1"/>
    <col min="6665" max="6665" width="8.28515625" style="2" customWidth="1"/>
    <col min="6666" max="6672" width="6.5703125" style="2" customWidth="1"/>
    <col min="6673" max="6673" width="8.85546875" style="2" customWidth="1"/>
    <col min="6674" max="6674" width="8.5703125" style="2" customWidth="1"/>
    <col min="6675" max="6912" width="6.140625" style="2"/>
    <col min="6913" max="6913" width="3.85546875" style="2" customWidth="1"/>
    <col min="6914" max="6914" width="24.5703125" style="2" customWidth="1"/>
    <col min="6915" max="6920" width="6.5703125" style="2" customWidth="1"/>
    <col min="6921" max="6921" width="8.28515625" style="2" customWidth="1"/>
    <col min="6922" max="6928" width="6.5703125" style="2" customWidth="1"/>
    <col min="6929" max="6929" width="8.85546875" style="2" customWidth="1"/>
    <col min="6930" max="6930" width="8.5703125" style="2" customWidth="1"/>
    <col min="6931" max="7168" width="6.140625" style="2"/>
    <col min="7169" max="7169" width="3.85546875" style="2" customWidth="1"/>
    <col min="7170" max="7170" width="24.5703125" style="2" customWidth="1"/>
    <col min="7171" max="7176" width="6.5703125" style="2" customWidth="1"/>
    <col min="7177" max="7177" width="8.28515625" style="2" customWidth="1"/>
    <col min="7178" max="7184" width="6.5703125" style="2" customWidth="1"/>
    <col min="7185" max="7185" width="8.85546875" style="2" customWidth="1"/>
    <col min="7186" max="7186" width="8.5703125" style="2" customWidth="1"/>
    <col min="7187" max="7424" width="6.140625" style="2"/>
    <col min="7425" max="7425" width="3.85546875" style="2" customWidth="1"/>
    <col min="7426" max="7426" width="24.5703125" style="2" customWidth="1"/>
    <col min="7427" max="7432" width="6.5703125" style="2" customWidth="1"/>
    <col min="7433" max="7433" width="8.28515625" style="2" customWidth="1"/>
    <col min="7434" max="7440" width="6.5703125" style="2" customWidth="1"/>
    <col min="7441" max="7441" width="8.85546875" style="2" customWidth="1"/>
    <col min="7442" max="7442" width="8.5703125" style="2" customWidth="1"/>
    <col min="7443" max="7680" width="6.140625" style="2"/>
    <col min="7681" max="7681" width="3.85546875" style="2" customWidth="1"/>
    <col min="7682" max="7682" width="24.5703125" style="2" customWidth="1"/>
    <col min="7683" max="7688" width="6.5703125" style="2" customWidth="1"/>
    <col min="7689" max="7689" width="8.28515625" style="2" customWidth="1"/>
    <col min="7690" max="7696" width="6.5703125" style="2" customWidth="1"/>
    <col min="7697" max="7697" width="8.85546875" style="2" customWidth="1"/>
    <col min="7698" max="7698" width="8.5703125" style="2" customWidth="1"/>
    <col min="7699" max="7936" width="6.140625" style="2"/>
    <col min="7937" max="7937" width="3.85546875" style="2" customWidth="1"/>
    <col min="7938" max="7938" width="24.5703125" style="2" customWidth="1"/>
    <col min="7939" max="7944" width="6.5703125" style="2" customWidth="1"/>
    <col min="7945" max="7945" width="8.28515625" style="2" customWidth="1"/>
    <col min="7946" max="7952" width="6.5703125" style="2" customWidth="1"/>
    <col min="7953" max="7953" width="8.85546875" style="2" customWidth="1"/>
    <col min="7954" max="7954" width="8.5703125" style="2" customWidth="1"/>
    <col min="7955" max="8192" width="6.140625" style="2"/>
    <col min="8193" max="8193" width="3.85546875" style="2" customWidth="1"/>
    <col min="8194" max="8194" width="24.5703125" style="2" customWidth="1"/>
    <col min="8195" max="8200" width="6.5703125" style="2" customWidth="1"/>
    <col min="8201" max="8201" width="8.28515625" style="2" customWidth="1"/>
    <col min="8202" max="8208" width="6.5703125" style="2" customWidth="1"/>
    <col min="8209" max="8209" width="8.85546875" style="2" customWidth="1"/>
    <col min="8210" max="8210" width="8.5703125" style="2" customWidth="1"/>
    <col min="8211" max="8448" width="6.140625" style="2"/>
    <col min="8449" max="8449" width="3.85546875" style="2" customWidth="1"/>
    <col min="8450" max="8450" width="24.5703125" style="2" customWidth="1"/>
    <col min="8451" max="8456" width="6.5703125" style="2" customWidth="1"/>
    <col min="8457" max="8457" width="8.28515625" style="2" customWidth="1"/>
    <col min="8458" max="8464" width="6.5703125" style="2" customWidth="1"/>
    <col min="8465" max="8465" width="8.85546875" style="2" customWidth="1"/>
    <col min="8466" max="8466" width="8.5703125" style="2" customWidth="1"/>
    <col min="8467" max="8704" width="6.140625" style="2"/>
    <col min="8705" max="8705" width="3.85546875" style="2" customWidth="1"/>
    <col min="8706" max="8706" width="24.5703125" style="2" customWidth="1"/>
    <col min="8707" max="8712" width="6.5703125" style="2" customWidth="1"/>
    <col min="8713" max="8713" width="8.28515625" style="2" customWidth="1"/>
    <col min="8714" max="8720" width="6.5703125" style="2" customWidth="1"/>
    <col min="8721" max="8721" width="8.85546875" style="2" customWidth="1"/>
    <col min="8722" max="8722" width="8.5703125" style="2" customWidth="1"/>
    <col min="8723" max="8960" width="6.140625" style="2"/>
    <col min="8961" max="8961" width="3.85546875" style="2" customWidth="1"/>
    <col min="8962" max="8962" width="24.5703125" style="2" customWidth="1"/>
    <col min="8963" max="8968" width="6.5703125" style="2" customWidth="1"/>
    <col min="8969" max="8969" width="8.28515625" style="2" customWidth="1"/>
    <col min="8970" max="8976" width="6.5703125" style="2" customWidth="1"/>
    <col min="8977" max="8977" width="8.85546875" style="2" customWidth="1"/>
    <col min="8978" max="8978" width="8.5703125" style="2" customWidth="1"/>
    <col min="8979" max="9216" width="6.140625" style="2"/>
    <col min="9217" max="9217" width="3.85546875" style="2" customWidth="1"/>
    <col min="9218" max="9218" width="24.5703125" style="2" customWidth="1"/>
    <col min="9219" max="9224" width="6.5703125" style="2" customWidth="1"/>
    <col min="9225" max="9225" width="8.28515625" style="2" customWidth="1"/>
    <col min="9226" max="9232" width="6.5703125" style="2" customWidth="1"/>
    <col min="9233" max="9233" width="8.85546875" style="2" customWidth="1"/>
    <col min="9234" max="9234" width="8.5703125" style="2" customWidth="1"/>
    <col min="9235" max="9472" width="6.140625" style="2"/>
    <col min="9473" max="9473" width="3.85546875" style="2" customWidth="1"/>
    <col min="9474" max="9474" width="24.5703125" style="2" customWidth="1"/>
    <col min="9475" max="9480" width="6.5703125" style="2" customWidth="1"/>
    <col min="9481" max="9481" width="8.28515625" style="2" customWidth="1"/>
    <col min="9482" max="9488" width="6.5703125" style="2" customWidth="1"/>
    <col min="9489" max="9489" width="8.85546875" style="2" customWidth="1"/>
    <col min="9490" max="9490" width="8.5703125" style="2" customWidth="1"/>
    <col min="9491" max="9728" width="6.140625" style="2"/>
    <col min="9729" max="9729" width="3.85546875" style="2" customWidth="1"/>
    <col min="9730" max="9730" width="24.5703125" style="2" customWidth="1"/>
    <col min="9731" max="9736" width="6.5703125" style="2" customWidth="1"/>
    <col min="9737" max="9737" width="8.28515625" style="2" customWidth="1"/>
    <col min="9738" max="9744" width="6.5703125" style="2" customWidth="1"/>
    <col min="9745" max="9745" width="8.85546875" style="2" customWidth="1"/>
    <col min="9746" max="9746" width="8.5703125" style="2" customWidth="1"/>
    <col min="9747" max="9984" width="6.140625" style="2"/>
    <col min="9985" max="9985" width="3.85546875" style="2" customWidth="1"/>
    <col min="9986" max="9986" width="24.5703125" style="2" customWidth="1"/>
    <col min="9987" max="9992" width="6.5703125" style="2" customWidth="1"/>
    <col min="9993" max="9993" width="8.28515625" style="2" customWidth="1"/>
    <col min="9994" max="10000" width="6.5703125" style="2" customWidth="1"/>
    <col min="10001" max="10001" width="8.85546875" style="2" customWidth="1"/>
    <col min="10002" max="10002" width="8.5703125" style="2" customWidth="1"/>
    <col min="10003" max="10240" width="6.140625" style="2"/>
    <col min="10241" max="10241" width="3.85546875" style="2" customWidth="1"/>
    <col min="10242" max="10242" width="24.5703125" style="2" customWidth="1"/>
    <col min="10243" max="10248" width="6.5703125" style="2" customWidth="1"/>
    <col min="10249" max="10249" width="8.28515625" style="2" customWidth="1"/>
    <col min="10250" max="10256" width="6.5703125" style="2" customWidth="1"/>
    <col min="10257" max="10257" width="8.85546875" style="2" customWidth="1"/>
    <col min="10258" max="10258" width="8.5703125" style="2" customWidth="1"/>
    <col min="10259" max="10496" width="6.140625" style="2"/>
    <col min="10497" max="10497" width="3.85546875" style="2" customWidth="1"/>
    <col min="10498" max="10498" width="24.5703125" style="2" customWidth="1"/>
    <col min="10499" max="10504" width="6.5703125" style="2" customWidth="1"/>
    <col min="10505" max="10505" width="8.28515625" style="2" customWidth="1"/>
    <col min="10506" max="10512" width="6.5703125" style="2" customWidth="1"/>
    <col min="10513" max="10513" width="8.85546875" style="2" customWidth="1"/>
    <col min="10514" max="10514" width="8.5703125" style="2" customWidth="1"/>
    <col min="10515" max="10752" width="6.140625" style="2"/>
    <col min="10753" max="10753" width="3.85546875" style="2" customWidth="1"/>
    <col min="10754" max="10754" width="24.5703125" style="2" customWidth="1"/>
    <col min="10755" max="10760" width="6.5703125" style="2" customWidth="1"/>
    <col min="10761" max="10761" width="8.28515625" style="2" customWidth="1"/>
    <col min="10762" max="10768" width="6.5703125" style="2" customWidth="1"/>
    <col min="10769" max="10769" width="8.85546875" style="2" customWidth="1"/>
    <col min="10770" max="10770" width="8.5703125" style="2" customWidth="1"/>
    <col min="10771" max="11008" width="6.140625" style="2"/>
    <col min="11009" max="11009" width="3.85546875" style="2" customWidth="1"/>
    <col min="11010" max="11010" width="24.5703125" style="2" customWidth="1"/>
    <col min="11011" max="11016" width="6.5703125" style="2" customWidth="1"/>
    <col min="11017" max="11017" width="8.28515625" style="2" customWidth="1"/>
    <col min="11018" max="11024" width="6.5703125" style="2" customWidth="1"/>
    <col min="11025" max="11025" width="8.85546875" style="2" customWidth="1"/>
    <col min="11026" max="11026" width="8.5703125" style="2" customWidth="1"/>
    <col min="11027" max="11264" width="6.140625" style="2"/>
    <col min="11265" max="11265" width="3.85546875" style="2" customWidth="1"/>
    <col min="11266" max="11266" width="24.5703125" style="2" customWidth="1"/>
    <col min="11267" max="11272" width="6.5703125" style="2" customWidth="1"/>
    <col min="11273" max="11273" width="8.28515625" style="2" customWidth="1"/>
    <col min="11274" max="11280" width="6.5703125" style="2" customWidth="1"/>
    <col min="11281" max="11281" width="8.85546875" style="2" customWidth="1"/>
    <col min="11282" max="11282" width="8.5703125" style="2" customWidth="1"/>
    <col min="11283" max="11520" width="6.140625" style="2"/>
    <col min="11521" max="11521" width="3.85546875" style="2" customWidth="1"/>
    <col min="11522" max="11522" width="24.5703125" style="2" customWidth="1"/>
    <col min="11523" max="11528" width="6.5703125" style="2" customWidth="1"/>
    <col min="11529" max="11529" width="8.28515625" style="2" customWidth="1"/>
    <col min="11530" max="11536" width="6.5703125" style="2" customWidth="1"/>
    <col min="11537" max="11537" width="8.85546875" style="2" customWidth="1"/>
    <col min="11538" max="11538" width="8.5703125" style="2" customWidth="1"/>
    <col min="11539" max="11776" width="6.140625" style="2"/>
    <col min="11777" max="11777" width="3.85546875" style="2" customWidth="1"/>
    <col min="11778" max="11778" width="24.5703125" style="2" customWidth="1"/>
    <col min="11779" max="11784" width="6.5703125" style="2" customWidth="1"/>
    <col min="11785" max="11785" width="8.28515625" style="2" customWidth="1"/>
    <col min="11786" max="11792" width="6.5703125" style="2" customWidth="1"/>
    <col min="11793" max="11793" width="8.85546875" style="2" customWidth="1"/>
    <col min="11794" max="11794" width="8.5703125" style="2" customWidth="1"/>
    <col min="11795" max="12032" width="6.140625" style="2"/>
    <col min="12033" max="12033" width="3.85546875" style="2" customWidth="1"/>
    <col min="12034" max="12034" width="24.5703125" style="2" customWidth="1"/>
    <col min="12035" max="12040" width="6.5703125" style="2" customWidth="1"/>
    <col min="12041" max="12041" width="8.28515625" style="2" customWidth="1"/>
    <col min="12042" max="12048" width="6.5703125" style="2" customWidth="1"/>
    <col min="12049" max="12049" width="8.85546875" style="2" customWidth="1"/>
    <col min="12050" max="12050" width="8.5703125" style="2" customWidth="1"/>
    <col min="12051" max="12288" width="6.140625" style="2"/>
    <col min="12289" max="12289" width="3.85546875" style="2" customWidth="1"/>
    <col min="12290" max="12290" width="24.5703125" style="2" customWidth="1"/>
    <col min="12291" max="12296" width="6.5703125" style="2" customWidth="1"/>
    <col min="12297" max="12297" width="8.28515625" style="2" customWidth="1"/>
    <col min="12298" max="12304" width="6.5703125" style="2" customWidth="1"/>
    <col min="12305" max="12305" width="8.85546875" style="2" customWidth="1"/>
    <col min="12306" max="12306" width="8.5703125" style="2" customWidth="1"/>
    <col min="12307" max="12544" width="6.140625" style="2"/>
    <col min="12545" max="12545" width="3.85546875" style="2" customWidth="1"/>
    <col min="12546" max="12546" width="24.5703125" style="2" customWidth="1"/>
    <col min="12547" max="12552" width="6.5703125" style="2" customWidth="1"/>
    <col min="12553" max="12553" width="8.28515625" style="2" customWidth="1"/>
    <col min="12554" max="12560" width="6.5703125" style="2" customWidth="1"/>
    <col min="12561" max="12561" width="8.85546875" style="2" customWidth="1"/>
    <col min="12562" max="12562" width="8.5703125" style="2" customWidth="1"/>
    <col min="12563" max="12800" width="6.140625" style="2"/>
    <col min="12801" max="12801" width="3.85546875" style="2" customWidth="1"/>
    <col min="12802" max="12802" width="24.5703125" style="2" customWidth="1"/>
    <col min="12803" max="12808" width="6.5703125" style="2" customWidth="1"/>
    <col min="12809" max="12809" width="8.28515625" style="2" customWidth="1"/>
    <col min="12810" max="12816" width="6.5703125" style="2" customWidth="1"/>
    <col min="12817" max="12817" width="8.85546875" style="2" customWidth="1"/>
    <col min="12818" max="12818" width="8.5703125" style="2" customWidth="1"/>
    <col min="12819" max="13056" width="6.140625" style="2"/>
    <col min="13057" max="13057" width="3.85546875" style="2" customWidth="1"/>
    <col min="13058" max="13058" width="24.5703125" style="2" customWidth="1"/>
    <col min="13059" max="13064" width="6.5703125" style="2" customWidth="1"/>
    <col min="13065" max="13065" width="8.28515625" style="2" customWidth="1"/>
    <col min="13066" max="13072" width="6.5703125" style="2" customWidth="1"/>
    <col min="13073" max="13073" width="8.85546875" style="2" customWidth="1"/>
    <col min="13074" max="13074" width="8.5703125" style="2" customWidth="1"/>
    <col min="13075" max="13312" width="6.140625" style="2"/>
    <col min="13313" max="13313" width="3.85546875" style="2" customWidth="1"/>
    <col min="13314" max="13314" width="24.5703125" style="2" customWidth="1"/>
    <col min="13315" max="13320" width="6.5703125" style="2" customWidth="1"/>
    <col min="13321" max="13321" width="8.28515625" style="2" customWidth="1"/>
    <col min="13322" max="13328" width="6.5703125" style="2" customWidth="1"/>
    <col min="13329" max="13329" width="8.85546875" style="2" customWidth="1"/>
    <col min="13330" max="13330" width="8.5703125" style="2" customWidth="1"/>
    <col min="13331" max="13568" width="6.140625" style="2"/>
    <col min="13569" max="13569" width="3.85546875" style="2" customWidth="1"/>
    <col min="13570" max="13570" width="24.5703125" style="2" customWidth="1"/>
    <col min="13571" max="13576" width="6.5703125" style="2" customWidth="1"/>
    <col min="13577" max="13577" width="8.28515625" style="2" customWidth="1"/>
    <col min="13578" max="13584" width="6.5703125" style="2" customWidth="1"/>
    <col min="13585" max="13585" width="8.85546875" style="2" customWidth="1"/>
    <col min="13586" max="13586" width="8.5703125" style="2" customWidth="1"/>
    <col min="13587" max="13824" width="6.140625" style="2"/>
    <col min="13825" max="13825" width="3.85546875" style="2" customWidth="1"/>
    <col min="13826" max="13826" width="24.5703125" style="2" customWidth="1"/>
    <col min="13827" max="13832" width="6.5703125" style="2" customWidth="1"/>
    <col min="13833" max="13833" width="8.28515625" style="2" customWidth="1"/>
    <col min="13834" max="13840" width="6.5703125" style="2" customWidth="1"/>
    <col min="13841" max="13841" width="8.85546875" style="2" customWidth="1"/>
    <col min="13842" max="13842" width="8.5703125" style="2" customWidth="1"/>
    <col min="13843" max="14080" width="6.140625" style="2"/>
    <col min="14081" max="14081" width="3.85546875" style="2" customWidth="1"/>
    <col min="14082" max="14082" width="24.5703125" style="2" customWidth="1"/>
    <col min="14083" max="14088" width="6.5703125" style="2" customWidth="1"/>
    <col min="14089" max="14089" width="8.28515625" style="2" customWidth="1"/>
    <col min="14090" max="14096" width="6.5703125" style="2" customWidth="1"/>
    <col min="14097" max="14097" width="8.85546875" style="2" customWidth="1"/>
    <col min="14098" max="14098" width="8.5703125" style="2" customWidth="1"/>
    <col min="14099" max="14336" width="6.140625" style="2"/>
    <col min="14337" max="14337" width="3.85546875" style="2" customWidth="1"/>
    <col min="14338" max="14338" width="24.5703125" style="2" customWidth="1"/>
    <col min="14339" max="14344" width="6.5703125" style="2" customWidth="1"/>
    <col min="14345" max="14345" width="8.28515625" style="2" customWidth="1"/>
    <col min="14346" max="14352" width="6.5703125" style="2" customWidth="1"/>
    <col min="14353" max="14353" width="8.85546875" style="2" customWidth="1"/>
    <col min="14354" max="14354" width="8.5703125" style="2" customWidth="1"/>
    <col min="14355" max="14592" width="6.140625" style="2"/>
    <col min="14593" max="14593" width="3.85546875" style="2" customWidth="1"/>
    <col min="14594" max="14594" width="24.5703125" style="2" customWidth="1"/>
    <col min="14595" max="14600" width="6.5703125" style="2" customWidth="1"/>
    <col min="14601" max="14601" width="8.28515625" style="2" customWidth="1"/>
    <col min="14602" max="14608" width="6.5703125" style="2" customWidth="1"/>
    <col min="14609" max="14609" width="8.85546875" style="2" customWidth="1"/>
    <col min="14610" max="14610" width="8.5703125" style="2" customWidth="1"/>
    <col min="14611" max="14848" width="6.140625" style="2"/>
    <col min="14849" max="14849" width="3.85546875" style="2" customWidth="1"/>
    <col min="14850" max="14850" width="24.5703125" style="2" customWidth="1"/>
    <col min="14851" max="14856" width="6.5703125" style="2" customWidth="1"/>
    <col min="14857" max="14857" width="8.28515625" style="2" customWidth="1"/>
    <col min="14858" max="14864" width="6.5703125" style="2" customWidth="1"/>
    <col min="14865" max="14865" width="8.85546875" style="2" customWidth="1"/>
    <col min="14866" max="14866" width="8.5703125" style="2" customWidth="1"/>
    <col min="14867" max="15104" width="6.140625" style="2"/>
    <col min="15105" max="15105" width="3.85546875" style="2" customWidth="1"/>
    <col min="15106" max="15106" width="24.5703125" style="2" customWidth="1"/>
    <col min="15107" max="15112" width="6.5703125" style="2" customWidth="1"/>
    <col min="15113" max="15113" width="8.28515625" style="2" customWidth="1"/>
    <col min="15114" max="15120" width="6.5703125" style="2" customWidth="1"/>
    <col min="15121" max="15121" width="8.85546875" style="2" customWidth="1"/>
    <col min="15122" max="15122" width="8.5703125" style="2" customWidth="1"/>
    <col min="15123" max="15360" width="6.140625" style="2"/>
    <col min="15361" max="15361" width="3.85546875" style="2" customWidth="1"/>
    <col min="15362" max="15362" width="24.5703125" style="2" customWidth="1"/>
    <col min="15363" max="15368" width="6.5703125" style="2" customWidth="1"/>
    <col min="15369" max="15369" width="8.28515625" style="2" customWidth="1"/>
    <col min="15370" max="15376" width="6.5703125" style="2" customWidth="1"/>
    <col min="15377" max="15377" width="8.85546875" style="2" customWidth="1"/>
    <col min="15378" max="15378" width="8.5703125" style="2" customWidth="1"/>
    <col min="15379" max="15616" width="6.140625" style="2"/>
    <col min="15617" max="15617" width="3.85546875" style="2" customWidth="1"/>
    <col min="15618" max="15618" width="24.5703125" style="2" customWidth="1"/>
    <col min="15619" max="15624" width="6.5703125" style="2" customWidth="1"/>
    <col min="15625" max="15625" width="8.28515625" style="2" customWidth="1"/>
    <col min="15626" max="15632" width="6.5703125" style="2" customWidth="1"/>
    <col min="15633" max="15633" width="8.85546875" style="2" customWidth="1"/>
    <col min="15634" max="15634" width="8.5703125" style="2" customWidth="1"/>
    <col min="15635" max="15872" width="6.140625" style="2"/>
    <col min="15873" max="15873" width="3.85546875" style="2" customWidth="1"/>
    <col min="15874" max="15874" width="24.5703125" style="2" customWidth="1"/>
    <col min="15875" max="15880" width="6.5703125" style="2" customWidth="1"/>
    <col min="15881" max="15881" width="8.28515625" style="2" customWidth="1"/>
    <col min="15882" max="15888" width="6.5703125" style="2" customWidth="1"/>
    <col min="15889" max="15889" width="8.85546875" style="2" customWidth="1"/>
    <col min="15890" max="15890" width="8.5703125" style="2" customWidth="1"/>
    <col min="15891" max="16128" width="6.140625" style="2"/>
    <col min="16129" max="16129" width="3.85546875" style="2" customWidth="1"/>
    <col min="16130" max="16130" width="24.5703125" style="2" customWidth="1"/>
    <col min="16131" max="16136" width="6.5703125" style="2" customWidth="1"/>
    <col min="16137" max="16137" width="8.28515625" style="2" customWidth="1"/>
    <col min="16138" max="16144" width="6.5703125" style="2" customWidth="1"/>
    <col min="16145" max="16145" width="8.85546875" style="2" customWidth="1"/>
    <col min="16146" max="16146" width="8.5703125" style="2" customWidth="1"/>
    <col min="16147" max="16384" width="6.140625" style="2"/>
  </cols>
  <sheetData>
    <row r="1" spans="1:19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8" t="s">
        <v>57</v>
      </c>
      <c r="O1" s="108"/>
      <c r="P1" s="108"/>
      <c r="Q1" s="108"/>
      <c r="R1" s="108"/>
    </row>
    <row r="2" spans="1:19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8"/>
      <c r="O2" s="108"/>
      <c r="P2" s="108"/>
      <c r="Q2" s="108"/>
      <c r="R2" s="108"/>
      <c r="S2" s="3"/>
    </row>
    <row r="3" spans="1:19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8"/>
      <c r="O3" s="108"/>
      <c r="P3" s="108"/>
      <c r="Q3" s="108"/>
      <c r="R3" s="108"/>
      <c r="S3" s="3"/>
    </row>
    <row r="4" spans="1:19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/>
      <c r="O4" s="4"/>
      <c r="P4" s="4"/>
      <c r="Q4" s="4"/>
      <c r="R4" s="4"/>
      <c r="S4" s="3"/>
    </row>
    <row r="5" spans="1:19" ht="20.25" customHeight="1">
      <c r="A5" s="5"/>
      <c r="B5" s="6" t="s">
        <v>58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ht="24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ht="14.25" customHeight="1" thickBot="1"/>
    <row r="8" spans="1:19" ht="14.25" customHeight="1" thickBot="1">
      <c r="A8" s="9" t="s">
        <v>0</v>
      </c>
      <c r="B8" s="10" t="s">
        <v>1</v>
      </c>
      <c r="C8" s="11" t="s">
        <v>55</v>
      </c>
      <c r="D8" s="11"/>
      <c r="E8" s="11"/>
      <c r="F8" s="11"/>
      <c r="G8" s="11"/>
      <c r="H8" s="11"/>
      <c r="I8" s="12" t="s">
        <v>60</v>
      </c>
      <c r="J8" s="13" t="s">
        <v>56</v>
      </c>
      <c r="K8" s="13"/>
      <c r="L8" s="13"/>
      <c r="M8" s="13"/>
      <c r="N8" s="13"/>
      <c r="O8" s="13"/>
      <c r="P8" s="13"/>
      <c r="Q8" s="12" t="s">
        <v>2</v>
      </c>
      <c r="R8" s="14" t="s">
        <v>59</v>
      </c>
    </row>
    <row r="9" spans="1:19" s="26" customFormat="1" ht="81" customHeight="1" thickBot="1">
      <c r="A9" s="15"/>
      <c r="B9" s="16"/>
      <c r="C9" s="17" t="s">
        <v>3</v>
      </c>
      <c r="D9" s="18" t="s">
        <v>4</v>
      </c>
      <c r="E9" s="17" t="s">
        <v>5</v>
      </c>
      <c r="F9" s="19" t="s">
        <v>6</v>
      </c>
      <c r="G9" s="19" t="s">
        <v>7</v>
      </c>
      <c r="H9" s="19" t="s">
        <v>8</v>
      </c>
      <c r="I9" s="20"/>
      <c r="J9" s="21" t="s">
        <v>4</v>
      </c>
      <c r="K9" s="21" t="s">
        <v>5</v>
      </c>
      <c r="L9" s="22" t="s">
        <v>6</v>
      </c>
      <c r="M9" s="23" t="s">
        <v>9</v>
      </c>
      <c r="N9" s="23" t="s">
        <v>3</v>
      </c>
      <c r="O9" s="23" t="s">
        <v>10</v>
      </c>
      <c r="P9" s="24" t="s">
        <v>11</v>
      </c>
      <c r="Q9" s="20"/>
      <c r="R9" s="25"/>
    </row>
    <row r="10" spans="1:19" s="35" customFormat="1" ht="14.25" customHeight="1" thickBot="1">
      <c r="A10" s="27">
        <v>1</v>
      </c>
      <c r="B10" s="28">
        <v>2</v>
      </c>
      <c r="C10" s="29">
        <v>3</v>
      </c>
      <c r="D10" s="30">
        <v>4</v>
      </c>
      <c r="E10" s="30">
        <v>5</v>
      </c>
      <c r="F10" s="30">
        <v>6</v>
      </c>
      <c r="G10" s="31">
        <v>7</v>
      </c>
      <c r="H10" s="32">
        <v>8</v>
      </c>
      <c r="I10" s="33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  <c r="Q10" s="33">
        <v>17</v>
      </c>
      <c r="R10" s="34">
        <v>18</v>
      </c>
    </row>
    <row r="11" spans="1:19" s="45" customFormat="1" ht="12.95" customHeight="1">
      <c r="A11" s="36">
        <v>1</v>
      </c>
      <c r="B11" s="37" t="s">
        <v>12</v>
      </c>
      <c r="C11" s="38" t="str">
        <f>IF('[1]заявки ОДУ'!C9=0,"",IF('[1]заявки ОДУ'!C$49&lt;'[1]заявки ОДУ'!C$50,'[1]заявки ОДУ'!C9,'[1]Кз река'!$C7*[1]Vmin!C$51))</f>
        <v/>
      </c>
      <c r="D11" s="39" t="str">
        <f>IF('[1]заявки ОДУ'!D9=0,"",IF('[1]заявки ОДУ'!D$49&lt;'[1]заявки ОДУ'!D$50,'[1]заявки ОДУ'!D9,'[1]Кз река'!$C7*[1]Vmin!D$51))</f>
        <v/>
      </c>
      <c r="E11" s="39" t="str">
        <f>IF('[1]заявки ОДУ'!E9=0,"",IF('[1]заявки ОДУ'!E$49&lt;'[1]заявки ОДУ'!E$50,'[1]заявки ОДУ'!E9,'[1]Кз река'!$C7*[1]Vmin!E$51))</f>
        <v/>
      </c>
      <c r="F11" s="39" t="str">
        <f>IF('[1]заявки ОДУ'!F9=0,"",IF('[1]заявки ОДУ'!F$49&lt;'[1]заявки ОДУ'!F$50,'[1]заявки ОДУ'!F9,'[1]Кз река'!$C7*[1]Vmin!F$51))</f>
        <v/>
      </c>
      <c r="G11" s="39" t="str">
        <f>IF('[1]заявки ОДУ'!G9=0,"",IF('[1]заявки ОДУ'!G$49&lt;'[1]заявки ОДУ'!G$50,'[1]заявки ОДУ'!G9,'[1]Кз река'!$C7*[1]Vmin!G$51))</f>
        <v/>
      </c>
      <c r="H11" s="40" t="str">
        <f>IF('[1]заявки ОДУ'!H9=0,"",IF('[1]заявки ОДУ'!H$49&lt;'[1]заявки ОДУ'!H$50,'[1]заявки ОДУ'!H9,'[1]Кз река'!$C7*[1]Vmin!H$51))</f>
        <v/>
      </c>
      <c r="I11" s="41"/>
      <c r="J11" s="38">
        <f>IF('[1]заявки ОДУ'!J9=0,"",IF('[1]заявки ОДУ'!J$49&lt;'[1]заявки ОДУ'!J$50,'[1]заявки ОДУ'!J9,'[1]Кз озера'!$D7*[1]Vmin!J$51))+'[1]ограничение по заявке'!$J$55*'[1]Кз озера'!D7</f>
        <v>0.6237209213945043</v>
      </c>
      <c r="K11" s="39">
        <f>IF('[1]заявки ОДУ'!K9=0,"",IF('[1]заявки ОДУ'!K$49&lt;'[1]заявки ОДУ'!K$50,'[1]заявки ОДУ'!K9,'[1]Кз озера'!$D7*[1]Vmin!K$51))+'[1]ограничение по заявке'!$K$55*'[1]Кз озера'!D7</f>
        <v>1.9289907885842714</v>
      </c>
      <c r="L11" s="42">
        <f>IF('[1]заявки ОДУ'!L9=0,"",IF('[1]заявки ОДУ'!L$49&lt;'[1]заявки ОДУ'!L$50,'[1]заявки ОДУ'!L9,'[1]Кз озера'!$D7*[1]Vmin!L$51))+'[1]ограничение по заявке'!$L$55*'[1]Кз озера'!D7</f>
        <v>1.9801044281957174</v>
      </c>
      <c r="M11" s="39">
        <f>IF('[1]заявки ОДУ'!M9=0,"",IF('[1]заявки ОДУ'!M$49&lt;'[1]заявки ОДУ'!M$50,'[1]заявки ОДУ'!M9,'[1]Кз озера'!$D7*[1]Vmin!M$51))+'[1]ограничение по заявке'!$M$55*'[1]Кз озера'!D7</f>
        <v>0.26850677277623991</v>
      </c>
      <c r="N11" s="39">
        <f>IF('[1]заявки ОДУ'!N9=0,"",IF('[1]заявки ОДУ'!N$49&lt;'[1]заявки ОДУ'!N$50,'[1]заявки ОДУ'!N9,'[1]Кз озера'!$D7*[1]Vmin!N$51))</f>
        <v>3.9130434782608699E-2</v>
      </c>
      <c r="O11" s="43">
        <f>IF('[1]заявки ОДУ'!N9=0,"",IF('[1]заявки ОДУ'!N$49&lt;'[1]заявки ОДУ'!N$50,'[1]заявки ОДУ'!N9,'[1]Кз озера'!$D7*[1]Vmin!O$51))</f>
        <v>4.9720323182100686E-2</v>
      </c>
      <c r="P11" s="40" t="str">
        <f>IF('[1]заявки ОДУ'!P9=0,"",IF('[1]заявки ОДУ'!P$49&lt;'[1]заявки ОДУ'!P$50,'[1]заявки ОДУ'!P9,'[1]Кз озера'!$D7*[1]Vmin!P$51))</f>
        <v/>
      </c>
      <c r="Q11" s="44">
        <f t="shared" ref="Q11:Q50" si="0">SUM(J11:P11)</f>
        <v>4.890173668915442</v>
      </c>
      <c r="R11" s="44">
        <f t="shared" ref="R11:R52" si="1">I11+Q11</f>
        <v>4.890173668915442</v>
      </c>
    </row>
    <row r="12" spans="1:19" s="45" customFormat="1" ht="12.95" customHeight="1">
      <c r="A12" s="46">
        <v>2</v>
      </c>
      <c r="B12" s="47" t="s">
        <v>13</v>
      </c>
      <c r="C12" s="48" t="str">
        <f>IF('[1]заявки ОДУ'!C10=0,"",IF('[1]заявки ОДУ'!C$49&lt;'[1]заявки ОДУ'!C$50,'[1]заявки ОДУ'!C10,'[1]Кз река'!$C8*[1]Vmin!C$51))</f>
        <v/>
      </c>
      <c r="D12" s="49" t="str">
        <f>IF('[1]заявки ОДУ'!D10=0,"",IF('[1]заявки ОДУ'!D$49&lt;'[1]заявки ОДУ'!D$50,'[1]заявки ОДУ'!D10,'[1]Кз река'!$C8*[1]Vmin!D$51))</f>
        <v/>
      </c>
      <c r="E12" s="49" t="str">
        <f>IF('[1]заявки ОДУ'!E10=0,"",IF('[1]заявки ОДУ'!E$49&lt;'[1]заявки ОДУ'!E$50,'[1]заявки ОДУ'!E10,'[1]Кз река'!$C8*[1]Vmin!E$51))</f>
        <v/>
      </c>
      <c r="F12" s="49" t="str">
        <f>IF('[1]заявки ОДУ'!F10=0,"",IF('[1]заявки ОДУ'!F$49&lt;'[1]заявки ОДУ'!F$50,'[1]заявки ОДУ'!F10,'[1]Кз река'!$C8*[1]Vmin!F$51))</f>
        <v/>
      </c>
      <c r="G12" s="43" t="str">
        <f>IF('[1]заявки ОДУ'!G10=0,"",IF('[1]заявки ОДУ'!G$49&lt;'[1]заявки ОДУ'!G$50,'[1]заявки ОДУ'!G10,'[1]Кз река'!$C8*[1]Vmin!G$51))</f>
        <v/>
      </c>
      <c r="H12" s="50" t="str">
        <f>IF('[1]заявки ОДУ'!H10=0,"",IF('[1]заявки ОДУ'!H$49&lt;'[1]заявки ОДУ'!H$50,'[1]заявки ОДУ'!H10,'[1]Кз река'!$C8*[1]Vmin!H$51))</f>
        <v/>
      </c>
      <c r="I12" s="51"/>
      <c r="J12" s="48">
        <f>IF('[1]заявки ОДУ'!J10=0,"",IF('[1]заявки ОДУ'!J$49&lt;'[1]заявки ОДУ'!J$50,'[1]заявки ОДУ'!J10,'[1]Кз озера'!$D8*[1]Vmin!J$51))+'[1]ограничение по заявке'!$J$55*'[1]Кз озера'!D8</f>
        <v>0.54575580622019126</v>
      </c>
      <c r="K12" s="49">
        <v>1.65</v>
      </c>
      <c r="L12" s="42">
        <f>IF('[1]заявки ОДУ'!L10=0,"",IF('[1]заявки ОДУ'!L$49&lt;'[1]заявки ОДУ'!L$50,'[1]заявки ОДУ'!L10,'[1]Кз озера'!$D8*[1]Vmin!L$51))+'[1]ограничение по заявке'!$L$55*'[1]Кз озера'!D8</f>
        <v>1.7325913746712527</v>
      </c>
      <c r="M12" s="43" t="str">
        <f>IF('[1]заявки ОДУ'!M10=0,"",IF('[1]заявки ОДУ'!M$49&lt;'[1]заявки ОДУ'!M$50,'[1]заявки ОДУ'!M10,'[1]Кз озера'!$D8*[1]Vmin!M$51))</f>
        <v/>
      </c>
      <c r="N12" s="43">
        <v>0.04</v>
      </c>
      <c r="O12" s="43">
        <v>0.04</v>
      </c>
      <c r="P12" s="52" t="str">
        <f>IF('[1]заявки ОДУ'!P10=0,"",IF('[1]заявки ОДУ'!P$49&lt;'[1]заявки ОДУ'!P$50,'[1]заявки ОДУ'!P10,'[1]Кз озера'!$D8*[1]Vmin!P$51))</f>
        <v/>
      </c>
      <c r="Q12" s="44">
        <f t="shared" si="0"/>
        <v>4.0083471808914437</v>
      </c>
      <c r="R12" s="44">
        <f t="shared" si="1"/>
        <v>4.0083471808914437</v>
      </c>
    </row>
    <row r="13" spans="1:19" s="45" customFormat="1" ht="12.95" customHeight="1">
      <c r="A13" s="46">
        <v>3</v>
      </c>
      <c r="B13" s="47" t="s">
        <v>14</v>
      </c>
      <c r="C13" s="48" t="str">
        <f>IF('[1]заявки ОДУ'!C11=0,"",IF('[1]заявки ОДУ'!C$49&lt;'[1]заявки ОДУ'!C$50,'[1]заявки ОДУ'!C11,'[1]Кз река'!$C9*[1]Vmin!C$51))</f>
        <v/>
      </c>
      <c r="D13" s="49">
        <f>IF('[1]заявки ОДУ'!D11=0,"",IF('[1]заявки ОДУ'!D$49&lt;'[1]заявки ОДУ'!D$50,'[1]заявки ОДУ'!D11,'[1]Кз река'!$C9*[1]Vmin!D$51))</f>
        <v>3.6472613020072445E-2</v>
      </c>
      <c r="E13" s="49">
        <f>IF('[1]заявки ОДУ'!E11=0,"",IF('[1]заявки ОДУ'!E$49&lt;'[1]заявки ОДУ'!E$50,'[1]заявки ОДУ'!E11,'[1]Кз река'!$C9*[1]Vmin!E$51))</f>
        <v>0.5829631031597402</v>
      </c>
      <c r="F13" s="49">
        <f>IF('[1]заявки ОДУ'!F11=0,"",IF('[1]заявки ОДУ'!F$49&lt;'[1]заявки ОДУ'!F$50,'[1]заявки ОДУ'!F11,'[1]Кз река'!$C9*[1]Vmin!F$51))</f>
        <v>0.36708520938757627</v>
      </c>
      <c r="G13" s="43">
        <f>IF('[1]заявки ОДУ'!G11=0,"",IF('[1]заявки ОДУ'!G$49&lt;'[1]заявки ОДУ'!G$50,'[1]заявки ОДУ'!G11,'[1]Кз река'!$C9*[1]Vmin!G$51))</f>
        <v>1.3053988718775182E-2</v>
      </c>
      <c r="H13" s="50">
        <f>IF('[1]заявки ОДУ'!H11=0,"",IF('[1]заявки ОДУ'!H$49&lt;'[1]заявки ОДУ'!H$50,'[1]заявки ОДУ'!H11,'[1]Кз река'!$C9*[1]Vmin!H$51))</f>
        <v>0.1113021359272941</v>
      </c>
      <c r="I13" s="51">
        <f>SUM(D13:H13)</f>
        <v>1.1108770502134582</v>
      </c>
      <c r="J13" s="53">
        <f>IF('[1]заявки ОДУ'!J11=0,"",IF('[1]заявки ОДУ'!J$49&lt;'[1]заявки ОДУ'!J$50,'[1]заявки ОДУ'!J11,'[1]Кз озера'!$D9*[1]Vmin!J$51))</f>
        <v>0.23139460878968099</v>
      </c>
      <c r="K13" s="43">
        <f>IF('[1]заявки ОДУ'!K11=0,"",IF('[1]заявки ОДУ'!K$49&lt;'[1]заявки ОДУ'!K$50,'[1]заявки ОДУ'!K11,'[1]Кз озера'!$D9*[1]Vmin!K$51))</f>
        <v>0.65673819985024651</v>
      </c>
      <c r="L13" s="42">
        <f>IF('[1]заявки ОДУ'!L11=0,"",IF('[1]заявки ОДУ'!L$49&lt;'[1]заявки ОДУ'!L$50,'[1]заявки ОДУ'!L11,'[1]Кз озера'!$D9*[1]Vmin!L$51))</f>
        <v>0.64951726651991648</v>
      </c>
      <c r="M13" s="43" t="str">
        <f>IF('[1]заявки ОДУ'!M11=0,"",IF('[1]заявки ОДУ'!M$49&lt;'[1]заявки ОДУ'!M$50,'[1]заявки ОДУ'!M11,'[1]Кз озера'!$D9*[1]Vmin!M$51))</f>
        <v/>
      </c>
      <c r="N13" s="43" t="str">
        <f>IF('[1]заявки ОДУ'!N11=0,"",IF('[1]заявки ОДУ'!N$49&lt;'[1]заявки ОДУ'!N$50,'[1]заявки ОДУ'!N11,'[1]Кз озера'!$D9*[1]Vmin!N$51))</f>
        <v/>
      </c>
      <c r="O13" s="43" t="str">
        <f>IF('[1]заявки ОДУ'!N11=0,"",IF('[1]заявки ОДУ'!N$49&lt;'[1]заявки ОДУ'!N$50,'[1]заявки ОДУ'!N11,'[1]Кз озера'!$D9*[1]Vmin!O$51))</f>
        <v/>
      </c>
      <c r="P13" s="52" t="str">
        <f>IF('[1]заявки ОДУ'!P11=0,"",IF('[1]заявки ОДУ'!P$49&lt;'[1]заявки ОДУ'!P$50,'[1]заявки ОДУ'!P11,'[1]Кз озера'!$D9*[1]Vmin!P$51))</f>
        <v/>
      </c>
      <c r="Q13" s="44">
        <f t="shared" si="0"/>
        <v>1.5376500751598439</v>
      </c>
      <c r="R13" s="44">
        <f t="shared" si="1"/>
        <v>2.648527125373302</v>
      </c>
    </row>
    <row r="14" spans="1:19" s="45" customFormat="1" ht="12.95" customHeight="1">
      <c r="A14" s="46">
        <v>4</v>
      </c>
      <c r="B14" s="47" t="s">
        <v>15</v>
      </c>
      <c r="C14" s="48">
        <f>IF('[1]заявки ОДУ'!C12=0,"",IF('[1]заявки ОДУ'!C$49&lt;'[1]заявки ОДУ'!C$50,'[1]заявки ОДУ'!C12,'[1]Кз река'!$C10*[1]Vmin!C$51))</f>
        <v>3.7784629981024664E-2</v>
      </c>
      <c r="D14" s="49">
        <f>IF('[1]заявки ОДУ'!D12=0,"",IF('[1]заявки ОДУ'!D$49&lt;'[1]заявки ОДУ'!D$50,'[1]заявки ОДУ'!D12,'[1]Кз река'!$C10*[1]Vmin!D$51))</f>
        <v>7.2945226040144889E-3</v>
      </c>
      <c r="E14" s="49">
        <f>IF('[1]заявки ОДУ'!E12=0,"",IF('[1]заявки ОДУ'!E$49&lt;'[1]заявки ОДУ'!E$50,'[1]заявки ОДУ'!E12,'[1]Кз река'!$C10*[1]Vmin!E$51))</f>
        <v>0.11659262063194803</v>
      </c>
      <c r="F14" s="49">
        <f>IF('[1]заявки ОДУ'!F12=0,"",IF('[1]заявки ОДУ'!F$49&lt;'[1]заявки ОДУ'!F$50,'[1]заявки ОДУ'!F12,'[1]Кз река'!$C10*[1]Vmin!F$51))</f>
        <v>7.3417041877515243E-2</v>
      </c>
      <c r="G14" s="43"/>
      <c r="H14" s="50">
        <f>IF('[1]заявки ОДУ'!H12=0,"",IF('[1]заявки ОДУ'!H$49&lt;'[1]заявки ОДУ'!H$50,'[1]заявки ОДУ'!H12,'[1]Кз река'!$C10*[1]Vmin!H$51))</f>
        <v>2.2260427185458821E-2</v>
      </c>
      <c r="I14" s="51">
        <f>SUM(C14:H14)</f>
        <v>0.25734924227996125</v>
      </c>
      <c r="J14" s="48">
        <f>IF('[1]заявки ОДУ'!J12=0,"",IF('[1]заявки ОДУ'!J$49&lt;'[1]заявки ОДУ'!J$50,'[1]заявки ОДУ'!J12,'[1]Кз озера'!$D10*[1]Vmin!J$51))+'[1]ограничение по заявке'!$J$55*'[1]Кз озера'!D10</f>
        <v>5.6134882925505385E-2</v>
      </c>
      <c r="K14" s="49">
        <f>IF('[1]заявки ОДУ'!K12=0,"",IF('[1]заявки ОДУ'!K$49&lt;'[1]заявки ОДУ'!K$50,'[1]заявки ОДУ'!K12,'[1]Кз озера'!$D10*[1]Vmin!K$51))+'[1]ограничение по заявке'!$K$55*'[1]Кз озера'!D10</f>
        <v>0.17360917097258444</v>
      </c>
      <c r="L14" s="42">
        <f>IF('[1]заявки ОДУ'!L12=0,"",IF('[1]заявки ОДУ'!L$49&lt;'[1]заявки ОДУ'!L$50,'[1]заявки ОДУ'!L12,'[1]Кз озера'!$D10*[1]Vmin!L$51))+'[1]ограничение по заявке'!$L$55*'[1]Кз озера'!D10</f>
        <v>0.17820939853761456</v>
      </c>
      <c r="M14" s="49">
        <f>IF('[1]заявки ОДУ'!M12=0,"",IF('[1]заявки ОДУ'!M$49&lt;'[1]заявки ОДУ'!M$50,'[1]заявки ОДУ'!M12,'[1]Кз озера'!$D10*[1]Vmin!M$51))+'[1]ограничение по заявке'!$M$55*'[1]Кз озера'!D10</f>
        <v>2.4165609549861591E-2</v>
      </c>
      <c r="N14" s="43"/>
      <c r="O14" s="43"/>
      <c r="P14" s="52" t="str">
        <f>IF('[1]заявки ОДУ'!P12=0,"",IF('[1]заявки ОДУ'!P$49&lt;'[1]заявки ОДУ'!P$50,'[1]заявки ОДУ'!P12,'[1]Кз озера'!$D10*[1]Vmin!P$51))</f>
        <v/>
      </c>
      <c r="Q14" s="44">
        <f t="shared" si="0"/>
        <v>0.43211906198556593</v>
      </c>
      <c r="R14" s="44">
        <f t="shared" si="1"/>
        <v>0.68946830426552719</v>
      </c>
    </row>
    <row r="15" spans="1:19" s="45" customFormat="1" ht="12.95" customHeight="1">
      <c r="A15" s="46">
        <v>5</v>
      </c>
      <c r="B15" s="47" t="s">
        <v>16</v>
      </c>
      <c r="C15" s="48">
        <f>IF('[1]заявки ОДУ'!C13=0,"",IF('[1]заявки ОДУ'!C$49&lt;'[1]заявки ОДУ'!C$50,'[1]заявки ОДУ'!C13,'[1]Кз река'!$C11*[1]Vmin!C$51))</f>
        <v>0.6297438330170777</v>
      </c>
      <c r="D15" s="49">
        <f>IF('[1]заявки ОДУ'!D13=0,"",IF('[1]заявки ОДУ'!D$49&lt;'[1]заявки ОДУ'!D$50,'[1]заявки ОДУ'!D13,'[1]Кз река'!$C11*[1]Vmin!D$51))</f>
        <v>0.12157537673357482</v>
      </c>
      <c r="E15" s="49">
        <f>IF('[1]заявки ОДУ'!E13=0,"",IF('[1]заявки ОДУ'!E$49&lt;'[1]заявки ОДУ'!E$50,'[1]заявки ОДУ'!E13,'[1]Кз река'!$C11*[1]Vmin!E$51))</f>
        <v>1.9432103438658006</v>
      </c>
      <c r="F15" s="49">
        <f>IF('[1]заявки ОДУ'!F13=0,"",IF('[1]заявки ОДУ'!F$49&lt;'[1]заявки ОДУ'!F$50,'[1]заявки ОДУ'!F13,'[1]Кз река'!$C11*[1]Vmin!F$51))</f>
        <v>1.2236173646252542</v>
      </c>
      <c r="G15" s="43">
        <f>IF('[1]заявки ОДУ'!G13=0,"",IF('[1]заявки ОДУ'!G$49&lt;'[1]заявки ОДУ'!G$50,'[1]заявки ОДУ'!G13,'[1]Кз река'!$C11*[1]Vmin!G$51))</f>
        <v>4.3513295729250605E-2</v>
      </c>
      <c r="H15" s="50">
        <f>IF('[1]заявки ОДУ'!H13=0,"",IF('[1]заявки ОДУ'!H$49&lt;'[1]заявки ОДУ'!H$50,'[1]заявки ОДУ'!H13,'[1]Кз река'!$C11*[1]Vmin!H$51))</f>
        <v>0.371007119757647</v>
      </c>
      <c r="I15" s="51">
        <f>SUM(C15:H15)</f>
        <v>4.3326673337286055</v>
      </c>
      <c r="J15" s="53">
        <f>IF('[1]заявки ОДУ'!J13=0,"",IF('[1]заявки ОДУ'!J$49&lt;'[1]заявки ОДУ'!J$50,'[1]заявки ОДУ'!J13,'[1]Кз озера'!$D11*[1]Vmin!J$51))</f>
        <v>0.77131536263226996</v>
      </c>
      <c r="K15" s="43">
        <f>IF('[1]заявки ОДУ'!K13=0,"",IF('[1]заявки ОДУ'!K$49&lt;'[1]заявки ОДУ'!K$50,'[1]заявки ОДУ'!K13,'[1]Кз озера'!$D11*[1]Vmin!K$51))</f>
        <v>2.1891273328341549</v>
      </c>
      <c r="L15" s="42">
        <f>IF('[1]заявки ОДУ'!L13=0,"",IF('[1]заявки ОДУ'!L$49&lt;'[1]заявки ОДУ'!L$50,'[1]заявки ОДУ'!L13,'[1]Кз озера'!$D11*[1]Vmin!L$51))</f>
        <v>2.165057555066388</v>
      </c>
      <c r="M15" s="43">
        <f>IF('[1]заявки ОДУ'!M13=0,"",IF('[1]заявки ОДУ'!M$49&lt;'[1]заявки ОДУ'!M$50,'[1]заявки ОДУ'!M13,'[1]Кз озера'!$D11*[1]Vmin!M$51))</f>
        <v>0.31560539580084856</v>
      </c>
      <c r="N15" s="43">
        <f>IF('[1]заявки ОДУ'!N13=0,"",IF('[1]заявки ОДУ'!N$49&lt;'[1]заявки ОДУ'!N$50,'[1]заявки ОДУ'!N13,'[1]Кз озера'!$D11*[1]Vmin!N$51))</f>
        <v>5.8695652173913045E-2</v>
      </c>
      <c r="O15" s="43">
        <v>0.06</v>
      </c>
      <c r="P15" s="52">
        <f>IF('[1]заявки ОДУ'!P13=0,"",IF('[1]заявки ОДУ'!P$49&lt;'[1]заявки ОДУ'!P$50,'[1]заявки ОДУ'!P13,'[1]Кз озера'!$D11*[1]Vmin!P$51))</f>
        <v>0.4840737636211232</v>
      </c>
      <c r="Q15" s="44">
        <f t="shared" si="0"/>
        <v>6.0438750621286976</v>
      </c>
      <c r="R15" s="44">
        <f t="shared" si="1"/>
        <v>10.376542395857303</v>
      </c>
    </row>
    <row r="16" spans="1:19" s="45" customFormat="1" ht="12.95" customHeight="1">
      <c r="A16" s="46">
        <v>6</v>
      </c>
      <c r="B16" s="47" t="s">
        <v>17</v>
      </c>
      <c r="C16" s="48" t="str">
        <f>IF('[1]заявки ОДУ'!C14=0,"",IF('[1]заявки ОДУ'!C$49&lt;'[1]заявки ОДУ'!C$50,'[1]заявки ОДУ'!C14,'[1]Кз река'!$C12*[1]Vmin!C$51))</f>
        <v/>
      </c>
      <c r="D16" s="49" t="str">
        <f>IF('[1]заявки ОДУ'!D14=0,"",IF('[1]заявки ОДУ'!D$49&lt;'[1]заявки ОДУ'!D$50,'[1]заявки ОДУ'!D14,'[1]Кз река'!$C12*[1]Vmin!D$51))</f>
        <v/>
      </c>
      <c r="E16" s="49" t="str">
        <f>IF('[1]заявки ОДУ'!E14=0,"",IF('[1]заявки ОДУ'!E$49&lt;'[1]заявки ОДУ'!E$50,'[1]заявки ОДУ'!E14,'[1]Кз река'!$C12*[1]Vmin!E$51))</f>
        <v/>
      </c>
      <c r="F16" s="49" t="str">
        <f>IF('[1]заявки ОДУ'!F14=0,"",IF('[1]заявки ОДУ'!F$49&lt;'[1]заявки ОДУ'!F$50,'[1]заявки ОДУ'!F14,'[1]Кз река'!$C12*[1]Vmin!F$51))</f>
        <v/>
      </c>
      <c r="G16" s="43" t="str">
        <f>IF('[1]заявки ОДУ'!G14=0,"",IF('[1]заявки ОДУ'!G$49&lt;'[1]заявки ОДУ'!G$50,'[1]заявки ОДУ'!G14,'[1]Кз река'!$C12*[1]Vmin!G$51))</f>
        <v/>
      </c>
      <c r="H16" s="50" t="str">
        <f>IF('[1]заявки ОДУ'!H14=0,"",IF('[1]заявки ОДУ'!H$49&lt;'[1]заявки ОДУ'!H$50,'[1]заявки ОДУ'!H14,'[1]Кз река'!$C12*[1]Vmin!H$51))</f>
        <v/>
      </c>
      <c r="I16" s="51"/>
      <c r="J16" s="53">
        <f>IF('[1]заявки ОДУ'!J14=0,"",IF('[1]заявки ОДУ'!J$49&lt;'[1]заявки ОДУ'!J$50,'[1]заявки ОДУ'!J14,'[1]Кз озера'!$D12*[1]Vmin!J$51))</f>
        <v>0.56563126593033131</v>
      </c>
      <c r="K16" s="43">
        <f>IF('[1]заявки ОДУ'!K14=0,"",IF('[1]заявки ОДУ'!K$49&lt;'[1]заявки ОДУ'!K$50,'[1]заявки ОДУ'!K14,'[1]Кз озера'!$D12*[1]Vmin!K$51))</f>
        <v>1.6053600440783804</v>
      </c>
      <c r="L16" s="42">
        <f>IF('[1]заявки ОДУ'!L14=0,"",IF('[1]заявки ОДУ'!L$49&lt;'[1]заявки ОДУ'!L$50,'[1]заявки ОДУ'!L14,'[1]Кз озера'!$D12*[1]Vmin!L$51))</f>
        <v>1.5877088737153513</v>
      </c>
      <c r="M16" s="43">
        <f>IF('[1]заявки ОДУ'!M14=0,"",IF('[1]заявки ОДУ'!M$49&lt;'[1]заявки ОДУ'!M$50,'[1]заявки ОДУ'!M14,'[1]Кз озера'!$D12*[1]Vmin!M$51))</f>
        <v>0.23144395692062231</v>
      </c>
      <c r="N16" s="43">
        <v>0.05</v>
      </c>
      <c r="O16" s="43">
        <v>0.06</v>
      </c>
      <c r="P16" s="52">
        <f>IF('[1]заявки ОДУ'!P14=0,"",IF('[1]заявки ОДУ'!P$49&lt;'[1]заявки ОДУ'!P$50,'[1]заявки ОДУ'!P14,'[1]Кз озера'!$D12*[1]Vmin!P$51))</f>
        <v>0.35498742665549032</v>
      </c>
      <c r="Q16" s="44">
        <f>SUM(J16:P16)</f>
        <v>4.4551315673001755</v>
      </c>
      <c r="R16" s="44">
        <f t="shared" si="1"/>
        <v>4.4551315673001755</v>
      </c>
    </row>
    <row r="17" spans="1:18" s="45" customFormat="1" ht="12.95" customHeight="1">
      <c r="A17" s="46">
        <v>7</v>
      </c>
      <c r="B17" s="47" t="s">
        <v>18</v>
      </c>
      <c r="C17" s="48">
        <f>IF('[1]заявки ОДУ'!C15=0,"",IF('[1]заявки ОДУ'!C$49&lt;'[1]заявки ОДУ'!C$50,'[1]заявки ОДУ'!C15,'[1]Кз река'!$C13*[1]Vmin!C$51))</f>
        <v>0.11335388994307399</v>
      </c>
      <c r="D17" s="49">
        <f>IF('[1]заявки ОДУ'!D15=0,"",IF('[1]заявки ОДУ'!D$49&lt;'[1]заявки ОДУ'!D$50,'[1]заявки ОДУ'!D15,'[1]Кз река'!$C13*[1]Vmin!D$51))</f>
        <v>2.188356781204347E-2</v>
      </c>
      <c r="E17" s="49">
        <f>IF('[1]заявки ОДУ'!E15=0,"",IF('[1]заявки ОДУ'!E$49&lt;'[1]заявки ОДУ'!E$50,'[1]заявки ОДУ'!E15,'[1]Кз река'!$C13*[1]Vmin!E$51))</f>
        <v>0.34977786189584414</v>
      </c>
      <c r="F17" s="49">
        <f>IF('[1]заявки ОДУ'!F15=0,"",IF('[1]заявки ОДУ'!F$49&lt;'[1]заявки ОДУ'!F$50,'[1]заявки ОДУ'!F15,'[1]Кз река'!$C13*[1]Vmin!F$51))</f>
        <v>0.22025112563254576</v>
      </c>
      <c r="G17" s="43">
        <f>IF('[1]заявки ОДУ'!G15=0,"",IF('[1]заявки ОДУ'!G$49&lt;'[1]заявки ОДУ'!G$50,'[1]заявки ОДУ'!G15,'[1]Кз река'!$C13*[1]Vmin!G$51))</f>
        <v>7.8323932312651095E-3</v>
      </c>
      <c r="H17" s="50">
        <f>IF('[1]заявки ОДУ'!H15=0,"",IF('[1]заявки ОДУ'!H$49&lt;'[1]заявки ОДУ'!H$50,'[1]заявки ОДУ'!H15,'[1]Кз река'!$C13*[1]Vmin!H$51))</f>
        <v>6.6781281556376471E-2</v>
      </c>
      <c r="I17" s="51">
        <f>SUM(C17:H17)</f>
        <v>0.77988012007114893</v>
      </c>
      <c r="J17" s="48">
        <f>IF('[1]заявки ОДУ'!J15=0,"",IF('[1]заявки ОДУ'!J$49&lt;'[1]заявки ОДУ'!J$50,'[1]заявки ОДУ'!J15,'[1]Кз озера'!$D13*[1]Vmin!J$51))+'[1]ограничение по заявке'!$J$55*'[1]Кз озера'!D13</f>
        <v>0.16840464877651617</v>
      </c>
      <c r="K17" s="49">
        <f>IF('[1]заявки ОДУ'!K15=0,"",IF('[1]заявки ОДУ'!K$49&lt;'[1]заявки ОДУ'!K$50,'[1]заявки ОДУ'!K15,'[1]Кз озера'!$D13*[1]Vmin!K$51))+'[1]ограничение по заявке'!$K$55*'[1]Кз озера'!D13</f>
        <v>0.52082751291775331</v>
      </c>
      <c r="L17" s="42">
        <f>IF('[1]заявки ОДУ'!L15=0,"",IF('[1]заявки ОДУ'!L$49&lt;'[1]заявки ОДУ'!L$50,'[1]заявки ОДУ'!L15,'[1]Кз озера'!$D13*[1]Vmin!L$51))+'[1]ограничение по заявке'!$L$55*'[1]Кз озера'!D13</f>
        <v>0.53462819561284369</v>
      </c>
      <c r="M17" s="43" t="str">
        <f>IF('[1]заявки ОДУ'!M15=0,"",IF('[1]заявки ОДУ'!M$49&lt;'[1]заявки ОДУ'!M$50,'[1]заявки ОДУ'!M15,'[1]Кз озера'!$D13*[1]Vmin!M$51))</f>
        <v/>
      </c>
      <c r="N17" s="43" t="str">
        <f>IF('[1]заявки ОДУ'!N15=0,"",IF('[1]заявки ОДУ'!N$49&lt;'[1]заявки ОДУ'!N$50,'[1]заявки ОДУ'!N15,'[1]Кз озера'!$D13*[1]Vmin!N$51))</f>
        <v/>
      </c>
      <c r="O17" s="43" t="str">
        <f>IF('[1]заявки ОДУ'!N15=0,"",IF('[1]заявки ОДУ'!N$49&lt;'[1]заявки ОДУ'!N$50,'[1]заявки ОДУ'!N15,'[1]Кз озера'!$D13*[1]Vmin!O$51))</f>
        <v/>
      </c>
      <c r="P17" s="52" t="str">
        <f>IF('[1]заявки ОДУ'!P15=0,"",IF('[1]заявки ОДУ'!P$49&lt;'[1]заявки ОДУ'!P$50,'[1]заявки ОДУ'!P15,'[1]Кз озера'!$D13*[1]Vmin!P$51))</f>
        <v/>
      </c>
      <c r="Q17" s="44">
        <f t="shared" si="0"/>
        <v>1.2238603573071132</v>
      </c>
      <c r="R17" s="44">
        <f t="shared" si="1"/>
        <v>2.0037404773782619</v>
      </c>
    </row>
    <row r="18" spans="1:18" s="45" customFormat="1" ht="12.95" customHeight="1">
      <c r="A18" s="46">
        <v>8</v>
      </c>
      <c r="B18" s="47" t="s">
        <v>19</v>
      </c>
      <c r="C18" s="48" t="str">
        <f>IF('[1]заявки ОДУ'!C16=0,"",IF('[1]заявки ОДУ'!C$49&lt;'[1]заявки ОДУ'!C$50,'[1]заявки ОДУ'!C16,'[1]Кз река'!$C14*[1]Vmin!C$51))</f>
        <v/>
      </c>
      <c r="D18" s="49" t="str">
        <f>IF('[1]заявки ОДУ'!D16=0,"",IF('[1]заявки ОДУ'!D$49&lt;'[1]заявки ОДУ'!D$50,'[1]заявки ОДУ'!D16,'[1]Кз река'!$C14*[1]Vmin!D$51))</f>
        <v/>
      </c>
      <c r="E18" s="49" t="str">
        <f>IF('[1]заявки ОДУ'!E16=0,"",IF('[1]заявки ОДУ'!E$49&lt;'[1]заявки ОДУ'!E$50,'[1]заявки ОДУ'!E16,'[1]Кз река'!$C14*[1]Vmin!E$51))</f>
        <v/>
      </c>
      <c r="F18" s="49" t="str">
        <f>IF('[1]заявки ОДУ'!F16=0,"",IF('[1]заявки ОДУ'!F$49&lt;'[1]заявки ОДУ'!F$50,'[1]заявки ОДУ'!F16,'[1]Кз река'!$C14*[1]Vmin!F$51))</f>
        <v/>
      </c>
      <c r="G18" s="43" t="str">
        <f>IF('[1]заявки ОДУ'!G16=0,"",IF('[1]заявки ОДУ'!G$49&lt;'[1]заявки ОДУ'!G$50,'[1]заявки ОДУ'!G16,'[1]Кз река'!$C14*[1]Vmin!G$51))</f>
        <v/>
      </c>
      <c r="H18" s="50" t="str">
        <f>IF('[1]заявки ОДУ'!H16=0,"",IF('[1]заявки ОДУ'!H$49&lt;'[1]заявки ОДУ'!H$50,'[1]заявки ОДУ'!H16,'[1]Кз река'!$C14*[1]Vmin!H$51))</f>
        <v/>
      </c>
      <c r="I18" s="51"/>
      <c r="J18" s="53">
        <v>1</v>
      </c>
      <c r="K18" s="43">
        <v>3</v>
      </c>
      <c r="L18" s="42">
        <v>2</v>
      </c>
      <c r="M18" s="43">
        <v>0.1</v>
      </c>
      <c r="N18" s="43" t="str">
        <f>IF('[1]заявки ОДУ'!N16=0,"",IF('[1]заявки ОДУ'!N$49&lt;'[1]заявки ОДУ'!N$50,'[1]заявки ОДУ'!N16,'[1]Кз озера'!$D14*[1]Vmin!N$51))</f>
        <v/>
      </c>
      <c r="O18" s="43" t="str">
        <f>IF('[1]заявки ОДУ'!N16=0,"",IF('[1]заявки ОДУ'!N$49&lt;'[1]заявки ОДУ'!N$50,'[1]заявки ОДУ'!N16,'[1]Кз озера'!$D14*[1]Vmin!O$51))</f>
        <v/>
      </c>
      <c r="P18" s="52" t="str">
        <f>IF('[1]заявки ОДУ'!P16=0,"",IF('[1]заявки ОДУ'!P$49&lt;'[1]заявки ОДУ'!P$50,'[1]заявки ОДУ'!P16,'[1]Кз озера'!$D14*[1]Vmin!P$51))</f>
        <v/>
      </c>
      <c r="Q18" s="44">
        <f t="shared" si="0"/>
        <v>6.1</v>
      </c>
      <c r="R18" s="44">
        <f t="shared" si="1"/>
        <v>6.1</v>
      </c>
    </row>
    <row r="19" spans="1:18" s="45" customFormat="1" ht="12.95" customHeight="1">
      <c r="A19" s="46">
        <v>9</v>
      </c>
      <c r="B19" s="47" t="s">
        <v>20</v>
      </c>
      <c r="C19" s="48" t="str">
        <f>IF('[1]заявки ОДУ'!C17=0,"",IF('[1]заявки ОДУ'!C$49&lt;'[1]заявки ОДУ'!C$50,'[1]заявки ОДУ'!C17,'[1]Кз река'!$C15*[1]Vmin!C$51))</f>
        <v/>
      </c>
      <c r="D19" s="49" t="str">
        <f>IF('[1]заявки ОДУ'!D17=0,"",IF('[1]заявки ОДУ'!D$49&lt;'[1]заявки ОДУ'!D$50,'[1]заявки ОДУ'!D17,'[1]Кз река'!$C15*[1]Vmin!D$51))</f>
        <v/>
      </c>
      <c r="E19" s="49" t="str">
        <f>IF('[1]заявки ОДУ'!E17=0,"",IF('[1]заявки ОДУ'!E$49&lt;'[1]заявки ОДУ'!E$50,'[1]заявки ОДУ'!E17,'[1]Кз река'!$C15*[1]Vmin!E$51))</f>
        <v/>
      </c>
      <c r="F19" s="49" t="str">
        <f>IF('[1]заявки ОДУ'!F17=0,"",IF('[1]заявки ОДУ'!F$49&lt;'[1]заявки ОДУ'!F$50,'[1]заявки ОДУ'!F17,'[1]Кз река'!$C15*[1]Vmin!F$51))</f>
        <v/>
      </c>
      <c r="G19" s="43" t="str">
        <f>IF('[1]заявки ОДУ'!G17=0,"",IF('[1]заявки ОДУ'!G$49&lt;'[1]заявки ОДУ'!G$50,'[1]заявки ОДУ'!G17,'[1]Кз река'!$C15*[1]Vmin!G$51))</f>
        <v/>
      </c>
      <c r="H19" s="50" t="str">
        <f>IF('[1]заявки ОДУ'!H17=0,"",IF('[1]заявки ОДУ'!H$49&lt;'[1]заявки ОДУ'!H$50,'[1]заявки ОДУ'!H17,'[1]Кз река'!$C15*[1]Vmin!H$51))</f>
        <v/>
      </c>
      <c r="I19" s="51"/>
      <c r="J19" s="48">
        <f>IF('[1]заявки ОДУ'!J17=0,"",IF('[1]заявки ОДУ'!J$49&lt;'[1]заявки ОДУ'!J$50,'[1]заявки ОДУ'!J17,'[1]Кз озера'!$D15*[1]Vmin!J$51))+'[1]ограничение по заявке'!$J$55*'[1]Кз озера'!D15</f>
        <v>0.28067441462752696</v>
      </c>
      <c r="K19" s="43">
        <v>0.1</v>
      </c>
      <c r="L19" s="42">
        <v>0.5</v>
      </c>
      <c r="M19" s="43">
        <f>IF('[1]заявки ОДУ'!M17=0,"",IF('[1]заявки ОДУ'!M$49&lt;'[1]заявки ОДУ'!M$50,'[1]заявки ОДУ'!M17,'[1]Кз озера'!$D15*[1]Vmin!M$51))</f>
        <v>9.4681618740254575E-2</v>
      </c>
      <c r="N19" s="43" t="str">
        <f>IF('[1]заявки ОДУ'!N17=0,"",IF('[1]заявки ОДУ'!N$49&lt;'[1]заявки ОДУ'!N$50,'[1]заявки ОДУ'!N17,'[1]Кз озера'!$D15*[1]Vmin!N$51))</f>
        <v/>
      </c>
      <c r="O19" s="43" t="str">
        <f>IF('[1]заявки ОДУ'!N17=0,"",IF('[1]заявки ОДУ'!N$49&lt;'[1]заявки ОДУ'!N$50,'[1]заявки ОДУ'!N17,'[1]Кз озера'!$D15*[1]Vmin!O$51))</f>
        <v/>
      </c>
      <c r="P19" s="52" t="str">
        <f>IF('[1]заявки ОДУ'!P17=0,"",IF('[1]заявки ОДУ'!P$49&lt;'[1]заявки ОДУ'!P$50,'[1]заявки ОДУ'!P17,'[1]Кз озера'!$D15*[1]Vmin!P$51))</f>
        <v/>
      </c>
      <c r="Q19" s="44">
        <f t="shared" si="0"/>
        <v>0.97535603336778154</v>
      </c>
      <c r="R19" s="44">
        <f t="shared" si="1"/>
        <v>0.97535603336778154</v>
      </c>
    </row>
    <row r="20" spans="1:18" s="45" customFormat="1" ht="12.95" customHeight="1">
      <c r="A20" s="46">
        <v>10</v>
      </c>
      <c r="B20" s="47" t="s">
        <v>21</v>
      </c>
      <c r="C20" s="48">
        <f>IF('[1]заявки ОДУ'!C18=0,"",IF('[1]заявки ОДУ'!C$49&lt;'[1]заявки ОДУ'!C$50,'[1]заявки ОДУ'!C18,'[1]Кз река'!$C16*[1]Vmin!C$51))</f>
        <v>0.52478652751423149</v>
      </c>
      <c r="D20" s="49">
        <f>IF('[1]заявки ОДУ'!D18=0,"",IF('[1]заявки ОДУ'!D$49&lt;'[1]заявки ОДУ'!D$50,'[1]заявки ОДУ'!D18,'[1]Кз река'!$C16*[1]Vmin!D$51))</f>
        <v>0.10131281394464568</v>
      </c>
      <c r="E20" s="49">
        <f>IF('[1]заявки ОДУ'!E18=0,"",IF('[1]заявки ОДУ'!E$49&lt;'[1]заявки ОДУ'!E$50,'[1]заявки ОДУ'!E18,'[1]Кз река'!$C16*[1]Vmin!E$51))</f>
        <v>1.6193419532215005</v>
      </c>
      <c r="F20" s="49">
        <f>IF('[1]заявки ОДУ'!F18=0,"",IF('[1]заявки ОДУ'!F$49&lt;'[1]заявки ОДУ'!F$50,'[1]заявки ОДУ'!F18,'[1]Кз река'!$C16*[1]Vmin!F$51))</f>
        <v>1.0196811371877117</v>
      </c>
      <c r="G20" s="43" t="str">
        <f>IF('[1]заявки ОДУ'!G18=0,"",IF('[1]заявки ОДУ'!G$49&lt;'[1]заявки ОДУ'!G$50,'[1]заявки ОДУ'!G18,'[1]Кз река'!$C16*[1]Vmin!G$51))</f>
        <v/>
      </c>
      <c r="H20" s="50">
        <f>IF('[1]заявки ОДУ'!H18=0,"",IF('[1]заявки ОДУ'!H$49&lt;'[1]заявки ОДУ'!H$50,'[1]заявки ОДУ'!H18,'[1]Кз река'!$C16*[1]Vmin!H$51))</f>
        <v>0.30917259979803918</v>
      </c>
      <c r="I20" s="51">
        <f t="shared" ref="I20:I25" si="2">SUM(C20:H20)</f>
        <v>3.5742950316661282</v>
      </c>
      <c r="J20" s="48">
        <f>IF('[1]заявки ОДУ'!J18=0,"",IF('[1]заявки ОДУ'!J$49&lt;'[1]заявки ОДУ'!J$50,'[1]заявки ОДУ'!J18,'[1]Кз озера'!$D16*[1]Vmin!J$51))+'[1]ограничение по заявке'!$J$55*'[1]Кз озера'!D16</f>
        <v>0.43660464497615303</v>
      </c>
      <c r="K20" s="49">
        <f>IF('[1]заявки ОДУ'!K18=0,"",IF('[1]заявки ОДУ'!K$49&lt;'[1]заявки ОДУ'!K$50,'[1]заявки ОДУ'!K18,'[1]Кз озера'!$D16*[1]Vmin!K$51))+'[1]ограничение по заявке'!$K$55*'[1]Кз озера'!D16</f>
        <v>1.3502935520089898</v>
      </c>
      <c r="L20" s="42">
        <v>1.4</v>
      </c>
      <c r="M20" s="43" t="str">
        <f>IF('[1]заявки ОДУ'!M18=0,"",IF('[1]заявки ОДУ'!M$49&lt;'[1]заявки ОДУ'!M$50,'[1]заявки ОДУ'!M18,'[1]Кз озера'!$D16*[1]Vmin!M$51))</f>
        <v/>
      </c>
      <c r="N20" s="43" t="str">
        <f>IF('[1]заявки ОДУ'!N18=0,"",IF('[1]заявки ОДУ'!N$49&lt;'[1]заявки ОДУ'!N$50,'[1]заявки ОДУ'!N18,'[1]Кз озера'!$D16*[1]Vmin!N$51))</f>
        <v/>
      </c>
      <c r="O20" s="43" t="str">
        <f>IF('[1]заявки ОДУ'!N18=0,"",IF('[1]заявки ОДУ'!N$49&lt;'[1]заявки ОДУ'!N$50,'[1]заявки ОДУ'!N18,'[1]Кз озера'!$D16*[1]Vmin!O$51))</f>
        <v/>
      </c>
      <c r="P20" s="52" t="str">
        <f>IF('[1]заявки ОДУ'!P18=0,"",IF('[1]заявки ОДУ'!P$49&lt;'[1]заявки ОДУ'!P$50,'[1]заявки ОДУ'!P18,'[1]Кз озера'!$D16*[1]Vmin!P$51))</f>
        <v/>
      </c>
      <c r="Q20" s="44">
        <f t="shared" si="0"/>
        <v>3.1868981969851427</v>
      </c>
      <c r="R20" s="44">
        <f t="shared" si="1"/>
        <v>6.7611932286512708</v>
      </c>
    </row>
    <row r="21" spans="1:18" s="45" customFormat="1" ht="12.95" customHeight="1">
      <c r="A21" s="46">
        <v>11</v>
      </c>
      <c r="B21" s="47" t="s">
        <v>22</v>
      </c>
      <c r="C21" s="48">
        <f>IF('[1]заявки ОДУ'!C19=0,"",IF('[1]заявки ОДУ'!C$49&lt;'[1]заявки ОДУ'!C$50,'[1]заявки ОДУ'!C19,'[1]Кз река'!$C17*[1]Vmin!C$51))</f>
        <v>0.33586337760910812</v>
      </c>
      <c r="D21" s="49">
        <f>IF('[1]заявки ОДУ'!D19=0,"",IF('[1]заявки ОДУ'!D$49&lt;'[1]заявки ОДУ'!D$50,'[1]заявки ОДУ'!D19,'[1]Кз река'!$C17*[1]Vmin!D$51))</f>
        <v>6.4840200924573238E-2</v>
      </c>
      <c r="E21" s="49">
        <v>1</v>
      </c>
      <c r="F21" s="49">
        <f>IF('[1]заявки ОДУ'!F19=0,"",IF('[1]заявки ОДУ'!F$49&lt;'[1]заявки ОДУ'!F$50,'[1]заявки ОДУ'!F19,'[1]Кз река'!$C17*[1]Vmin!F$51))</f>
        <v>0.65259592780013553</v>
      </c>
      <c r="G21" s="43" t="str">
        <f>IF('[1]заявки ОДУ'!G19=0,"",IF('[1]заявки ОДУ'!G$49&lt;'[1]заявки ОДУ'!G$50,'[1]заявки ОДУ'!G19,'[1]Кз река'!$C17*[1]Vmin!G$51))</f>
        <v/>
      </c>
      <c r="H21" s="50" t="str">
        <f>IF('[1]заявки ОДУ'!H19=0,"",IF('[1]заявки ОДУ'!H$49&lt;'[1]заявки ОДУ'!H$50,'[1]заявки ОДУ'!H19,'[1]Кз река'!$C17*[1]Vmin!H$51))</f>
        <v/>
      </c>
      <c r="I21" s="51">
        <f t="shared" si="2"/>
        <v>2.0532995063338171</v>
      </c>
      <c r="J21" s="53">
        <v>0.5</v>
      </c>
      <c r="K21" s="43">
        <v>0.5</v>
      </c>
      <c r="L21" s="42">
        <v>0.5</v>
      </c>
      <c r="M21" s="49">
        <f>IF('[1]заявки ОДУ'!M19=0,"",IF('[1]заявки ОДУ'!M$49&lt;'[1]заявки ОДУ'!M$50,'[1]заявки ОДУ'!M19,'[1]Кз озера'!$D17*[1]Vmin!M$51))+'[1]ограничение по заявке'!$M$55*'[1]Кз озера'!D17</f>
        <v>0.33563346597029992</v>
      </c>
      <c r="N21" s="43" t="str">
        <f>IF('[1]заявки ОДУ'!N19=0,"",IF('[1]заявки ОДУ'!N$49&lt;'[1]заявки ОДУ'!N$50,'[1]заявки ОДУ'!N19,'[1]Кз озера'!$D17*[1]Vmin!N$51))</f>
        <v/>
      </c>
      <c r="O21" s="43" t="str">
        <f>IF('[1]заявки ОДУ'!N19=0,"",IF('[1]заявки ОДУ'!N$49&lt;'[1]заявки ОДУ'!N$50,'[1]заявки ОДУ'!N19,'[1]Кз озера'!$D17*[1]Vmin!O$51))</f>
        <v/>
      </c>
      <c r="P21" s="52" t="str">
        <f>IF('[1]заявки ОДУ'!P19=0,"",IF('[1]заявки ОДУ'!P$49&lt;'[1]заявки ОДУ'!P$50,'[1]заявки ОДУ'!P19,'[1]Кз озера'!$D17*[1]Vmin!P$51))</f>
        <v/>
      </c>
      <c r="Q21" s="44">
        <f t="shared" si="0"/>
        <v>1.8356334659703</v>
      </c>
      <c r="R21" s="44">
        <f t="shared" si="1"/>
        <v>3.8889329723041168</v>
      </c>
    </row>
    <row r="22" spans="1:18" s="45" customFormat="1" ht="12.95" customHeight="1">
      <c r="A22" s="46">
        <v>12</v>
      </c>
      <c r="B22" s="47" t="s">
        <v>23</v>
      </c>
      <c r="C22" s="48">
        <f>IF('[1]заявки ОДУ'!C20=0,"",IF('[1]заявки ОДУ'!C$49&lt;'[1]заявки ОДУ'!C$50,'[1]заявки ОДУ'!C20,'[1]Кз река'!$C18*[1]Vmin!C$51))</f>
        <v>3.7784629981024664E-2</v>
      </c>
      <c r="D22" s="49">
        <f>IF('[1]заявки ОДУ'!D20=0,"",IF('[1]заявки ОДУ'!D$49&lt;'[1]заявки ОДУ'!D$50,'[1]заявки ОДУ'!D20,'[1]Кз река'!$C18*[1]Vmin!D$51))</f>
        <v>7.2945226040144889E-3</v>
      </c>
      <c r="E22" s="49">
        <f>IF('[1]заявки ОДУ'!E20=0,"",IF('[1]заявки ОДУ'!E$49&lt;'[1]заявки ОДУ'!E$50,'[1]заявки ОДУ'!E20,'[1]Кз река'!$C18*[1]Vmin!E$51))</f>
        <v>0.11659262063194803</v>
      </c>
      <c r="F22" s="49">
        <f>IF('[1]заявки ОДУ'!F20=0,"",IF('[1]заявки ОДУ'!F$49&lt;'[1]заявки ОДУ'!F$50,'[1]заявки ОДУ'!F20,'[1]Кз река'!$C18*[1]Vmin!F$51))</f>
        <v>7.3417041877515243E-2</v>
      </c>
      <c r="G22" s="43"/>
      <c r="H22" s="50">
        <f>IF('[1]заявки ОДУ'!H20=0,"",IF('[1]заявки ОДУ'!H$49&lt;'[1]заявки ОДУ'!H$50,'[1]заявки ОДУ'!H20,'[1]Кз река'!$C18*[1]Vmin!H$51))</f>
        <v>2.2260427185458821E-2</v>
      </c>
      <c r="I22" s="51">
        <f t="shared" si="2"/>
        <v>0.25734924227996125</v>
      </c>
      <c r="J22" s="53">
        <f>IF('[1]заявки ОДУ'!J20=0,"",IF('[1]заявки ОДУ'!J$49&lt;'[1]заявки ОДУ'!J$50,'[1]заявки ОДУ'!J20,'[1]Кз озера'!$D18*[1]Vmin!J$51))</f>
        <v>4.6278921757936194E-2</v>
      </c>
      <c r="K22" s="43">
        <f>IF('[1]заявки ОДУ'!K20=0,"",IF('[1]заявки ОДУ'!K$49&lt;'[1]заявки ОДУ'!K$50,'[1]заявки ОДУ'!K20,'[1]Кз озера'!$D18*[1]Vmin!K$51))</f>
        <v>0.13134763997004931</v>
      </c>
      <c r="L22" s="42">
        <f>IF('[1]заявки ОДУ'!L20=0,"",IF('[1]заявки ОДУ'!L$49&lt;'[1]заявки ОДУ'!L$50,'[1]заявки ОДУ'!L20,'[1]Кз озера'!$D18*[1]Vmin!L$51))</f>
        <v>0.12990345330398329</v>
      </c>
      <c r="M22" s="43">
        <f>IF('[1]заявки ОДУ'!M20=0,"",IF('[1]заявки ОДУ'!M$49&lt;'[1]заявки ОДУ'!M$50,'[1]заявки ОДУ'!M20,'[1]Кз озера'!$D18*[1]Vmin!M$51))</f>
        <v>1.8936323748050914E-2</v>
      </c>
      <c r="N22" s="43"/>
      <c r="O22" s="43"/>
      <c r="P22" s="52" t="str">
        <f>IF('[1]заявки ОДУ'!P20=0,"",IF('[1]заявки ОДУ'!P$49&lt;'[1]заявки ОДУ'!P$50,'[1]заявки ОДУ'!P20,'[1]Кз озера'!$D18*[1]Vmin!P$51))</f>
        <v/>
      </c>
      <c r="Q22" s="44">
        <f t="shared" si="0"/>
        <v>0.32646633878001968</v>
      </c>
      <c r="R22" s="44">
        <f t="shared" si="1"/>
        <v>0.58381558105998099</v>
      </c>
    </row>
    <row r="23" spans="1:18" s="45" customFormat="1" ht="12.95" customHeight="1">
      <c r="A23" s="46">
        <v>13</v>
      </c>
      <c r="B23" s="54" t="s">
        <v>24</v>
      </c>
      <c r="C23" s="48">
        <f>IF('[1]заявки ОДУ'!C21=0,"",IF('[1]заявки ОДУ'!C$49&lt;'[1]заявки ОДУ'!C$50,'[1]заявки ОДУ'!C21,'[1]Кз река'!$C19*[1]Vmin!C$51))</f>
        <v>3.7784629981024664E-2</v>
      </c>
      <c r="D23" s="49">
        <f>IF('[1]заявки ОДУ'!D21=0,"",IF('[1]заявки ОДУ'!D$49&lt;'[1]заявки ОДУ'!D$50,'[1]заявки ОДУ'!D21,'[1]Кз река'!$C19*[1]Vmin!D$51))</f>
        <v>7.2945226040144889E-3</v>
      </c>
      <c r="E23" s="49">
        <f>IF('[1]заявки ОДУ'!E21=0,"",IF('[1]заявки ОДУ'!E$49&lt;'[1]заявки ОДУ'!E$50,'[1]заявки ОДУ'!E21,'[1]Кз река'!$C19*[1]Vmin!E$51))</f>
        <v>0.11659262063194803</v>
      </c>
      <c r="F23" s="49">
        <f>IF('[1]заявки ОДУ'!F21=0,"",IF('[1]заявки ОДУ'!F$49&lt;'[1]заявки ОДУ'!F$50,'[1]заявки ОДУ'!F21,'[1]Кз река'!$C19*[1]Vmin!F$51))</f>
        <v>7.3417041877515243E-2</v>
      </c>
      <c r="G23" s="43"/>
      <c r="H23" s="50" t="str">
        <f>IF('[1]заявки ОДУ'!H21=0,"",IF('[1]заявки ОДУ'!H$49&lt;'[1]заявки ОДУ'!H$50,'[1]заявки ОДУ'!H21,'[1]Кз река'!$C19*[1]Vmin!H$51))</f>
        <v/>
      </c>
      <c r="I23" s="51">
        <f>SUM(C23:H23)</f>
        <v>0.23508881509450241</v>
      </c>
      <c r="J23" s="53">
        <f>IF('[1]заявки ОДУ'!J21=0,"",IF('[1]заявки ОДУ'!J$49&lt;'[1]заявки ОДУ'!J$50,'[1]заявки ОДУ'!J21,'[1]Кз озера'!$D19*[1]Vmin!J$51))</f>
        <v>4.6278921757936194E-2</v>
      </c>
      <c r="K23" s="43">
        <f>IF('[1]заявки ОДУ'!K21=0,"",IF('[1]заявки ОДУ'!K$49&lt;'[1]заявки ОДУ'!K$50,'[1]заявки ОДУ'!K21,'[1]Кз озера'!$D19*[1]Vmin!K$51))</f>
        <v>0.13134763997004931</v>
      </c>
      <c r="L23" s="42">
        <f>IF('[1]заявки ОДУ'!L21=0,"",IF('[1]заявки ОДУ'!L$49&lt;'[1]заявки ОДУ'!L$50,'[1]заявки ОДУ'!L21,'[1]Кз озера'!$D19*[1]Vmin!L$51))</f>
        <v>0.12990345330398329</v>
      </c>
      <c r="M23" s="43">
        <f>IF('[1]заявки ОДУ'!M21=0,"",IF('[1]заявки ОДУ'!M$49&lt;'[1]заявки ОДУ'!M$50,'[1]заявки ОДУ'!M21,'[1]Кз озера'!$D19*[1]Vmin!M$51))</f>
        <v>1.8936323748050914E-2</v>
      </c>
      <c r="N23" s="43" t="str">
        <f>IF('[1]заявки ОДУ'!N21=0,"",IF('[1]заявки ОДУ'!N$49&lt;'[1]заявки ОДУ'!N$50,'[1]заявки ОДУ'!N21,'[1]Кз озера'!$D19*[1]Vmin!N$51))</f>
        <v/>
      </c>
      <c r="O23" s="43" t="str">
        <f>IF('[1]заявки ОДУ'!N21=0,"",IF('[1]заявки ОДУ'!N$49&lt;'[1]заявки ОДУ'!N$50,'[1]заявки ОДУ'!N21,'[1]Кз озера'!$D19*[1]Vmin!O$51))</f>
        <v/>
      </c>
      <c r="P23" s="52" t="str">
        <f>IF('[1]заявки ОДУ'!P21=0,"",IF('[1]заявки ОДУ'!P$49&lt;'[1]заявки ОДУ'!P$50,'[1]заявки ОДУ'!P21,'[1]Кз озера'!$D19*[1]Vmin!P$51))</f>
        <v/>
      </c>
      <c r="Q23" s="44">
        <f>SUM(J23:P23)</f>
        <v>0.32646633878001968</v>
      </c>
      <c r="R23" s="44">
        <f>I23+Q23</f>
        <v>0.56155515387452204</v>
      </c>
    </row>
    <row r="24" spans="1:18" s="45" customFormat="1" ht="12.95" customHeight="1">
      <c r="A24" s="46">
        <v>14</v>
      </c>
      <c r="B24" s="54" t="s">
        <v>25</v>
      </c>
      <c r="C24" s="48" t="str">
        <f>IF('[1]заявки ОДУ'!C22=0,"",IF('[1]заявки ОДУ'!C$49&lt;'[1]заявки ОДУ'!C$50,'[1]заявки ОДУ'!C22,'[1]Кз река'!$C20*[1]Vmin!C$51))</f>
        <v/>
      </c>
      <c r="D24" s="49" t="str">
        <f>IF('[1]заявки ОДУ'!D22=0,"",IF('[1]заявки ОДУ'!D$49&lt;'[1]заявки ОДУ'!D$50,'[1]заявки ОДУ'!D22,'[1]Кз река'!$C20*[1]Vmin!D$51))</f>
        <v/>
      </c>
      <c r="E24" s="49" t="str">
        <f>IF('[1]заявки ОДУ'!E22=0,"",IF('[1]заявки ОДУ'!E$49&lt;'[1]заявки ОДУ'!E$50,'[1]заявки ОДУ'!E22,'[1]Кз река'!$C20*[1]Vmin!E$51))</f>
        <v/>
      </c>
      <c r="F24" s="49" t="str">
        <f>IF('[1]заявки ОДУ'!F22=0,"",IF('[1]заявки ОДУ'!F$49&lt;'[1]заявки ОДУ'!F$50,'[1]заявки ОДУ'!F22,'[1]Кз река'!$C20*[1]Vmin!F$51))</f>
        <v/>
      </c>
      <c r="G24" s="43" t="str">
        <f>IF('[1]заявки ОДУ'!G22=0,"",IF('[1]заявки ОДУ'!G$49&lt;'[1]заявки ОДУ'!G$50,'[1]заявки ОДУ'!G22,'[1]Кз река'!$C20*[1]Vmin!G$51))</f>
        <v/>
      </c>
      <c r="H24" s="50" t="str">
        <f>IF('[1]заявки ОДУ'!H22=0,"",IF('[1]заявки ОДУ'!H$49&lt;'[1]заявки ОДУ'!H$50,'[1]заявки ОДУ'!H22,'[1]Кз река'!$C20*[1]Vmin!H$51))</f>
        <v/>
      </c>
      <c r="I24" s="51"/>
      <c r="J24" s="53">
        <f>IF('[1]заявки ОДУ'!J22=0,"",IF('[1]заявки ОДУ'!J$49&lt;'[1]заявки ОДУ'!J$50,'[1]заявки ОДУ'!J22,'[1]Кз озера'!$D20*[1]Vmin!J$51))</f>
        <v>0.50906813933729822</v>
      </c>
      <c r="K24" s="43">
        <f>IF('[1]заявки ОДУ'!K22=0,"",IF('[1]заявки ОДУ'!K$49&lt;'[1]заявки ОДУ'!K$50,'[1]заявки ОДУ'!K22,'[1]Кз озера'!$D20*[1]Vmin!K$51))</f>
        <v>1.4448240396705425</v>
      </c>
      <c r="L24" s="42">
        <f>IF('[1]заявки ОДУ'!L22=0,"",IF('[1]заявки ОДУ'!L$49&lt;'[1]заявки ОДУ'!L$50,'[1]заявки ОДУ'!L22,'[1]Кз озера'!$D20*[1]Vmin!L$51))</f>
        <v>1.4289379863438163</v>
      </c>
      <c r="M24" s="43">
        <f>IF('[1]заявки ОДУ'!M22=0,"",IF('[1]заявки ОДУ'!M$49&lt;'[1]заявки ОДУ'!M$50,'[1]заявки ОДУ'!M22,'[1]Кз озера'!$D20*[1]Vmin!M$51))</f>
        <v>0.20829956122856008</v>
      </c>
      <c r="N24" s="43" t="str">
        <f>IF('[1]заявки ОДУ'!N22=0,"",IF('[1]заявки ОДУ'!N$49&lt;'[1]заявки ОДУ'!N$50,'[1]заявки ОДУ'!N22,'[1]Кз озера'!$D20*[1]Vmin!N$51))</f>
        <v/>
      </c>
      <c r="O24" s="43" t="str">
        <f>IF('[1]заявки ОДУ'!N22=0,"",IF('[1]заявки ОДУ'!N$49&lt;'[1]заявки ОДУ'!N$50,'[1]заявки ОДУ'!N22,'[1]Кз озера'!$D20*[1]Vmin!O$51))</f>
        <v/>
      </c>
      <c r="P24" s="52" t="str">
        <f>IF('[1]заявки ОДУ'!P22=0,"",IF('[1]заявки ОДУ'!P$49&lt;'[1]заявки ОДУ'!P$50,'[1]заявки ОДУ'!P22,'[1]Кз озера'!$D20*[1]Vmin!P$51))</f>
        <v/>
      </c>
      <c r="Q24" s="44">
        <f>SUM(J24:P24)</f>
        <v>3.5911297265802169</v>
      </c>
      <c r="R24" s="44">
        <f>I24+Q24</f>
        <v>3.5911297265802169</v>
      </c>
    </row>
    <row r="25" spans="1:18" s="45" customFormat="1" ht="12.95" customHeight="1">
      <c r="A25" s="46">
        <v>15</v>
      </c>
      <c r="B25" s="54" t="s">
        <v>26</v>
      </c>
      <c r="C25" s="48">
        <f>IF('[1]заявки ОДУ'!C23=0,"",IF('[1]заявки ОДУ'!C$49&lt;'[1]заявки ОДУ'!C$50,'[1]заявки ОДУ'!C23,'[1]Кз река'!$C21*[1]Vmin!C$51))</f>
        <v>4.1982922201138514E-2</v>
      </c>
      <c r="D25" s="49" t="str">
        <f>IF('[1]заявки ОДУ'!D23=0,"",IF('[1]заявки ОДУ'!D$49&lt;'[1]заявки ОДУ'!D$50,'[1]заявки ОДУ'!D23,'[1]Кз река'!$C21*[1]Vmin!D$51))</f>
        <v/>
      </c>
      <c r="E25" s="49">
        <f>IF('[1]заявки ОДУ'!E23=0,"",IF('[1]заявки ОДУ'!E$49&lt;'[1]заявки ОДУ'!E$50,'[1]заявки ОДУ'!E23,'[1]Кз река'!$C21*[1]Vmin!E$51))</f>
        <v>0.12954735625772004</v>
      </c>
      <c r="F25" s="49">
        <f>IF('[1]заявки ОДУ'!F23=0,"",IF('[1]заявки ОДУ'!F$49&lt;'[1]заявки ОДУ'!F$50,'[1]заявки ОДУ'!F23,'[1]Кз река'!$C21*[1]Vmin!F$51))</f>
        <v>8.1574490975016942E-2</v>
      </c>
      <c r="G25" s="43" t="str">
        <f>IF('[1]заявки ОДУ'!G23=0,"",IF('[1]заявки ОДУ'!G$49&lt;'[1]заявки ОДУ'!G$50,'[1]заявки ОДУ'!G23,'[1]Кз река'!$C21*[1]Vmin!G$51))</f>
        <v/>
      </c>
      <c r="H25" s="50" t="str">
        <f>IF('[1]заявки ОДУ'!H23=0,"",IF('[1]заявки ОДУ'!H$49&lt;'[1]заявки ОДУ'!H$50,'[1]заявки ОДУ'!H23,'[1]Кз река'!$C21*[1]Vmin!H$51))</f>
        <v/>
      </c>
      <c r="I25" s="51">
        <f t="shared" si="2"/>
        <v>0.2531047694338755</v>
      </c>
      <c r="J25" s="48">
        <f>IF('[1]заявки ОДУ'!J23=0,"",IF('[1]заявки ОДУ'!J$49&lt;'[1]заявки ОДУ'!J$50,'[1]заявки ОДУ'!J23,'[1]Кз озера'!$D21*[1]Vmin!J$51))+'[1]ограничение по заявке'!$J$55*'[1]Кз озера'!D21</f>
        <v>7.7965115174313038E-2</v>
      </c>
      <c r="K25" s="49">
        <f>IF('[1]заявки ОДУ'!K23=0,"",IF('[1]заявки ОДУ'!K$49&lt;'[1]заявки ОДУ'!K$50,'[1]заявки ОДУ'!K23,'[1]Кз озера'!$D21*[1]Vmin!K$51))+'[1]ограничение по заявке'!$K$55*'[1]Кз озера'!D21</f>
        <v>0.24112384857303393</v>
      </c>
      <c r="L25" s="42">
        <f>IF('[1]заявки ОДУ'!L23=0,"",IF('[1]заявки ОДУ'!L$49&lt;'[1]заявки ОДУ'!L$50,'[1]заявки ОДУ'!L23,'[1]Кз озера'!$D21*[1]Vmin!L$51))+'[1]ограничение по заявке'!$L$55*'[1]Кз озера'!D21</f>
        <v>0.24751305352446468</v>
      </c>
      <c r="M25" s="49">
        <f>IF('[1]заявки ОДУ'!M23=0,"",IF('[1]заявки ОДУ'!M$49&lt;'[1]заявки ОДУ'!M$50,'[1]заявки ОДУ'!M23,'[1]Кз озера'!$D21*[1]Vmin!M$51))+'[1]ограничение по заявке'!$M$55*'[1]Кз озера'!D21</f>
        <v>3.3563346597029989E-2</v>
      </c>
      <c r="N25" s="43" t="str">
        <f>IF('[1]заявки ОДУ'!N23=0,"",IF('[1]заявки ОДУ'!N$49&lt;'[1]заявки ОДУ'!N$50,'[1]заявки ОДУ'!N23,'[1]Кз озера'!$D21*[1]Vmin!N$51))</f>
        <v/>
      </c>
      <c r="O25" s="43" t="str">
        <f>IF('[1]заявки ОДУ'!N23=0,"",IF('[1]заявки ОДУ'!N$49&lt;'[1]заявки ОДУ'!N$50,'[1]заявки ОДУ'!N23,'[1]Кз озера'!$D21*[1]Vmin!O$51))</f>
        <v/>
      </c>
      <c r="P25" s="52" t="str">
        <f>IF('[1]заявки ОДУ'!P23=0,"",IF('[1]заявки ОДУ'!P$49&lt;'[1]заявки ОДУ'!P$50,'[1]заявки ОДУ'!P23,'[1]Кз озера'!$D21*[1]Vmin!P$51))</f>
        <v/>
      </c>
      <c r="Q25" s="44">
        <f t="shared" si="0"/>
        <v>0.60016536386884156</v>
      </c>
      <c r="R25" s="44">
        <f t="shared" si="1"/>
        <v>0.85327013330271706</v>
      </c>
    </row>
    <row r="26" spans="1:18" s="45" customFormat="1" ht="12.95" customHeight="1">
      <c r="A26" s="46">
        <v>16</v>
      </c>
      <c r="B26" s="47" t="s">
        <v>27</v>
      </c>
      <c r="C26" s="48" t="str">
        <f>IF('[1]заявки ОДУ'!C24=0,"",IF('[1]заявки ОДУ'!C$49&lt;'[1]заявки ОДУ'!C$50,'[1]заявки ОДУ'!C24,'[1]Кз река'!$C22*[1]Vmin!C$51))</f>
        <v/>
      </c>
      <c r="D26" s="49" t="str">
        <f>IF('[1]заявки ОДУ'!D24=0,"",IF('[1]заявки ОДУ'!D$49&lt;'[1]заявки ОДУ'!D$50,'[1]заявки ОДУ'!D24,'[1]Кз река'!$C22*[1]Vmin!D$51))</f>
        <v/>
      </c>
      <c r="E26" s="49" t="str">
        <f>IF('[1]заявки ОДУ'!E24=0,"",IF('[1]заявки ОДУ'!E$49&lt;'[1]заявки ОДУ'!E$50,'[1]заявки ОДУ'!E24,'[1]Кз река'!$C22*[1]Vmin!E$51))</f>
        <v/>
      </c>
      <c r="F26" s="49" t="str">
        <f>IF('[1]заявки ОДУ'!F24=0,"",IF('[1]заявки ОДУ'!F$49&lt;'[1]заявки ОДУ'!F$50,'[1]заявки ОДУ'!F24,'[1]Кз река'!$C22*[1]Vmin!F$51))</f>
        <v/>
      </c>
      <c r="G26" s="43" t="str">
        <f>IF('[1]заявки ОДУ'!G24=0,"",IF('[1]заявки ОДУ'!G$49&lt;'[1]заявки ОДУ'!G$50,'[1]заявки ОДУ'!G24,'[1]Кз река'!$C22*[1]Vmin!G$51))</f>
        <v/>
      </c>
      <c r="H26" s="50" t="str">
        <f>IF('[1]заявки ОДУ'!H24=0,"",IF('[1]заявки ОДУ'!H$49&lt;'[1]заявки ОДУ'!H$50,'[1]заявки ОДУ'!H24,'[1]Кз река'!$C22*[1]Vmin!H$51))</f>
        <v/>
      </c>
      <c r="I26" s="51"/>
      <c r="J26" s="53">
        <v>0.5</v>
      </c>
      <c r="K26" s="43">
        <v>1</v>
      </c>
      <c r="L26" s="42">
        <v>2</v>
      </c>
      <c r="M26" s="49">
        <f>IF('[1]заявки ОДУ'!M24=0,"",IF('[1]заявки ОДУ'!M$49&lt;'[1]заявки ОДУ'!M$50,'[1]заявки ОДУ'!M24,'[1]Кз озера'!$D22*[1]Vmin!M$51))+'[1]ограничение по заявке'!$M$55*'[1]Кз озера'!D22</f>
        <v>0.36919681256732984</v>
      </c>
      <c r="N26" s="43">
        <v>7.0000000000000007E-2</v>
      </c>
      <c r="O26" s="43"/>
      <c r="P26" s="52" t="str">
        <f>IF('[1]заявки ОДУ'!P24=0,"",IF('[1]заявки ОДУ'!P$49&lt;'[1]заявки ОДУ'!P$50,'[1]заявки ОДУ'!P24,'[1]Кз озера'!$D22*[1]Vmin!P$51))</f>
        <v/>
      </c>
      <c r="Q26" s="44">
        <f t="shared" si="0"/>
        <v>3.9391968125673298</v>
      </c>
      <c r="R26" s="44">
        <f t="shared" si="1"/>
        <v>3.9391968125673298</v>
      </c>
    </row>
    <row r="27" spans="1:18" s="45" customFormat="1" ht="12.95" customHeight="1">
      <c r="A27" s="46">
        <v>17</v>
      </c>
      <c r="B27" s="47" t="s">
        <v>28</v>
      </c>
      <c r="C27" s="48" t="str">
        <f>IF('[1]заявки ОДУ'!C25=0,"",IF('[1]заявки ОДУ'!C$49&lt;'[1]заявки ОДУ'!C$50,'[1]заявки ОДУ'!C25,'[1]Кз река'!$C23*[1]Vmin!C$51))</f>
        <v/>
      </c>
      <c r="D27" s="49" t="str">
        <f>IF('[1]заявки ОДУ'!D25=0,"",IF('[1]заявки ОДУ'!D$49&lt;'[1]заявки ОДУ'!D$50,'[1]заявки ОДУ'!D25,'[1]Кз река'!$C23*[1]Vmin!D$51))</f>
        <v/>
      </c>
      <c r="E27" s="49" t="str">
        <f>IF('[1]заявки ОДУ'!E25=0,"",IF('[1]заявки ОДУ'!E$49&lt;'[1]заявки ОДУ'!E$50,'[1]заявки ОДУ'!E25,'[1]Кз река'!$C23*[1]Vmin!E$51))</f>
        <v/>
      </c>
      <c r="F27" s="49" t="str">
        <f>IF('[1]заявки ОДУ'!F25=0,"",IF('[1]заявки ОДУ'!F$49&lt;'[1]заявки ОДУ'!F$50,'[1]заявки ОДУ'!F25,'[1]Кз река'!$C23*[1]Vmin!F$51))</f>
        <v/>
      </c>
      <c r="G27" s="43" t="str">
        <f>IF('[1]заявки ОДУ'!G25=0,"",IF('[1]заявки ОДУ'!G$49&lt;'[1]заявки ОДУ'!G$50,'[1]заявки ОДУ'!G25,'[1]Кз река'!$C23*[1]Vmin!G$51))</f>
        <v/>
      </c>
      <c r="H27" s="50" t="str">
        <f>IF('[1]заявки ОДУ'!H25=0,"",IF('[1]заявки ОДУ'!H$49&lt;'[1]заявки ОДУ'!H$50,'[1]заявки ОДУ'!H25,'[1]Кз река'!$C23*[1]Vmin!H$51))</f>
        <v/>
      </c>
      <c r="I27" s="51"/>
      <c r="J27" s="53">
        <v>0.1</v>
      </c>
      <c r="K27" s="43">
        <v>0.2</v>
      </c>
      <c r="L27" s="42">
        <v>0.2</v>
      </c>
      <c r="M27" s="43" t="str">
        <f>IF('[1]заявки ОДУ'!M25=0,"",IF('[1]заявки ОДУ'!M$49&lt;'[1]заявки ОДУ'!M$50,'[1]заявки ОДУ'!M25,'[1]Кз озера'!$D23*[1]Vmin!M$51))</f>
        <v/>
      </c>
      <c r="N27" s="43" t="str">
        <f>IF('[1]заявки ОДУ'!N25=0,"",IF('[1]заявки ОДУ'!N$49&lt;'[1]заявки ОДУ'!N$50,'[1]заявки ОДУ'!N25,'[1]Кз озера'!$D23*[1]Vmin!N$51))</f>
        <v/>
      </c>
      <c r="O27" s="43" t="str">
        <f>IF('[1]заявки ОДУ'!N25=0,"",IF('[1]заявки ОДУ'!N$49&lt;'[1]заявки ОДУ'!N$50,'[1]заявки ОДУ'!N25,'[1]Кз озера'!$D23*[1]Vmin!O$51))</f>
        <v/>
      </c>
      <c r="P27" s="52" t="str">
        <f>IF('[1]заявки ОДУ'!P25=0,"",IF('[1]заявки ОДУ'!P$49&lt;'[1]заявки ОДУ'!P$50,'[1]заявки ОДУ'!P25,'[1]Кз озера'!$D23*[1]Vmin!P$51))</f>
        <v/>
      </c>
      <c r="Q27" s="44">
        <f t="shared" si="0"/>
        <v>0.5</v>
      </c>
      <c r="R27" s="44">
        <f t="shared" si="1"/>
        <v>0.5</v>
      </c>
    </row>
    <row r="28" spans="1:18" s="45" customFormat="1" ht="12.95" customHeight="1">
      <c r="A28" s="46">
        <v>18</v>
      </c>
      <c r="B28" s="47" t="s">
        <v>29</v>
      </c>
      <c r="C28" s="48" t="str">
        <f>IF('[1]заявки ОДУ'!C26=0,"",IF('[1]заявки ОДУ'!C$49&lt;'[1]заявки ОДУ'!C$50,'[1]заявки ОДУ'!C26,'[1]Кз река'!$C24*[1]Vmin!C$51))</f>
        <v/>
      </c>
      <c r="D28" s="49" t="str">
        <f>IF('[1]заявки ОДУ'!D26=0,"",IF('[1]заявки ОДУ'!D$49&lt;'[1]заявки ОДУ'!D$50,'[1]заявки ОДУ'!D26,'[1]Кз река'!$C24*[1]Vmin!D$51))</f>
        <v/>
      </c>
      <c r="E28" s="49" t="str">
        <f>IF('[1]заявки ОДУ'!E26=0,"",IF('[1]заявки ОДУ'!E$49&lt;'[1]заявки ОДУ'!E$50,'[1]заявки ОДУ'!E26,'[1]Кз река'!$C24*[1]Vmin!E$51))</f>
        <v/>
      </c>
      <c r="F28" s="49" t="str">
        <f>IF('[1]заявки ОДУ'!F26=0,"",IF('[1]заявки ОДУ'!F$49&lt;'[1]заявки ОДУ'!F$50,'[1]заявки ОДУ'!F26,'[1]Кз река'!$C24*[1]Vmin!F$51))</f>
        <v/>
      </c>
      <c r="G28" s="43" t="str">
        <f>IF('[1]заявки ОДУ'!G26=0,"",IF('[1]заявки ОДУ'!G$49&lt;'[1]заявки ОДУ'!G$50,'[1]заявки ОДУ'!G26,'[1]Кз река'!$C24*[1]Vmin!G$51))</f>
        <v/>
      </c>
      <c r="H28" s="50" t="str">
        <f>IF('[1]заявки ОДУ'!H26=0,"",IF('[1]заявки ОДУ'!H$49&lt;'[1]заявки ОДУ'!H$50,'[1]заявки ОДУ'!H26,'[1]Кз река'!$C24*[1]Vmin!H$51))</f>
        <v/>
      </c>
      <c r="I28" s="51"/>
      <c r="J28" s="48">
        <f>IF('[1]заявки ОДУ'!J26=0,"",IF('[1]заявки ОДУ'!J$49&lt;'[1]заявки ОДУ'!J$50,'[1]заявки ОДУ'!J26,'[1]Кз озера'!$D24*[1]Vmin!J$51))+'[1]ограничение по заявке'!$J$55*'[1]Кз озера'!D24</f>
        <v>0.81083719781285568</v>
      </c>
      <c r="K28" s="43">
        <f>IF('[1]заявки ОДУ'!K26=0,"",IF('[1]заявки ОДУ'!K$49&lt;'[1]заявки ОДУ'!K$50,'[1]заявки ОДУ'!K26,'[1]Кз озера'!$D24*[1]Vmin!K$51))</f>
        <v>1.8972436884562678</v>
      </c>
      <c r="L28" s="42">
        <f>IF('[1]заявки ОДУ'!L26=0,"",IF('[1]заявки ОДУ'!L$49&lt;'[1]заявки ОДУ'!L$50,'[1]заявки ОДУ'!L26,'[1]Кз озера'!$D24*[1]Vmin!L$51))</f>
        <v>1.8763832143908696</v>
      </c>
      <c r="M28" s="43">
        <f>IF('[1]заявки ОДУ'!M26=0,"",IF('[1]заявки ОДУ'!M$49&lt;'[1]заявки ОДУ'!M$50,'[1]заявки ОДУ'!M26,'[1]Кз озера'!$D24*[1]Vmin!M$51))</f>
        <v>0.27352467636073546</v>
      </c>
      <c r="N28" s="43">
        <v>7.0000000000000007E-2</v>
      </c>
      <c r="O28" s="43">
        <f>IF('[1]заявки ОДУ'!N26=0,"",IF('[1]заявки ОДУ'!N$49&lt;'[1]заявки ОДУ'!N$50,'[1]заявки ОДУ'!N26,'[1]Кз озера'!$D24*[1]Vmin!O$51))</f>
        <v>6.463642013673089E-2</v>
      </c>
      <c r="P28" s="52">
        <f>IF('[1]заявки ОДУ'!P26=0,"",IF('[1]заявки ОДУ'!P$49&lt;'[1]заявки ОДУ'!P$50,'[1]заявки ОДУ'!P26,'[1]Кз озера'!$D24*[1]Vmin!P$51))</f>
        <v>0.41953059513830676</v>
      </c>
      <c r="Q28" s="44">
        <f>SUM(J28:P28)</f>
        <v>5.4121557922957662</v>
      </c>
      <c r="R28" s="44">
        <f>I28+Q28</f>
        <v>5.4121557922957662</v>
      </c>
    </row>
    <row r="29" spans="1:18" s="45" customFormat="1" ht="12.95" customHeight="1">
      <c r="A29" s="46">
        <v>19</v>
      </c>
      <c r="B29" s="47" t="s">
        <v>30</v>
      </c>
      <c r="C29" s="48" t="str">
        <f>IF('[1]заявки ОДУ'!C27=0,"",IF('[1]заявки ОДУ'!C$49&lt;'[1]заявки ОДУ'!C$50,'[1]заявки ОДУ'!C27,'[1]Кз река'!$C25*[1]Vmin!C$51))</f>
        <v/>
      </c>
      <c r="D29" s="49" t="str">
        <f>IF('[1]заявки ОДУ'!D27=0,"",IF('[1]заявки ОДУ'!D$49&lt;'[1]заявки ОДУ'!D$50,'[1]заявки ОДУ'!D27,'[1]Кз река'!$C25*[1]Vmin!D$51))</f>
        <v/>
      </c>
      <c r="E29" s="49" t="str">
        <f>IF('[1]заявки ОДУ'!E27=0,"",IF('[1]заявки ОДУ'!E$49&lt;'[1]заявки ОДУ'!E$50,'[1]заявки ОДУ'!E27,'[1]Кз река'!$C25*[1]Vmin!E$51))</f>
        <v/>
      </c>
      <c r="F29" s="49" t="str">
        <f>IF('[1]заявки ОДУ'!F27=0,"",IF('[1]заявки ОДУ'!F$49&lt;'[1]заявки ОДУ'!F$50,'[1]заявки ОДУ'!F27,'[1]Кз река'!$C25*[1]Vmin!F$51))</f>
        <v/>
      </c>
      <c r="G29" s="43" t="str">
        <f>IF('[1]заявки ОДУ'!G27=0,"",IF('[1]заявки ОДУ'!G$49&lt;'[1]заявки ОДУ'!G$50,'[1]заявки ОДУ'!G27,'[1]Кз река'!$C25*[1]Vmin!G$51))</f>
        <v/>
      </c>
      <c r="H29" s="50" t="str">
        <f>IF('[1]заявки ОДУ'!H27=0,"",IF('[1]заявки ОДУ'!H$49&lt;'[1]заявки ОДУ'!H$50,'[1]заявки ОДУ'!H27,'[1]Кз река'!$C25*[1]Vmin!H$51))</f>
        <v/>
      </c>
      <c r="I29" s="51"/>
      <c r="J29" s="48">
        <f>IF('[1]заявки ОДУ'!J27=0,"",IF('[1]заявки ОДУ'!J$49&lt;'[1]заявки ОДУ'!J$50,'[1]заявки ОДУ'!J27,'[1]Кз озера'!$D25*[1]Vmin!J$51))+'[1]ограничение по заявке'!$J$55*'[1]Кз озера'!D25</f>
        <v>0.28067441462752696</v>
      </c>
      <c r="K29" s="43">
        <v>0.5</v>
      </c>
      <c r="L29" s="42">
        <v>0.5</v>
      </c>
      <c r="M29" s="49">
        <f>IF('[1]заявки ОДУ'!M27=0,"",IF('[1]заявки ОДУ'!M$49&lt;'[1]заявки ОДУ'!M$50,'[1]заявки ОДУ'!M27,'[1]Кз озера'!$D25*[1]Vmin!M$51))+'[1]ограничение по заявке'!$M$55*'[1]Кз озера'!D25</f>
        <v>0.12082804774930796</v>
      </c>
      <c r="N29" s="43" t="str">
        <f>IF('[1]заявки ОДУ'!N27=0,"",IF('[1]заявки ОДУ'!N$49&lt;'[1]заявки ОДУ'!N$50,'[1]заявки ОДУ'!N27,'[1]Кз озера'!$D25*[1]Vmin!N$51))</f>
        <v/>
      </c>
      <c r="O29" s="43" t="str">
        <f>IF('[1]заявки ОДУ'!N27=0,"",IF('[1]заявки ОДУ'!N$49&lt;'[1]заявки ОДУ'!N$50,'[1]заявки ОДУ'!N27,'[1]Кз озера'!$D25*[1]Vmin!O$51))</f>
        <v/>
      </c>
      <c r="P29" s="52" t="str">
        <f>IF('[1]заявки ОДУ'!P27=0,"",IF('[1]заявки ОДУ'!P$49&lt;'[1]заявки ОДУ'!P$50,'[1]заявки ОДУ'!P27,'[1]Кз озера'!$D25*[1]Vmin!P$51))</f>
        <v/>
      </c>
      <c r="Q29" s="44">
        <f>SUM(J29:P29)</f>
        <v>1.4015024623768348</v>
      </c>
      <c r="R29" s="44">
        <f>I29+Q29</f>
        <v>1.4015024623768348</v>
      </c>
    </row>
    <row r="30" spans="1:18" s="45" customFormat="1" ht="15">
      <c r="A30" s="46">
        <v>20</v>
      </c>
      <c r="B30" s="47" t="s">
        <v>31</v>
      </c>
      <c r="C30" s="48" t="str">
        <f>IF('[1]заявки ОДУ'!C28=0,"",IF('[1]заявки ОДУ'!C$49&lt;'[1]заявки ОДУ'!C$50,'[1]заявки ОДУ'!C28,'[1]Кз река'!$C26*[1]Vmin!C$51))</f>
        <v/>
      </c>
      <c r="D30" s="49" t="str">
        <f>IF('[1]заявки ОДУ'!D28=0,"",IF('[1]заявки ОДУ'!D$49&lt;'[1]заявки ОДУ'!D$50,'[1]заявки ОДУ'!D28,'[1]Кз река'!$C26*[1]Vmin!D$51))</f>
        <v/>
      </c>
      <c r="E30" s="49" t="str">
        <f>IF('[1]заявки ОДУ'!E28=0,"",IF('[1]заявки ОДУ'!E$49&lt;'[1]заявки ОДУ'!E$50,'[1]заявки ОДУ'!E28,'[1]Кз река'!$C26*[1]Vmin!E$51))</f>
        <v/>
      </c>
      <c r="F30" s="49" t="str">
        <f>IF('[1]заявки ОДУ'!F28=0,"",IF('[1]заявки ОДУ'!F$49&lt;'[1]заявки ОДУ'!F$50,'[1]заявки ОДУ'!F28,'[1]Кз река'!$C26*[1]Vmin!F$51))</f>
        <v/>
      </c>
      <c r="G30" s="43" t="str">
        <f>IF('[1]заявки ОДУ'!G28=0,"",IF('[1]заявки ОДУ'!G$49&lt;'[1]заявки ОДУ'!G$50,'[1]заявки ОДУ'!G28,'[1]Кз река'!$C26*[1]Vmin!G$51))</f>
        <v/>
      </c>
      <c r="H30" s="50" t="str">
        <f>IF('[1]заявки ОДУ'!H28=0,"",IF('[1]заявки ОДУ'!H$49&lt;'[1]заявки ОДУ'!H$50,'[1]заявки ОДУ'!H28,'[1]Кз река'!$C26*[1]Vmin!H$51))</f>
        <v/>
      </c>
      <c r="I30" s="51"/>
      <c r="J30" s="53" t="str">
        <f>IF('[1]заявки ОДУ'!J28=0,"",IF('[1]заявки ОДУ'!J$49&lt;'[1]заявки ОДУ'!J$50,'[1]заявки ОДУ'!J28,'[1]Кз озера'!$D26*[1]Vmin!J$51))</f>
        <v/>
      </c>
      <c r="K30" s="43" t="str">
        <f>IF('[1]заявки ОДУ'!K28=0,"",IF('[1]заявки ОДУ'!K$49&lt;'[1]заявки ОДУ'!K$50,'[1]заявки ОДУ'!K28,'[1]Кз озера'!$D26*[1]Vmin!K$51))</f>
        <v/>
      </c>
      <c r="L30" s="42">
        <v>0.6</v>
      </c>
      <c r="M30" s="49">
        <f>IF('[1]заявки ОДУ'!M28=0,"",IF('[1]заявки ОДУ'!M$49&lt;'[1]заявки ОДУ'!M$50,'[1]заявки ОДУ'!M28,'[1]Кз озера'!$D26*[1]Vmin!M$51))+'[1]ограничение по заявке'!$M$55*'[1]Кз озера'!D26</f>
        <v>8.0552031832871976E-2</v>
      </c>
      <c r="N30" s="43" t="str">
        <f>IF('[1]заявки ОДУ'!N28=0,"",IF('[1]заявки ОДУ'!N$49&lt;'[1]заявки ОДУ'!N$50,'[1]заявки ОДУ'!N28,'[1]Кз озера'!$D26*[1]Vmin!N$51))</f>
        <v/>
      </c>
      <c r="O30" s="43" t="str">
        <f>IF('[1]заявки ОДУ'!N28=0,"",IF('[1]заявки ОДУ'!N$49&lt;'[1]заявки ОДУ'!N$50,'[1]заявки ОДУ'!N28,'[1]Кз озера'!$D26*[1]Vmin!O$51))</f>
        <v/>
      </c>
      <c r="P30" s="52" t="str">
        <f>IF('[1]заявки ОДУ'!P28=0,"",IF('[1]заявки ОДУ'!P$49&lt;'[1]заявки ОДУ'!P$50,'[1]заявки ОДУ'!P28,'[1]Кз озера'!$D26*[1]Vmin!P$51))</f>
        <v/>
      </c>
      <c r="Q30" s="44">
        <f t="shared" si="0"/>
        <v>0.68055203183287194</v>
      </c>
      <c r="R30" s="44">
        <f t="shared" si="1"/>
        <v>0.68055203183287194</v>
      </c>
    </row>
    <row r="31" spans="1:18" s="45" customFormat="1" ht="15">
      <c r="A31" s="46">
        <v>21</v>
      </c>
      <c r="B31" s="47" t="s">
        <v>32</v>
      </c>
      <c r="C31" s="48">
        <f>IF('[1]заявки ОДУ'!C29=0,"",IF('[1]заявки ОДУ'!C$49&lt;'[1]заявки ОДУ'!C$50,'[1]заявки ОДУ'!C29,'[1]Кз река'!$C27*[1]Vmin!C$51))</f>
        <v>0.29388045540796964</v>
      </c>
      <c r="D31" s="49">
        <f>IF('[1]заявки ОДУ'!D29=0,"",IF('[1]заявки ОДУ'!D$49&lt;'[1]заявки ОДУ'!D$50,'[1]заявки ОДУ'!D29,'[1]Кз река'!$C27*[1]Vmin!D$51))</f>
        <v>5.6735175809001587E-2</v>
      </c>
      <c r="E31" s="49">
        <f>IF('[1]заявки ОДУ'!E29=0,"",IF('[1]заявки ОДУ'!E$49&lt;'[1]заявки ОДУ'!E$50,'[1]заявки ОДУ'!E29,'[1]Кз река'!$C27*[1]Vmin!E$51))</f>
        <v>0.90683149380404027</v>
      </c>
      <c r="F31" s="49">
        <f>IF('[1]заявки ОДУ'!F29=0,"",IF('[1]заявки ОДУ'!F$49&lt;'[1]заявки ОДУ'!F$50,'[1]заявки ОДУ'!F29,'[1]Кз река'!$C27*[1]Vmin!F$51))</f>
        <v>0.57102143682511863</v>
      </c>
      <c r="G31" s="43">
        <f>IF('[1]заявки ОДУ'!G29=0,"",IF('[1]заявки ОДУ'!G$49&lt;'[1]заявки ОДУ'!G$50,'[1]заявки ОДУ'!G29,'[1]Кз река'!$C27*[1]Vmin!G$51))</f>
        <v>2.0306204673650283E-2</v>
      </c>
      <c r="H31" s="50">
        <f>IF('[1]заявки ОДУ'!H29=0,"",IF('[1]заявки ОДУ'!H$49&lt;'[1]заявки ОДУ'!H$50,'[1]заявки ОДУ'!H29,'[1]Кз река'!$C27*[1]Vmin!H$51))</f>
        <v>0.17313665588690194</v>
      </c>
      <c r="I31" s="51">
        <f t="shared" ref="I31:I39" si="3">SUM(C31:H31)</f>
        <v>2.0219114224066823</v>
      </c>
      <c r="J31" s="53">
        <f>IF('[1]заявки ОДУ'!J29=0,"",IF('[1]заявки ОДУ'!J$49&lt;'[1]заявки ОДУ'!J$50,'[1]заявки ОДУ'!J29,'[1]Кз озера'!$D27*[1]Vmin!J$51))</f>
        <v>0.35994716922839265</v>
      </c>
      <c r="K31" s="43">
        <v>1</v>
      </c>
      <c r="L31" s="42">
        <v>1</v>
      </c>
      <c r="M31" s="43">
        <f>IF('[1]заявки ОДУ'!M29=0,"",IF('[1]заявки ОДУ'!M$49&lt;'[1]заявки ОДУ'!M$50,'[1]заявки ОДУ'!M29,'[1]Кз озера'!$D27*[1]Vmin!M$51))</f>
        <v>0.14728251804039599</v>
      </c>
      <c r="N31" s="43" t="str">
        <f>IF('[1]заявки ОДУ'!N29=0,"",IF('[1]заявки ОДУ'!N$49&lt;'[1]заявки ОДУ'!N$50,'[1]заявки ОДУ'!N29,'[1]Кз озера'!$D27*[1]Vmin!N$51))</f>
        <v/>
      </c>
      <c r="O31" s="43" t="str">
        <f>IF('[1]заявки ОДУ'!N29=0,"",IF('[1]заявки ОДУ'!N$49&lt;'[1]заявки ОДУ'!N$50,'[1]заявки ОДУ'!N29,'[1]Кз озера'!$D27*[1]Vmin!O$51))</f>
        <v/>
      </c>
      <c r="P31" s="52" t="str">
        <f>IF('[1]заявки ОДУ'!P29=0,"",IF('[1]заявки ОДУ'!P$49&lt;'[1]заявки ОДУ'!P$50,'[1]заявки ОДУ'!P29,'[1]Кз озера'!$D27*[1]Vmin!P$51))</f>
        <v/>
      </c>
      <c r="Q31" s="44">
        <f t="shared" si="0"/>
        <v>2.5072296872687887</v>
      </c>
      <c r="R31" s="44">
        <f t="shared" si="1"/>
        <v>4.5291411096754715</v>
      </c>
    </row>
    <row r="32" spans="1:18" s="45" customFormat="1" ht="15">
      <c r="A32" s="46">
        <v>22</v>
      </c>
      <c r="B32" s="47" t="s">
        <v>33</v>
      </c>
      <c r="C32" s="48">
        <f>IF('[1]заявки ОДУ'!C30=0,"",IF('[1]заявки ОДУ'!C$49&lt;'[1]заявки ОДУ'!C$50,'[1]заявки ОДУ'!C30,'[1]Кз река'!$C28*[1]Vmin!C$51))</f>
        <v>3.7784629981024664E-2</v>
      </c>
      <c r="D32" s="49">
        <f>IF('[1]заявки ОДУ'!D30=0,"",IF('[1]заявки ОДУ'!D$49&lt;'[1]заявки ОДУ'!D$50,'[1]заявки ОДУ'!D30,'[1]Кз река'!$C28*[1]Vmin!D$51))</f>
        <v>7.2945226040144889E-3</v>
      </c>
      <c r="E32" s="49">
        <f>IF('[1]заявки ОДУ'!E30=0,"",IF('[1]заявки ОДУ'!E$49&lt;'[1]заявки ОДУ'!E$50,'[1]заявки ОДУ'!E30,'[1]Кз река'!$C28*[1]Vmin!E$51))</f>
        <v>0.11659262063194803</v>
      </c>
      <c r="F32" s="49">
        <f>IF('[1]заявки ОДУ'!F30=0,"",IF('[1]заявки ОДУ'!F$49&lt;'[1]заявки ОДУ'!F$50,'[1]заявки ОДУ'!F30,'[1]Кз река'!$C28*[1]Vmin!F$51))</f>
        <v>7.3417041877515243E-2</v>
      </c>
      <c r="G32" s="43"/>
      <c r="H32" s="50">
        <f>IF('[1]заявки ОДУ'!H30=0,"",IF('[1]заявки ОДУ'!H$49&lt;'[1]заявки ОДУ'!H$50,'[1]заявки ОДУ'!H30,'[1]Кз река'!$C28*[1]Vmin!H$51))</f>
        <v>2.2260427185458821E-2</v>
      </c>
      <c r="I32" s="51">
        <f>SUM(C32:H32)</f>
        <v>0.25734924227996125</v>
      </c>
      <c r="J32" s="53">
        <f>IF('[1]заявки ОДУ'!J30=0,"",IF('[1]заявки ОДУ'!J$49&lt;'[1]заявки ОДУ'!J$50,'[1]заявки ОДУ'!J30,'[1]Кз озера'!$D28*[1]Vmin!J$51))</f>
        <v>4.6278921757936194E-2</v>
      </c>
      <c r="K32" s="43">
        <f>IF('[1]заявки ОДУ'!K30=0,"",IF('[1]заявки ОДУ'!K$49&lt;'[1]заявки ОДУ'!K$50,'[1]заявки ОДУ'!K30,'[1]Кз озера'!$D28*[1]Vmin!K$51))</f>
        <v>0.13134763997004931</v>
      </c>
      <c r="L32" s="42">
        <f>IF('[1]заявки ОДУ'!L30=0,"",IF('[1]заявки ОДУ'!L$49&lt;'[1]заявки ОДУ'!L$50,'[1]заявки ОДУ'!L30,'[1]Кз озера'!$D28*[1]Vmin!L$51))</f>
        <v>0.12990345330398329</v>
      </c>
      <c r="M32" s="43">
        <f>IF('[1]заявки ОДУ'!M30=0,"",IF('[1]заявки ОДУ'!M$49&lt;'[1]заявки ОДУ'!M$50,'[1]заявки ОДУ'!M30,'[1]Кз озера'!$D28*[1]Vmin!M$51))</f>
        <v>1.8936323748050914E-2</v>
      </c>
      <c r="N32" s="43"/>
      <c r="O32" s="43"/>
      <c r="P32" s="52">
        <f>IF('[1]заявки ОДУ'!P30=0,"",IF('[1]заявки ОДУ'!P$49&lt;'[1]заявки ОДУ'!P$50,'[1]заявки ОДУ'!P30,'[1]Кз озера'!$D28*[1]Vmin!P$51))</f>
        <v>2.9044425817267391E-2</v>
      </c>
      <c r="Q32" s="44">
        <f>SUM(J32:P32)</f>
        <v>0.35551076459728709</v>
      </c>
      <c r="R32" s="44">
        <f>I32+Q32</f>
        <v>0.61286000687724829</v>
      </c>
    </row>
    <row r="33" spans="1:18" s="45" customFormat="1" ht="15">
      <c r="A33" s="46">
        <v>23</v>
      </c>
      <c r="B33" s="47" t="s">
        <v>34</v>
      </c>
      <c r="C33" s="48">
        <f>IF('[1]заявки ОДУ'!C31=0,"",IF('[1]заявки ОДУ'!C$49&lt;'[1]заявки ОДУ'!C$50,'[1]заявки ОДУ'!C31,'[1]Кз река'!$C29*[1]Vmin!C$51))</f>
        <v>4.1982922201138514E-2</v>
      </c>
      <c r="D33" s="49">
        <f>IF('[1]заявки ОДУ'!D31=0,"",IF('[1]заявки ОДУ'!D$49&lt;'[1]заявки ОДУ'!D$50,'[1]заявки ОДУ'!D31,'[1]Кз река'!$C29*[1]Vmin!D$51))</f>
        <v>8.1050251155716548E-3</v>
      </c>
      <c r="E33" s="49">
        <f>IF('[1]заявки ОДУ'!E31=0,"",IF('[1]заявки ОДУ'!E$49&lt;'[1]заявки ОДУ'!E$50,'[1]заявки ОДУ'!E31,'[1]Кз река'!$C29*[1]Vmin!E$51))</f>
        <v>0.12954735625772004</v>
      </c>
      <c r="F33" s="49">
        <f>IF('[1]заявки ОДУ'!F31=0,"",IF('[1]заявки ОДУ'!F$49&lt;'[1]заявки ОДУ'!F$50,'[1]заявки ОДУ'!F31,'[1]Кз река'!$C29*[1]Vmin!F$51))</f>
        <v>8.1574490975016942E-2</v>
      </c>
      <c r="G33" s="43" t="str">
        <f>IF('[1]заявки ОДУ'!G31=0,"",IF('[1]заявки ОДУ'!G$49&lt;'[1]заявки ОДУ'!G$50,'[1]заявки ОДУ'!G31,'[1]Кз река'!$C29*[1]Vmin!G$51))</f>
        <v/>
      </c>
      <c r="H33" s="50" t="str">
        <f>IF('[1]заявки ОДУ'!H31=0,"",IF('[1]заявки ОДУ'!H$49&lt;'[1]заявки ОДУ'!H$50,'[1]заявки ОДУ'!H31,'[1]Кз река'!$C29*[1]Vmin!H$51))</f>
        <v/>
      </c>
      <c r="I33" s="51">
        <f t="shared" si="3"/>
        <v>0.26120979454944715</v>
      </c>
      <c r="J33" s="48">
        <f>IF('[1]заявки ОДУ'!J31=0,"",IF('[1]заявки ОДУ'!J$49&lt;'[1]заявки ОДУ'!J$50,'[1]заявки ОДУ'!J31,'[1]Кз озера'!$D29*[1]Vmin!J$51))+'[1]ограничение по заявке'!$J$55*'[1]Кз озера'!D29</f>
        <v>6.2372092139450434E-2</v>
      </c>
      <c r="K33" s="49">
        <v>0.2</v>
      </c>
      <c r="L33" s="42">
        <f>IF('[1]заявки ОДУ'!L31=0,"",IF('[1]заявки ОДУ'!L$49&lt;'[1]заявки ОДУ'!L$50,'[1]заявки ОДУ'!L31,'[1]Кз озера'!$D29*[1]Vmin!L$51))+'[1]ограничение по заявке'!$L$55*'[1]Кз озера'!D29</f>
        <v>0.19801044281957175</v>
      </c>
      <c r="M33" s="43" t="str">
        <f>IF('[1]заявки ОДУ'!M31=0,"",IF('[1]заявки ОДУ'!M$49&lt;'[1]заявки ОДУ'!M$50,'[1]заявки ОДУ'!M31,'[1]Кз озера'!$D29*[1]Vmin!M$51))</f>
        <v/>
      </c>
      <c r="N33" s="43"/>
      <c r="O33" s="43"/>
      <c r="P33" s="52" t="str">
        <f>IF('[1]заявки ОДУ'!P31=0,"",IF('[1]заявки ОДУ'!P$49&lt;'[1]заявки ОДУ'!P$50,'[1]заявки ОДУ'!P31,'[1]Кз озера'!$D29*[1]Vmin!P$51))</f>
        <v/>
      </c>
      <c r="Q33" s="44">
        <f t="shared" si="0"/>
        <v>0.4603825349590222</v>
      </c>
      <c r="R33" s="44">
        <f t="shared" si="1"/>
        <v>0.72159232950846941</v>
      </c>
    </row>
    <row r="34" spans="1:18" s="45" customFormat="1" ht="12.95" customHeight="1">
      <c r="A34" s="46">
        <v>24</v>
      </c>
      <c r="B34" s="55" t="s">
        <v>35</v>
      </c>
      <c r="C34" s="48">
        <f>IF('[1]заявки ОДУ'!C32=0,"",IF('[1]заявки ОДУ'!C$49&lt;'[1]заявки ОДУ'!C$50,'[1]заявки ОДУ'!C32,'[1]Кз река'!$C30*[1]Vmin!C$51))</f>
        <v>0.36735056925996201</v>
      </c>
      <c r="D34" s="49">
        <f>IF('[1]заявки ОДУ'!D32=0,"",IF('[1]заявки ОДУ'!D$49&lt;'[1]заявки ОДУ'!D$50,'[1]заявки ОДУ'!D32,'[1]Кз река'!$C30*[1]Vmin!D$51))</f>
        <v>7.0918969761251976E-2</v>
      </c>
      <c r="E34" s="49">
        <f>IF('[1]заявки ОДУ'!E32=0,"",IF('[1]заявки ОДУ'!E$49&lt;'[1]заявки ОДУ'!E$50,'[1]заявки ОДУ'!E32,'[1]Кз река'!$C30*[1]Vmin!E$51))</f>
        <v>1.1335393672550504</v>
      </c>
      <c r="F34" s="49">
        <f>IF('[1]заявки ОДУ'!F32=0,"",IF('[1]заявки ОДУ'!F$49&lt;'[1]заявки ОДУ'!F$50,'[1]заявки ОДУ'!F32,'[1]Кз река'!$C30*[1]Vmin!F$51))</f>
        <v>0.71377679603139821</v>
      </c>
      <c r="G34" s="43">
        <f>IF('[1]заявки ОДУ'!G32=0,"",IF('[1]заявки ОДУ'!G$49&lt;'[1]заявки ОДУ'!G$50,'[1]заявки ОДУ'!G32,'[1]Кз река'!$C30*[1]Vmin!G$51))</f>
        <v>2.5382755842062853E-2</v>
      </c>
      <c r="H34" s="50">
        <f>IF('[1]заявки ОДУ'!H32=0,"",IF('[1]заявки ОДУ'!H$49&lt;'[1]заявки ОДУ'!H$50,'[1]заявки ОДУ'!H32,'[1]Кз река'!$C30*[1]Vmin!H$51))</f>
        <v>0.21642081985862743</v>
      </c>
      <c r="I34" s="51">
        <f t="shared" si="3"/>
        <v>2.5273892780083531</v>
      </c>
      <c r="J34" s="48">
        <f>IF('[1]заявки ОДУ'!J32=0,"",IF('[1]заявки ОДУ'!J$49&lt;'[1]заявки ОДУ'!J$50,'[1]заявки ОДУ'!J32,'[1]Кз озера'!$D30*[1]Vmin!J$51))+'[1]ограничение по заявке'!$J$55*'[1]Кз озера'!D30</f>
        <v>0.46779069104587823</v>
      </c>
      <c r="K34" s="49">
        <f>IF('[1]заявки ОДУ'!K32=0,"",IF('[1]заявки ОДУ'!K$49&lt;'[1]заявки ОДУ'!K$50,'[1]заявки ОДУ'!K32,'[1]Кз озера'!$D30*[1]Vmin!K$51))+'[1]ограничение по заявке'!$K$55*'[1]Кз озера'!D30</f>
        <v>1.4467430914382036</v>
      </c>
      <c r="L34" s="42">
        <v>1.5</v>
      </c>
      <c r="M34" s="49">
        <f>IF('[1]заявки ОДУ'!M32=0,"",IF('[1]заявки ОДУ'!M$49&lt;'[1]заявки ОДУ'!M$50,'[1]заявки ОДУ'!M32,'[1]Кз озера'!$D30*[1]Vmin!M$51))+'[1]ограничение по заявке'!$M$55*'[1]Кз озера'!D30</f>
        <v>0.20138007958217991</v>
      </c>
      <c r="N34" s="43">
        <f>IF('[1]заявки ОДУ'!N32=0,"",IF('[1]заявки ОДУ'!N$49&lt;'[1]заявки ОДУ'!N$50,'[1]заявки ОДУ'!N32,'[1]Кз озера'!$D30*[1]Vmin!N$51))</f>
        <v>2.9347826086956522E-2</v>
      </c>
      <c r="O34" s="43">
        <f>IF('[1]заявки ОДУ'!N32=0,"",IF('[1]заявки ОДУ'!N$49&lt;'[1]заявки ОДУ'!N$50,'[1]заявки ОДУ'!N32,'[1]Кз озера'!$D30*[1]Vmin!O$51))</f>
        <v>3.7290242386575516E-2</v>
      </c>
      <c r="P34" s="52">
        <f>IF('[1]заявки ОДУ'!P32=0,"",IF('[1]заявки ОДУ'!P$49&lt;'[1]заявки ОДУ'!P$50,'[1]заявки ОДУ'!P32,'[1]Кз озера'!$D30*[1]Vmin!P$51))</f>
        <v>0.2420368818105616</v>
      </c>
      <c r="Q34" s="44">
        <f t="shared" si="0"/>
        <v>3.9245888123503549</v>
      </c>
      <c r="R34" s="44">
        <f t="shared" si="1"/>
        <v>6.4519780903587076</v>
      </c>
    </row>
    <row r="35" spans="1:18" s="45" customFormat="1" ht="12.95" customHeight="1">
      <c r="A35" s="46">
        <v>25</v>
      </c>
      <c r="B35" s="47" t="s">
        <v>36</v>
      </c>
      <c r="C35" s="48" t="str">
        <f>IF('[1]заявки ОДУ'!C33=0,"",IF('[1]заявки ОДУ'!C$49&lt;'[1]заявки ОДУ'!C$50,'[1]заявки ОДУ'!C33,'[1]Кз река'!$C31*[1]Vmin!C$51))</f>
        <v/>
      </c>
      <c r="D35" s="49" t="str">
        <f>IF('[1]заявки ОДУ'!D33=0,"",IF('[1]заявки ОДУ'!D$49&lt;'[1]заявки ОДУ'!D$50,'[1]заявки ОДУ'!D33,'[1]Кз река'!$C31*[1]Vmin!D$51))</f>
        <v/>
      </c>
      <c r="E35" s="49" t="str">
        <f>IF('[1]заявки ОДУ'!E33=0,"",IF('[1]заявки ОДУ'!E$49&lt;'[1]заявки ОДУ'!E$50,'[1]заявки ОДУ'!E33,'[1]Кз река'!$C31*[1]Vmin!E$51))</f>
        <v/>
      </c>
      <c r="F35" s="49" t="str">
        <f>IF('[1]заявки ОДУ'!F33=0,"",IF('[1]заявки ОДУ'!F$49&lt;'[1]заявки ОДУ'!F$50,'[1]заявки ОДУ'!F33,'[1]Кз река'!$C31*[1]Vmin!F$51))</f>
        <v/>
      </c>
      <c r="G35" s="43" t="str">
        <f>IF('[1]заявки ОДУ'!G33=0,"",IF('[1]заявки ОДУ'!G$49&lt;'[1]заявки ОДУ'!G$50,'[1]заявки ОДУ'!G33,'[1]Кз река'!$C31*[1]Vmin!G$51))</f>
        <v/>
      </c>
      <c r="H35" s="50" t="str">
        <f>IF('[1]заявки ОДУ'!H33=0,"",IF('[1]заявки ОДУ'!H$49&lt;'[1]заявки ОДУ'!H$50,'[1]заявки ОДУ'!H33,'[1]Кз река'!$C31*[1]Vmin!H$51))</f>
        <v/>
      </c>
      <c r="I35" s="51"/>
      <c r="J35" s="53">
        <f>IF('[1]заявки ОДУ'!J33=0,"",IF('[1]заявки ОДУ'!J$49&lt;'[1]заявки ОДУ'!J$50,'[1]заявки ОДУ'!J33,'[1]Кз озера'!$D31*[1]Vmin!J$51))</f>
        <v>0.51421024175484664</v>
      </c>
      <c r="K35" s="43">
        <f>IF('[1]заявки ОДУ'!K33=0,"",IF('[1]заявки ОДУ'!K$49&lt;'[1]заявки ОДУ'!K$50,'[1]заявки ОДУ'!K33,'[1]Кз озера'!$D31*[1]Vmin!K$51))</f>
        <v>1.4594182218894367</v>
      </c>
      <c r="L35" s="42">
        <f>IF('[1]заявки ОДУ'!L33=0,"",IF('[1]заявки ОДУ'!L$49&lt;'[1]заявки ОДУ'!L$50,'[1]заявки ОДУ'!L33,'[1]Кз озера'!$D31*[1]Vmin!L$51))</f>
        <v>1.4433717033775921</v>
      </c>
      <c r="M35" s="43">
        <f>IF('[1]заявки ОДУ'!M33=0,"",IF('[1]заявки ОДУ'!M$49&lt;'[1]заявки ОДУ'!M$50,'[1]заявки ОДУ'!M33,'[1]Кз озера'!$D31*[1]Vmin!M$51))</f>
        <v>0.21040359720056573</v>
      </c>
      <c r="N35" s="43">
        <v>0.06</v>
      </c>
      <c r="O35" s="43">
        <f>IF('[1]заявки ОДУ'!N33=0,"",IF('[1]заявки ОДУ'!N$49&lt;'[1]заявки ОДУ'!N$50,'[1]заявки ОДУ'!N33,'[1]Кз озера'!$D31*[1]Vmin!O$51))</f>
        <v>4.9720323182100686E-2</v>
      </c>
      <c r="P35" s="52">
        <f>IF('[1]заявки ОДУ'!P33=0,"",IF('[1]заявки ОДУ'!P$49&lt;'[1]заявки ОДУ'!P$50,'[1]заявки ОДУ'!P33,'[1]Кз озера'!$D31*[1]Vmin!P$51))</f>
        <v>0.32271584241408213</v>
      </c>
      <c r="Q35" s="44">
        <f>SUM(J35:P35)</f>
        <v>4.0598399298186241</v>
      </c>
      <c r="R35" s="44">
        <f>I35+Q35</f>
        <v>4.0598399298186241</v>
      </c>
    </row>
    <row r="36" spans="1:18" s="45" customFormat="1" ht="12.95" customHeight="1">
      <c r="A36" s="46">
        <v>26</v>
      </c>
      <c r="B36" s="47" t="s">
        <v>37</v>
      </c>
      <c r="C36" s="48">
        <f>IF('[1]заявки ОДУ'!C34=0,"",IF('[1]заявки ОДУ'!C$49&lt;'[1]заявки ОДУ'!C$50,'[1]заявки ОДУ'!C34,'[1]Кз река'!$C32*[1]Vmin!C$51))</f>
        <v>0.25189753320683111</v>
      </c>
      <c r="D36" s="49">
        <f>IF('[1]заявки ОДУ'!D34=0,"",IF('[1]заявки ОДУ'!D$49&lt;'[1]заявки ОДУ'!D$50,'[1]заявки ОДУ'!D34,'[1]Кз река'!$C32*[1]Vmin!D$51))</f>
        <v>4.8630150693429929E-2</v>
      </c>
      <c r="E36" s="49">
        <f>IF('[1]заявки ОДУ'!E34=0,"",IF('[1]заявки ОДУ'!E$49&lt;'[1]заявки ОДУ'!E$50,'[1]заявки ОДУ'!E34,'[1]Кз река'!$C32*[1]Vmin!E$51))</f>
        <v>0.7772841375463202</v>
      </c>
      <c r="F36" s="49">
        <f>IF('[1]заявки ОДУ'!F34=0,"",IF('[1]заявки ОДУ'!F$49&lt;'[1]заявки ОДУ'!F$50,'[1]заявки ОДУ'!F34,'[1]Кз река'!$C32*[1]Vmin!F$51))</f>
        <v>0.48944694585010168</v>
      </c>
      <c r="G36" s="43">
        <f>IF('[1]заявки ОДУ'!G34=0,"",IF('[1]заявки ОДУ'!G$49&lt;'[1]заявки ОДУ'!G$50,'[1]заявки ОДУ'!G34,'[1]Кз река'!$C32*[1]Vmin!G$51))</f>
        <v>1.7405318291700243E-2</v>
      </c>
      <c r="H36" s="50">
        <f>IF('[1]заявки ОДУ'!H34=0,"",IF('[1]заявки ОДУ'!H$49&lt;'[1]заявки ОДУ'!H$50,'[1]заявки ОДУ'!H34,'[1]Кз река'!$C32*[1]Vmin!H$51))</f>
        <v>0.1484028479030588</v>
      </c>
      <c r="I36" s="51">
        <f t="shared" si="3"/>
        <v>1.7330669334914419</v>
      </c>
      <c r="J36" s="48">
        <f>IF('[1]заявки ОДУ'!J34=0,"",IF('[1]заявки ОДУ'!J$49&lt;'[1]заявки ОДУ'!J$50,'[1]заявки ОДУ'!J34,'[1]Кз озера'!$D32*[1]Vmin!J$51))+'[1]ограничение по заявке'!$J$55*'[1]Кз озера'!D32</f>
        <v>0.24948836855780174</v>
      </c>
      <c r="K36" s="49">
        <f>IF('[1]заявки ОДУ'!K34=0,"",IF('[1]заявки ОДУ'!K$49&lt;'[1]заявки ОДУ'!K$50,'[1]заявки ОДУ'!K34,'[1]Кз озера'!$D32*[1]Vmin!K$51))+'[1]ограничение по заявке'!$K$55*'[1]Кз озера'!D32</f>
        <v>0.77159631543370855</v>
      </c>
      <c r="L36" s="42">
        <v>0.8</v>
      </c>
      <c r="M36" s="49">
        <f>IF('[1]заявки ОДУ'!M34=0,"",IF('[1]заявки ОДУ'!M$49&lt;'[1]заявки ОДУ'!M$50,'[1]заявки ОДУ'!M34,'[1]Кз озера'!$D32*[1]Vmin!M$51))+'[1]ограничение по заявке'!$M$55*'[1]Кз озера'!D32</f>
        <v>0.10740270911049596</v>
      </c>
      <c r="N36" s="43"/>
      <c r="O36" s="43">
        <f>IF('[1]заявки ОДУ'!N34=0,"",IF('[1]заявки ОДУ'!N$49&lt;'[1]заявки ОДУ'!N$50,'[1]заявки ОДУ'!N34,'[1]Кз озера'!$D32*[1]Vmin!O$51))</f>
        <v>1.9888129272840276E-2</v>
      </c>
      <c r="P36" s="52">
        <f>IF('[1]заявки ОДУ'!P34=0,"",IF('[1]заявки ОДУ'!P$49&lt;'[1]заявки ОДУ'!P$50,'[1]заявки ОДУ'!P34,'[1]Кз озера'!$D32*[1]Vmin!P$51))</f>
        <v>0.12908633696563285</v>
      </c>
      <c r="Q36" s="44">
        <f t="shared" si="0"/>
        <v>2.0774618593404792</v>
      </c>
      <c r="R36" s="44">
        <f t="shared" si="1"/>
        <v>3.8105287928319211</v>
      </c>
    </row>
    <row r="37" spans="1:18" s="45" customFormat="1" ht="12.95" customHeight="1">
      <c r="A37" s="46">
        <v>27</v>
      </c>
      <c r="B37" s="47" t="s">
        <v>38</v>
      </c>
      <c r="C37" s="48" t="str">
        <f>IF('[1]заявки ОДУ'!C35=0,"",IF('[1]заявки ОДУ'!C$49&lt;'[1]заявки ОДУ'!C$50,'[1]заявки ОДУ'!C35,'[1]Кз река'!$C33*[1]Vmin!C$51))</f>
        <v/>
      </c>
      <c r="D37" s="49">
        <f>IF('[1]заявки ОДУ'!D35=0,"",IF('[1]заявки ОДУ'!D$49&lt;'[1]заявки ОДУ'!D$50,'[1]заявки ОДУ'!D35,'[1]Кз река'!$C33*[1]Vmin!D$51))</f>
        <v>6.3039084232223985E-2</v>
      </c>
      <c r="E37" s="49">
        <f>IF('[1]заявки ОДУ'!E35=0,"",IF('[1]заявки ОДУ'!E$49&lt;'[1]заявки ОДУ'!E$50,'[1]заявки ОДУ'!E35,'[1]Кз река'!$C33*[1]Vmin!E$51))</f>
        <v>1.0075905486711558</v>
      </c>
      <c r="F37" s="49">
        <f>IF('[1]заявки ОДУ'!F35=0,"",IF('[1]заявки ОДУ'!F$49&lt;'[1]заявки ОДУ'!F$50,'[1]заявки ОДУ'!F35,'[1]Кз река'!$C33*[1]Vmin!F$51))</f>
        <v>0.63446826313902072</v>
      </c>
      <c r="G37" s="43">
        <f>IF('[1]заявки ОДУ'!G35=0,"",IF('[1]заявки ОДУ'!G$49&lt;'[1]заявки ОДУ'!G$50,'[1]заявки ОДУ'!G35,'[1]Кз река'!$C33*[1]Vmin!G$51))</f>
        <v>2.2562449637389202E-2</v>
      </c>
      <c r="H37" s="50" t="str">
        <f>IF('[1]заявки ОДУ'!H35=0,"",IF('[1]заявки ОДУ'!H$49&lt;'[1]заявки ОДУ'!H$50,'[1]заявки ОДУ'!H35,'[1]Кз река'!$C33*[1]Vmin!H$51))</f>
        <v/>
      </c>
      <c r="I37" s="51">
        <f t="shared" si="3"/>
        <v>1.7276603456797899</v>
      </c>
      <c r="J37" s="48">
        <f>IF('[1]заявки ОДУ'!J35=0,"",IF('[1]заявки ОДУ'!J$49&lt;'[1]заявки ОДУ'!J$50,'[1]заявки ОДУ'!J35,'[1]Кз озера'!$D33*[1]Vmin!J$51))+'[1]ограничение по заявке'!$J$55*'[1]Кз озера'!D33</f>
        <v>0.48511627219572556</v>
      </c>
      <c r="K37" s="49">
        <f>IF('[1]заявки ОДУ'!K35=0,"",IF('[1]заявки ОДУ'!K$49&lt;'[1]заявки ОДУ'!K$50,'[1]заявки ОДУ'!K35,'[1]Кз озера'!$D33*[1]Vmin!K$51))+'[1]ограничение по заявке'!$K$55*'[1]Кз озера'!D33</f>
        <v>1.5003261688988778</v>
      </c>
      <c r="L37" s="42">
        <v>1.5</v>
      </c>
      <c r="M37" s="49">
        <f>IF('[1]заявки ОДУ'!M35=0,"",IF('[1]заявки ОДУ'!M$49&lt;'[1]заявки ОДУ'!M$50,'[1]заявки ОДУ'!M35,'[1]Кз озера'!$D33*[1]Vmin!M$51))+'[1]ограничение по заявке'!$M$55*'[1]Кз озера'!D33</f>
        <v>0.20883860104818658</v>
      </c>
      <c r="N37" s="43" t="str">
        <f>IF('[1]заявки ОДУ'!N35=0,"",IF('[1]заявки ОДУ'!N$49&lt;'[1]заявки ОДУ'!N$50,'[1]заявки ОДУ'!N35,'[1]Кз озера'!$D33*[1]Vmin!N$51))</f>
        <v/>
      </c>
      <c r="O37" s="43" t="str">
        <f>IF('[1]заявки ОДУ'!N35=0,"",IF('[1]заявки ОДУ'!N$49&lt;'[1]заявки ОДУ'!N$50,'[1]заявки ОДУ'!N35,'[1]Кз озера'!$D33*[1]Vmin!O$51))</f>
        <v/>
      </c>
      <c r="P37" s="52" t="str">
        <f>IF('[1]заявки ОДУ'!P35=0,"",IF('[1]заявки ОДУ'!P$49&lt;'[1]заявки ОДУ'!P$50,'[1]заявки ОДУ'!P35,'[1]Кз озера'!$D33*[1]Vmin!P$51))</f>
        <v/>
      </c>
      <c r="Q37" s="44">
        <f t="shared" si="0"/>
        <v>3.6942810421427899</v>
      </c>
      <c r="R37" s="44">
        <f t="shared" si="1"/>
        <v>5.4219413878225797</v>
      </c>
    </row>
    <row r="38" spans="1:18" s="45" customFormat="1" ht="12.95" customHeight="1">
      <c r="A38" s="46">
        <v>28</v>
      </c>
      <c r="B38" s="47" t="s">
        <v>39</v>
      </c>
      <c r="C38" s="48">
        <f>IF('[1]заявки ОДУ'!C36=0,"",IF('[1]заявки ОДУ'!C$49&lt;'[1]заявки ОДУ'!C$50,'[1]заявки ОДУ'!C36,'[1]Кз река'!$C34*[1]Vmin!C$51))</f>
        <v>0.15113851992409866</v>
      </c>
      <c r="D38" s="49">
        <f>IF('[1]заявки ОДУ'!D36=0,"",IF('[1]заявки ОДУ'!D$49&lt;'[1]заявки ОДУ'!D$50,'[1]заявки ОДУ'!D36,'[1]Кз река'!$C34*[1]Vmin!D$51))</f>
        <v>2.9178090416057956E-2</v>
      </c>
      <c r="E38" s="49">
        <f>IF('[1]заявки ОДУ'!E36=0,"",IF('[1]заявки ОДУ'!E$49&lt;'[1]заявки ОДУ'!E$50,'[1]заявки ОДУ'!E36,'[1]Кз река'!$C34*[1]Vmin!E$51))</f>
        <v>0.46637048252779212</v>
      </c>
      <c r="F38" s="49">
        <f>IF('[1]заявки ОДУ'!F36=0,"",IF('[1]заявки ОДУ'!F$49&lt;'[1]заявки ОДУ'!F$50,'[1]заявки ОДУ'!F36,'[1]Кз река'!$C34*[1]Vmin!F$51))</f>
        <v>0.29366816751006097</v>
      </c>
      <c r="G38" s="43" t="str">
        <f>IF('[1]заявки ОДУ'!G36=0,"",IF('[1]заявки ОДУ'!G$49&lt;'[1]заявки ОДУ'!G$50,'[1]заявки ОДУ'!G36,'[1]Кз река'!$C34*[1]Vmin!G$51))</f>
        <v/>
      </c>
      <c r="H38" s="50">
        <f>IF('[1]заявки ОДУ'!H36=0,"",IF('[1]заявки ОДУ'!H$49&lt;'[1]заявки ОДУ'!H$50,'[1]заявки ОДУ'!H36,'[1]Кз река'!$C34*[1]Vmin!H$51))</f>
        <v>8.9041708741835285E-2</v>
      </c>
      <c r="I38" s="51">
        <f>SUM(C38:H38)</f>
        <v>1.029396969119845</v>
      </c>
      <c r="J38" s="53">
        <f>IF('[1]заявки ОДУ'!J36=0,"",IF('[1]заявки ОДУ'!J$49&lt;'[1]заявки ОДУ'!J$50,'[1]заявки ОДУ'!J36,'[1]Кз озера'!$D34*[1]Vmin!J$51))</f>
        <v>4.6278921757936194E-2</v>
      </c>
      <c r="K38" s="43">
        <f>IF('[1]заявки ОДУ'!K36=0,"",IF('[1]заявки ОДУ'!K$49&lt;'[1]заявки ОДУ'!K$50,'[1]заявки ОДУ'!K36,'[1]Кз озера'!$D34*[1]Vmin!K$51))</f>
        <v>0.13134763997004931</v>
      </c>
      <c r="L38" s="42">
        <f>IF('[1]заявки ОДУ'!L36=0,"",IF('[1]заявки ОДУ'!L$49&lt;'[1]заявки ОДУ'!L$50,'[1]заявки ОДУ'!L36,'[1]Кз озера'!$D34*[1]Vmin!L$51))</f>
        <v>0.12990345330398329</v>
      </c>
      <c r="M38" s="43">
        <f>IF('[1]заявки ОДУ'!M36=0,"",IF('[1]заявки ОДУ'!M$49&lt;'[1]заявки ОДУ'!M$50,'[1]заявки ОДУ'!M36,'[1]Кз озера'!$D34*[1]Vmin!M$51))</f>
        <v>1.8936323748050914E-2</v>
      </c>
      <c r="N38" s="43" t="str">
        <f>IF('[1]заявки ОДУ'!N36=0,"",IF('[1]заявки ОДУ'!N$49&lt;'[1]заявки ОДУ'!N$50,'[1]заявки ОДУ'!N36,'[1]Кз озера'!$D34*[1]Vmin!N$51))</f>
        <v/>
      </c>
      <c r="O38" s="43" t="str">
        <f>IF('[1]заявки ОДУ'!N36=0,"",IF('[1]заявки ОДУ'!N$49&lt;'[1]заявки ОДУ'!N$50,'[1]заявки ОДУ'!N36,'[1]Кз озера'!$D34*[1]Vmin!O$51))</f>
        <v/>
      </c>
      <c r="P38" s="52" t="str">
        <f>IF('[1]заявки ОДУ'!P36=0,"",IF('[1]заявки ОДУ'!P$49&lt;'[1]заявки ОДУ'!P$50,'[1]заявки ОДУ'!P36,'[1]Кз озера'!$D34*[1]Vmin!P$51))</f>
        <v/>
      </c>
      <c r="Q38" s="44"/>
      <c r="R38" s="44"/>
    </row>
    <row r="39" spans="1:18" s="45" customFormat="1" ht="12.95" customHeight="1">
      <c r="A39" s="46">
        <v>29</v>
      </c>
      <c r="B39" s="47" t="s">
        <v>40</v>
      </c>
      <c r="C39" s="48">
        <f>IF('[1]заявки ОДУ'!C37=0,"",IF('[1]заявки ОДУ'!C$49&lt;'[1]заявки ОДУ'!C$50,'[1]заявки ОДУ'!C37,'[1]Кз река'!$C35*[1]Vmin!C$51))</f>
        <v>3.7784629981024664E-2</v>
      </c>
      <c r="D39" s="49">
        <f>IF('[1]заявки ОДУ'!D37=0,"",IF('[1]заявки ОДУ'!D$49&lt;'[1]заявки ОДУ'!D$50,'[1]заявки ОДУ'!D37,'[1]Кз река'!$C35*[1]Vmin!D$51))</f>
        <v>7.2945226040144889E-3</v>
      </c>
      <c r="E39" s="49">
        <f>IF('[1]заявки ОДУ'!E37=0,"",IF('[1]заявки ОДУ'!E$49&lt;'[1]заявки ОДУ'!E$50,'[1]заявки ОДУ'!E37,'[1]Кз река'!$C35*[1]Vmin!E$51))+0.01</f>
        <v>0.12659262063194804</v>
      </c>
      <c r="F39" s="49">
        <f>IF('[1]заявки ОДУ'!F37=0,"",IF('[1]заявки ОДУ'!F$49&lt;'[1]заявки ОДУ'!F$50,'[1]заявки ОДУ'!F37,'[1]Кз река'!$C35*[1]Vmin!F$51))</f>
        <v>7.3417041877515243E-2</v>
      </c>
      <c r="G39" s="43">
        <v>0.01</v>
      </c>
      <c r="H39" s="50">
        <f>IF('[1]заявки ОДУ'!H37=0,"",IF('[1]заявки ОДУ'!H$49&lt;'[1]заявки ОДУ'!H$50,'[1]заявки ОДУ'!H37,'[1]Кз река'!$C35*[1]Vmin!H$51))</f>
        <v>2.2260427185458821E-2</v>
      </c>
      <c r="I39" s="51">
        <f t="shared" si="3"/>
        <v>0.27734924227996127</v>
      </c>
      <c r="J39" s="48">
        <f>IF('[1]заявки ОДУ'!J37=0,"",IF('[1]заявки ОДУ'!J$49&lt;'[1]заявки ОДУ'!J$50,'[1]заявки ОДУ'!J37,'[1]Кз озера'!$D35*[1]Vmin!J$51))+'[1]ограничение по заявке'!$J$55*'[1]Кз озера'!D35</f>
        <v>5.6134882925505385E-2</v>
      </c>
      <c r="K39" s="49">
        <f>IF('[1]заявки ОДУ'!K37=0,"",IF('[1]заявки ОДУ'!K$49&lt;'[1]заявки ОДУ'!K$50,'[1]заявки ОДУ'!K37,'[1]Кз озера'!$D35*[1]Vmin!K$51))+'[1]ограничение по заявке'!$K$55*'[1]Кз озера'!D35</f>
        <v>0.17360917097258444</v>
      </c>
      <c r="L39" s="42">
        <f>IF('[1]заявки ОДУ'!L37=0,"",IF('[1]заявки ОДУ'!L$49&lt;'[1]заявки ОДУ'!L$50,'[1]заявки ОДУ'!L37,'[1]Кз озера'!$D35*[1]Vmin!L$51))+'[1]ограничение по заявке'!$L$55*'[1]Кз озера'!D35</f>
        <v>0.17820939853761456</v>
      </c>
      <c r="M39" s="49">
        <f>IF('[1]заявки ОДУ'!M37=0,"",IF('[1]заявки ОДУ'!M$49&lt;'[1]заявки ОДУ'!M$50,'[1]заявки ОДУ'!M37,'[1]Кз озера'!$D35*[1]Vmin!M$51))+'[1]ограничение по заявке'!$M$55*'[1]Кз озера'!D35</f>
        <v>2.4165609549861591E-2</v>
      </c>
      <c r="N39" s="43"/>
      <c r="O39" s="43"/>
      <c r="P39" s="52">
        <f>IF('[1]заявки ОДУ'!P37=0,"",IF('[1]заявки ОДУ'!P$49&lt;'[1]заявки ОДУ'!P$50,'[1]заявки ОДУ'!P37,'[1]Кз озера'!$D35*[1]Vmin!P$51))</f>
        <v>2.9044425817267391E-2</v>
      </c>
      <c r="Q39" s="44">
        <f t="shared" si="0"/>
        <v>0.46116348780283334</v>
      </c>
      <c r="R39" s="44">
        <f t="shared" si="1"/>
        <v>0.73851273008279461</v>
      </c>
    </row>
    <row r="40" spans="1:18" s="45" customFormat="1" ht="12.95" customHeight="1">
      <c r="A40" s="46">
        <v>30</v>
      </c>
      <c r="B40" s="47" t="s">
        <v>41</v>
      </c>
      <c r="C40" s="48">
        <f>IF('[1]заявки ОДУ'!C38=0,"",IF('[1]заявки ОДУ'!C$49&lt;'[1]заявки ОДУ'!C$50,'[1]заявки ОДУ'!C38,'[1]Кз река'!$C36*[1]Vmin!C$51))</f>
        <v>2.183111954459203</v>
      </c>
      <c r="D40" s="49">
        <f>IF('[1]заявки ОДУ'!D38=0,"",IF('[1]заявки ОДУ'!D$49&lt;'[1]заявки ОДУ'!D$50,'[1]заявки ОДУ'!D38,'[1]Кз река'!$C36*[1]Vmin!D$51))</f>
        <v>0.42146130600972603</v>
      </c>
      <c r="E40" s="49">
        <f>IF('[1]заявки ОДУ'!E38=0,"",IF('[1]заявки ОДУ'!E$49&lt;'[1]заявки ОДУ'!E$50,'[1]заявки ОДУ'!E38,'[1]Кз река'!$C36*[1]Vmin!E$51))</f>
        <v>6.7364625254014419</v>
      </c>
      <c r="F40" s="49">
        <f>IF('[1]заявки ОДУ'!F38=0,"",IF('[1]заявки ОДУ'!F$49&lt;'[1]заявки ОДУ'!F$50,'[1]заявки ОДУ'!F38,'[1]Кз река'!$C36*[1]Vmin!F$51))</f>
        <v>4.2418735307008815</v>
      </c>
      <c r="G40" s="43" t="str">
        <f>IF('[1]заявки ОДУ'!G38=0,"",IF('[1]заявки ОДУ'!G$49&lt;'[1]заявки ОДУ'!G$50,'[1]заявки ОДУ'!G38,'[1]Кз река'!$C36*[1]Vmin!G$51))</f>
        <v/>
      </c>
      <c r="H40" s="50">
        <f>IF('[1]заявки ОДУ'!H38=0,"",IF('[1]заявки ОДУ'!H$49&lt;'[1]заявки ОДУ'!H$50,'[1]заявки ОДУ'!H38,'[1]Кз река'!$C36*[1]Vmin!H$51))</f>
        <v>1.2861580151598431</v>
      </c>
      <c r="I40" s="51">
        <f>SUM(C40:H40)</f>
        <v>14.869067331731097</v>
      </c>
      <c r="J40" s="53">
        <f>IF('[1]заявки ОДУ'!J38=0,"",IF('[1]заявки ОДУ'!J$49&lt;'[1]заявки ОДУ'!J$50,'[1]заявки ОДУ'!J38,'[1]Кз озера'!$D36*[1]Vmin!J$51))</f>
        <v>2.6224722329497179</v>
      </c>
      <c r="K40" s="43">
        <f>IF('[1]заявки ОДУ'!K38=0,"",IF('[1]заявки ОДУ'!K$49&lt;'[1]заявки ОДУ'!K$50,'[1]заявки ОДУ'!K38,'[1]Кз озера'!$D36*[1]Vmin!K$51))</f>
        <v>7.4430329316361279</v>
      </c>
      <c r="L40" s="42">
        <f>IF('[1]заявки ОДУ'!L38=0,"",IF('[1]заявки ОДУ'!L$49&lt;'[1]заявки ОДУ'!L$50,'[1]заявки ОДУ'!L38,'[1]Кз озера'!$D36*[1]Vmin!L$51))</f>
        <v>7.3611956872257194</v>
      </c>
      <c r="M40" s="43">
        <f>IF('[1]заявки ОДУ'!M38=0,"",IF('[1]заявки ОДУ'!M$49&lt;'[1]заявки ОДУ'!M$50,'[1]заявки ОДУ'!M38,'[1]Кз озера'!$D36*[1]Vmin!M$51))</f>
        <v>1.0730583457228853</v>
      </c>
      <c r="N40" s="43" t="str">
        <f>IF('[1]заявки ОДУ'!N38=0,"",IF('[1]заявки ОДУ'!N$49&lt;'[1]заявки ОДУ'!N$50,'[1]заявки ОДУ'!N38,'[1]Кз озера'!$D36*[1]Vmin!N$51))</f>
        <v/>
      </c>
      <c r="O40" s="43" t="str">
        <f>IF('[1]заявки ОДУ'!N38=0,"",IF('[1]заявки ОДУ'!N$49&lt;'[1]заявки ОДУ'!N$50,'[1]заявки ОДУ'!N38,'[1]Кз озера'!$D36*[1]Vmin!O$51))</f>
        <v/>
      </c>
      <c r="P40" s="52" t="str">
        <f>IF('[1]заявки ОДУ'!P38=0,"",IF('[1]заявки ОДУ'!P$49&lt;'[1]заявки ОДУ'!P$50,'[1]заявки ОДУ'!P38,'[1]Кз озера'!$D36*[1]Vmin!P$51))</f>
        <v/>
      </c>
      <c r="Q40" s="44">
        <f>SUM(J40:P40)</f>
        <v>18.499759197534448</v>
      </c>
      <c r="R40" s="44">
        <f>I40+Q40</f>
        <v>33.368826529265547</v>
      </c>
    </row>
    <row r="41" spans="1:18" s="45" customFormat="1" ht="12.95" customHeight="1">
      <c r="A41" s="46">
        <v>31</v>
      </c>
      <c r="B41" s="56" t="s">
        <v>42</v>
      </c>
      <c r="C41" s="48">
        <f>IF('[1]заявки ОДУ'!C39=0,"",IF('[1]заявки ОДУ'!C$49&lt;'[1]заявки ОДУ'!C$50,'[1]заявки ОДУ'!C39,'[1]Кз река'!$C37*[1]Vmin!C$51))</f>
        <v>2.1411290322580645</v>
      </c>
      <c r="D41" s="49">
        <f>IF('[1]заявки ОДУ'!D39=0,"",IF('[1]заявки ОДУ'!D$49&lt;'[1]заявки ОДУ'!D$50,'[1]заявки ОДУ'!D39,'[1]Кз река'!$C37*[1]Vmin!D$51))</f>
        <v>0.41335628089415438</v>
      </c>
      <c r="E41" s="49">
        <f>IF('[1]заявки ОДУ'!E39=0,"",IF('[1]заявки ОДУ'!E$49&lt;'[1]заявки ОДУ'!E$50,'[1]заявки ОДУ'!E39,'[1]Кз река'!$C37*[1]Vmin!E$51))</f>
        <v>6.606915169143722</v>
      </c>
      <c r="F41" s="49">
        <f>IF('[1]заявки ОДУ'!F39=0,"",IF('[1]заявки ОДУ'!F$49&lt;'[1]заявки ОДУ'!F$50,'[1]заявки ОДУ'!F39,'[1]Кз река'!$C37*[1]Vmin!F$51))</f>
        <v>4.1602990397258637</v>
      </c>
      <c r="G41" s="43">
        <f>IF('[1]заявки ОДУ'!G39=0,"",IF('[1]заявки ОДУ'!G$49&lt;'[1]заявки ОДУ'!G$50,'[1]заявки ОДУ'!G39,'[1]Кз река'!$C37*[1]Vmin!G$51))</f>
        <v>0.14794520547945206</v>
      </c>
      <c r="H41" s="50">
        <f>IF('[1]заявки ОДУ'!H39=0,"",IF('[1]заявки ОДУ'!H$49&lt;'[1]заявки ОДУ'!H$50,'[1]заявки ОДУ'!H39,'[1]Кз река'!$C37*[1]Vmin!H$51))</f>
        <v>1.2614242071759998</v>
      </c>
      <c r="I41" s="51">
        <f>SUM(C41:H41)</f>
        <v>14.731068934677257</v>
      </c>
      <c r="J41" s="53">
        <f>IF('[1]заявки ОДУ'!J39=0,"",IF('[1]заявки ОДУ'!J$49&lt;'[1]заявки ОДУ'!J$50,'[1]заявки ОДУ'!J39,'[1]Кз озера'!$D37*[1]Vmin!J$51))</f>
        <v>2.6224722329497179</v>
      </c>
      <c r="K41" s="43">
        <f>IF('[1]заявки ОДУ'!K39=0,"",IF('[1]заявки ОДУ'!K$49&lt;'[1]заявки ОДУ'!K$50,'[1]заявки ОДУ'!K39,'[1]Кз озера'!$D37*[1]Vmin!K$51))</f>
        <v>7.4430329316361279</v>
      </c>
      <c r="L41" s="42">
        <f>IF('[1]заявки ОДУ'!L39=0,"",IF('[1]заявки ОДУ'!L$49&lt;'[1]заявки ОДУ'!L$50,'[1]заявки ОДУ'!L39,'[1]Кз озера'!$D37*[1]Vmin!L$51))</f>
        <v>7.3611956872257194</v>
      </c>
      <c r="M41" s="43">
        <f>IF('[1]заявки ОДУ'!M39=0,"",IF('[1]заявки ОДУ'!M$49&lt;'[1]заявки ОДУ'!M$50,'[1]заявки ОДУ'!M39,'[1]Кз озера'!$D37*[1]Vmin!M$51))</f>
        <v>1.0730583457228853</v>
      </c>
      <c r="N41" s="43" t="str">
        <f>IF('[1]заявки ОДУ'!N39=0,"",IF('[1]заявки ОДУ'!N$49&lt;'[1]заявки ОДУ'!N$50,'[1]заявки ОДУ'!N39,'[1]Кз озера'!$D37*[1]Vmin!N$51))</f>
        <v/>
      </c>
      <c r="O41" s="43" t="str">
        <f>IF('[1]заявки ОДУ'!N39=0,"",IF('[1]заявки ОДУ'!N$49&lt;'[1]заявки ОДУ'!N$50,'[1]заявки ОДУ'!N39,'[1]Кз озера'!$D37*[1]Vmin!O$51))</f>
        <v/>
      </c>
      <c r="P41" s="52">
        <f>IF('[1]заявки ОДУ'!P39=0,"",IF('[1]заявки ОДУ'!P$49&lt;'[1]заявки ОДУ'!P$50,'[1]заявки ОДУ'!P39,'[1]Кз озера'!$D37*[1]Vmin!P$51))</f>
        <v>1.645850796311819</v>
      </c>
      <c r="Q41" s="44">
        <f>SUM(J41:P41)</f>
        <v>20.145609993846268</v>
      </c>
      <c r="R41" s="44">
        <f>I41+Q41</f>
        <v>34.876678928523525</v>
      </c>
    </row>
    <row r="42" spans="1:18" s="45" customFormat="1" ht="12.95" customHeight="1">
      <c r="A42" s="46">
        <v>32</v>
      </c>
      <c r="B42" s="56" t="s">
        <v>43</v>
      </c>
      <c r="C42" s="48" t="str">
        <f>IF('[1]заявки ОДУ'!C40=0,"",IF('[1]заявки ОДУ'!C$49&lt;'[1]заявки ОДУ'!C$50,'[1]заявки ОДУ'!C40,'[1]Кз река'!$C38*[1]Vmin!C$51))</f>
        <v/>
      </c>
      <c r="D42" s="49" t="str">
        <f>IF('[1]заявки ОДУ'!D40=0,"",IF('[1]заявки ОДУ'!D$49&lt;'[1]заявки ОДУ'!D$50,'[1]заявки ОДУ'!D40,'[1]Кз река'!$C38*[1]Vmin!D$51))</f>
        <v/>
      </c>
      <c r="E42" s="49" t="str">
        <f>IF('[1]заявки ОДУ'!E40=0,"",IF('[1]заявки ОДУ'!E$49&lt;'[1]заявки ОДУ'!E$50,'[1]заявки ОДУ'!E40,'[1]Кз река'!$C38*[1]Vmin!E$51))</f>
        <v/>
      </c>
      <c r="F42" s="49" t="str">
        <f>IF('[1]заявки ОДУ'!F40=0,"",IF('[1]заявки ОДУ'!F$49&lt;'[1]заявки ОДУ'!F$50,'[1]заявки ОДУ'!F40,'[1]Кз река'!$C38*[1]Vmin!F$51))</f>
        <v/>
      </c>
      <c r="G42" s="43" t="str">
        <f>IF('[1]заявки ОДУ'!G40=0,"",IF('[1]заявки ОДУ'!G$49&lt;'[1]заявки ОДУ'!G$50,'[1]заявки ОДУ'!G40,'[1]Кз река'!$C38*[1]Vmin!G$51))</f>
        <v/>
      </c>
      <c r="H42" s="50" t="str">
        <f>IF('[1]заявки ОДУ'!H40=0,"",IF('[1]заявки ОДУ'!H$49&lt;'[1]заявки ОДУ'!H$50,'[1]заявки ОДУ'!H40,'[1]Кз река'!$C38*[1]Vmin!H$51))</f>
        <v/>
      </c>
      <c r="I42" s="51"/>
      <c r="J42" s="48">
        <f>IF('[1]заявки ОДУ'!J40=0,"",IF('[1]заявки ОДУ'!J$49&lt;'[1]заявки ОДУ'!J$50,'[1]заявки ОДУ'!J40,'[1]Кз озера'!$D38*[1]Vmin!J$51))+'[1]ограничение по заявке'!$J$55*'[1]Кз озера'!D38</f>
        <v>1.6459302092354975</v>
      </c>
      <c r="K42" s="49">
        <v>5</v>
      </c>
      <c r="L42" s="42">
        <v>3</v>
      </c>
      <c r="M42" s="49">
        <f>IF('[1]заявки ОДУ'!M40=0,"",IF('[1]заявки ОДУ'!M$49&lt;'[1]заявки ОДУ'!M$50,'[1]заявки ОДУ'!M40,'[1]Кз озера'!$D38*[1]Vmin!M$51))+'[1]ограничение по заявке'!$M$55*'[1]Кз озера'!D38</f>
        <v>0.70855953927063309</v>
      </c>
      <c r="N42" s="43" t="str">
        <f>IF('[1]заявки ОДУ'!N40=0,"",IF('[1]заявки ОДУ'!N$49&lt;'[1]заявки ОДУ'!N$50,'[1]заявки ОДУ'!N40,'[1]Кз озера'!$D38*[1]Vmin!N$51))</f>
        <v/>
      </c>
      <c r="O42" s="43" t="str">
        <f>IF('[1]заявки ОДУ'!N40=0,"",IF('[1]заявки ОДУ'!N$49&lt;'[1]заявки ОДУ'!N$50,'[1]заявки ОДУ'!N40,'[1]Кз озера'!$D38*[1]Vmin!O$51))</f>
        <v/>
      </c>
      <c r="P42" s="52" t="str">
        <f>IF('[1]заявки ОДУ'!P40=0,"",IF('[1]заявки ОДУ'!P$49&lt;'[1]заявки ОДУ'!P$50,'[1]заявки ОДУ'!P40,'[1]Кз озера'!$D38*[1]Vmin!P$51))</f>
        <v/>
      </c>
      <c r="Q42" s="44">
        <f t="shared" si="0"/>
        <v>10.354489748506131</v>
      </c>
      <c r="R42" s="44">
        <f t="shared" si="1"/>
        <v>10.354489748506131</v>
      </c>
    </row>
    <row r="43" spans="1:18" s="45" customFormat="1" ht="12.95" customHeight="1">
      <c r="A43" s="46">
        <v>33</v>
      </c>
      <c r="B43" s="56" t="s">
        <v>44</v>
      </c>
      <c r="C43" s="48">
        <f>IF('[1]заявки ОДУ'!C41=0,"",IF('[1]заявки ОДУ'!C$49&lt;'[1]заявки ОДУ'!C$50,'[1]заявки ОДУ'!C41,'[1]Кз река'!$C39*[1]Vmin!C$51))</f>
        <v>0.30227703984819732</v>
      </c>
      <c r="D43" s="49">
        <f>IF('[1]заявки ОДУ'!D41=0,"",IF('[1]заявки ОДУ'!D$49&lt;'[1]заявки ОДУ'!D$50,'[1]заявки ОДУ'!D41,'[1]Кз река'!$C39*[1]Vmin!D$51))</f>
        <v>5.8356180832115911E-2</v>
      </c>
      <c r="E43" s="49">
        <f>IF('[1]заявки ОДУ'!E41=0,"",IF('[1]заявки ОДУ'!E$49&lt;'[1]заявки ОДУ'!E$50,'[1]заявки ОДУ'!E41,'[1]Кз река'!$C39*[1]Vmin!E$51))</f>
        <v>0.93274096505558424</v>
      </c>
      <c r="F43" s="49">
        <f>IF('[1]заявки ОДУ'!F41=0,"",IF('[1]заявки ОДУ'!F$49&lt;'[1]заявки ОДУ'!F$50,'[1]заявки ОДУ'!F41,'[1]Кз река'!$C39*[1]Vmin!F$51))</f>
        <v>0.58733633502012195</v>
      </c>
      <c r="G43" s="43" t="str">
        <f>IF('[1]заявки ОДУ'!G41=0,"",IF('[1]заявки ОДУ'!G$49&lt;'[1]заявки ОДУ'!G$50,'[1]заявки ОДУ'!G41,'[1]Кз река'!$C39*[1]Vmin!G$51))</f>
        <v/>
      </c>
      <c r="H43" s="50">
        <f>IF('[1]заявки ОДУ'!H41=0,"",IF('[1]заявки ОДУ'!H$49&lt;'[1]заявки ОДУ'!H$50,'[1]заявки ОДУ'!H41,'[1]Кз река'!$C39*[1]Vmin!H$51))</f>
        <v>0.17808341748367057</v>
      </c>
      <c r="I43" s="51">
        <f>SUM(C43:H43)</f>
        <v>2.05879393823969</v>
      </c>
      <c r="J43" s="48">
        <f>IF('[1]заявки ОДУ'!J41=0,"",IF('[1]заявки ОДУ'!J$49&lt;'[1]заявки ОДУ'!J$50,'[1]заявки ОДУ'!J41,'[1]Кз озера'!$D39*[1]Vmin!J$51))+'[1]ограничение по заявке'!$J$55*'[1]Кз озера'!D39</f>
        <v>0.37423255283670259</v>
      </c>
      <c r="K43" s="49">
        <f>IF('[1]заявки ОДУ'!K41=0,"",IF('[1]заявки ОДУ'!K$49&lt;'[1]заявки ОДУ'!K$50,'[1]заявки ОДУ'!K41,'[1]Кз озера'!$D39*[1]Vmin!K$51))+'[1]ограничение по заявке'!$K$55*'[1]Кз озера'!D39</f>
        <v>1.1573944731505628</v>
      </c>
      <c r="L43" s="42">
        <v>1.2</v>
      </c>
      <c r="M43" s="49">
        <f>IF('[1]заявки ОДУ'!M41=0,"",IF('[1]заявки ОДУ'!M$49&lt;'[1]заявки ОДУ'!M$50,'[1]заявки ОДУ'!M41,'[1]Кз озера'!$D39*[1]Vmin!M$51))+'[1]ограничение по заявке'!$M$55*'[1]Кз озера'!D39</f>
        <v>0.16110406366574395</v>
      </c>
      <c r="N43" s="43">
        <v>0.03</v>
      </c>
      <c r="O43" s="43">
        <f>IF('[1]заявки ОДУ'!N41=0,"",IF('[1]заявки ОДУ'!N$49&lt;'[1]заявки ОДУ'!N$50,'[1]заявки ОДУ'!N41,'[1]Кз озера'!$D39*[1]Vmin!O$51))</f>
        <v>2.983219390926041E-2</v>
      </c>
      <c r="P43" s="52">
        <f>IF('[1]заявки ОДУ'!P41=0,"",IF('[1]заявки ОДУ'!P$49&lt;'[1]заявки ОДУ'!P$50,'[1]заявки ОДУ'!P41,'[1]Кз озера'!$D39*[1]Vmin!P$51))</f>
        <v>0.19362950544844929</v>
      </c>
      <c r="Q43" s="44">
        <f t="shared" si="0"/>
        <v>3.1461927890107191</v>
      </c>
      <c r="R43" s="44">
        <f t="shared" si="1"/>
        <v>5.2049867272504091</v>
      </c>
    </row>
    <row r="44" spans="1:18" s="45" customFormat="1" ht="12.95" customHeight="1">
      <c r="A44" s="46">
        <v>34</v>
      </c>
      <c r="B44" s="47" t="s">
        <v>45</v>
      </c>
      <c r="C44" s="48">
        <f>IF('[1]заявки ОДУ'!C42=0,"",IF('[1]заявки ОДУ'!C$49&lt;'[1]заявки ОДУ'!C$50,'[1]заявки ОДУ'!C42,'[1]Кз река'!$C40*[1]Vmin!C$51))</f>
        <v>0.64140575585072734</v>
      </c>
      <c r="D44" s="49">
        <f>IF('[1]заявки ОДУ'!D42=0,"",IF('[1]заявки ОДУ'!D$49&lt;'[1]заявки ОДУ'!D$50,'[1]заявки ОДУ'!D42,'[1]Кз река'!$C40*[1]Vmin!D$51))</f>
        <v>0.1238267725990114</v>
      </c>
      <c r="E44" s="49">
        <f>IF('[1]заявки ОДУ'!E42=0,"",IF('[1]заявки ОДУ'!E$49&lt;'[1]заявки ОДУ'!E$50,'[1]заявки ОДУ'!E42,'[1]Кз река'!$C40*[1]Vmin!E$51))</f>
        <v>1.9791957206040562</v>
      </c>
      <c r="F44" s="49">
        <f>IF('[1]заявки ОДУ'!F42=0,"",IF('[1]заявки ОДУ'!F$49&lt;'[1]заявки ОДУ'!F$50,'[1]заявки ОДУ'!F42,'[1]Кз река'!$C40*[1]Vmin!F$51))</f>
        <v>1.2462769454516478</v>
      </c>
      <c r="G44" s="43">
        <f>IF('[1]заявки ОДУ'!G42=0,"",IF('[1]заявки ОДУ'!G$49&lt;'[1]заявки ОДУ'!G$50,'[1]заявки ОДУ'!G42,'[1]Кз река'!$C40*[1]Vmin!G$51))</f>
        <v>4.4319097502014508E-2</v>
      </c>
      <c r="H44" s="50" t="str">
        <f>IF('[1]заявки ОДУ'!H42=0,"",IF('[1]заявки ОДУ'!H$49&lt;'[1]заявки ОДУ'!H$50,'[1]заявки ОДУ'!H42,'[1]Кз река'!$C40*[1]Vmin!H$51))</f>
        <v/>
      </c>
      <c r="I44" s="51">
        <f>SUM(C44:H44)</f>
        <v>4.0350242920074573</v>
      </c>
      <c r="J44" s="53" t="str">
        <f>IF('[1]заявки ОДУ'!J42=0,"",IF('[1]заявки ОДУ'!J$49&lt;'[1]заявки ОДУ'!J$50,'[1]заявки ОДУ'!J42,'[1]Кз озера'!$D40*[1]Vmin!J$51))</f>
        <v/>
      </c>
      <c r="K44" s="43" t="str">
        <f>IF('[1]заявки ОДУ'!K42=0,"",IF('[1]заявки ОДУ'!K$49&lt;'[1]заявки ОДУ'!K$50,'[1]заявки ОДУ'!K42,'[1]Кз озера'!$D40*[1]Vmin!K$51))</f>
        <v/>
      </c>
      <c r="L44" s="42" t="str">
        <f>IF('[1]заявки ОДУ'!L42=0,"",IF('[1]заявки ОДУ'!L$49&lt;'[1]заявки ОДУ'!L$50,'[1]заявки ОДУ'!L42,'[1]Кз озера'!$D40*[1]Vmin!L$51))</f>
        <v/>
      </c>
      <c r="M44" s="43" t="str">
        <f>IF('[1]заявки ОДУ'!M42=0,"",IF('[1]заявки ОДУ'!M$49&lt;'[1]заявки ОДУ'!M$50,'[1]заявки ОДУ'!M42,'[1]Кз озера'!$D40*[1]Vmin!M$51))</f>
        <v/>
      </c>
      <c r="N44" s="43" t="str">
        <f>IF('[1]заявки ОДУ'!N42=0,"",IF('[1]заявки ОДУ'!N$49&lt;'[1]заявки ОДУ'!N$50,'[1]заявки ОДУ'!N42,'[1]Кз озера'!$D40*[1]Vmin!N$51))</f>
        <v/>
      </c>
      <c r="O44" s="43" t="str">
        <f>IF('[1]заявки ОДУ'!N42=0,"",IF('[1]заявки ОДУ'!N$49&lt;'[1]заявки ОДУ'!N$50,'[1]заявки ОДУ'!N42,'[1]Кз озера'!$D40*[1]Vmin!O$51))</f>
        <v/>
      </c>
      <c r="P44" s="52" t="str">
        <f>IF('[1]заявки ОДУ'!P42=0,"",IF('[1]заявки ОДУ'!P$49&lt;'[1]заявки ОДУ'!P$50,'[1]заявки ОДУ'!P42,'[1]Кз озера'!$D40*[1]Vmin!P$51))</f>
        <v/>
      </c>
      <c r="Q44" s="44">
        <f t="shared" si="0"/>
        <v>0</v>
      </c>
      <c r="R44" s="44">
        <f t="shared" si="1"/>
        <v>4.0350242920074573</v>
      </c>
    </row>
    <row r="45" spans="1:18" s="45" customFormat="1" ht="12.95" customHeight="1">
      <c r="A45" s="46">
        <v>35</v>
      </c>
      <c r="B45" s="47" t="s">
        <v>46</v>
      </c>
      <c r="C45" s="48">
        <f>IF('[1]заявки ОДУ'!C43=0,"",IF('[1]заявки ОДУ'!C$49&lt;'[1]заявки ОДУ'!C$50,'[1]заявки ОДУ'!C43,'[1]Кз река'!$C41*[1]Vmin!C$51))</f>
        <v>0.64140575585072734</v>
      </c>
      <c r="D45" s="49">
        <f>IF('[1]заявки ОДУ'!D43=0,"",IF('[1]заявки ОДУ'!D$49&lt;'[1]заявки ОДУ'!D$50,'[1]заявки ОДУ'!D43,'[1]Кз река'!$C41*[1]Vmin!D$51))</f>
        <v>0.1238267725990114</v>
      </c>
      <c r="E45" s="49">
        <f>IF('[1]заявки ОДУ'!E43=0,"",IF('[1]заявки ОДУ'!E$49&lt;'[1]заявки ОДУ'!E$50,'[1]заявки ОДУ'!E43,'[1]Кз река'!$C41*[1]Vmin!E$51))</f>
        <v>1.9791957206040562</v>
      </c>
      <c r="F45" s="49">
        <f>IF('[1]заявки ОДУ'!F43=0,"",IF('[1]заявки ОДУ'!F$49&lt;'[1]заявки ОДУ'!F$50,'[1]заявки ОДУ'!F43,'[1]Кз река'!$C41*[1]Vmin!F$51))</f>
        <v>1.2462769454516478</v>
      </c>
      <c r="G45" s="43">
        <f>IF('[1]заявки ОДУ'!G43=0,"",IF('[1]заявки ОДУ'!G$49&lt;'[1]заявки ОДУ'!G$50,'[1]заявки ОДУ'!G43,'[1]Кз река'!$C41*[1]Vmin!G$51))</f>
        <v>4.4319097502014508E-2</v>
      </c>
      <c r="H45" s="50" t="str">
        <f>IF('[1]заявки ОДУ'!H43=0,"",IF('[1]заявки ОДУ'!H$49&lt;'[1]заявки ОДУ'!H$50,'[1]заявки ОДУ'!H43,'[1]Кз река'!$C41*[1]Vmin!H$51))</f>
        <v/>
      </c>
      <c r="I45" s="51">
        <f>SUM(C45:H45)</f>
        <v>4.0350242920074573</v>
      </c>
      <c r="J45" s="48">
        <f>IF('[1]заявки ОДУ'!J43=0,"",IF('[1]заявки ОДУ'!J$49&lt;'[1]заявки ОДУ'!J$50,'[1]заявки ОДУ'!J43,'[1]Кз озера'!$D41*[1]Vmin!J$51))+'[1]ограничение по заявке'!$J$55*'[1]Кз озера'!D41</f>
        <v>0.95290696324160384</v>
      </c>
      <c r="K45" s="49">
        <f>IF('[1]заявки ОДУ'!K43=0,"",IF('[1]заявки ОДУ'!K$49&lt;'[1]заявки ОДУ'!K$50,'[1]заявки ОДУ'!K43,'[1]Кз озера'!$D41*[1]Vmin!K$51))+'[1]ограничение по заявке'!$K$55*'[1]Кз озера'!D41</f>
        <v>2.9470692603370812</v>
      </c>
      <c r="L45" s="42">
        <v>3</v>
      </c>
      <c r="M45" s="43" t="str">
        <f>IF('[1]заявки ОДУ'!M43=0,"",IF('[1]заявки ОДУ'!M$49&lt;'[1]заявки ОДУ'!M$50,'[1]заявки ОДУ'!M43,'[1]Кз озера'!$D41*[1]Vmin!M$51))</f>
        <v/>
      </c>
      <c r="N45" s="43" t="str">
        <f>IF('[1]заявки ОДУ'!N43=0,"",IF('[1]заявки ОДУ'!N$49&lt;'[1]заявки ОДУ'!N$50,'[1]заявки ОДУ'!N43,'[1]Кз озера'!$D41*[1]Vmin!N$51))</f>
        <v/>
      </c>
      <c r="O45" s="43" t="str">
        <f>IF('[1]заявки ОДУ'!N43=0,"",IF('[1]заявки ОДУ'!N$49&lt;'[1]заявки ОДУ'!N$50,'[1]заявки ОДУ'!N43,'[1]Кз озера'!$D41*[1]Vmin!O$51))</f>
        <v/>
      </c>
      <c r="P45" s="52" t="str">
        <f>IF('[1]заявки ОДУ'!P43=0,"",IF('[1]заявки ОДУ'!P$49&lt;'[1]заявки ОДУ'!P$50,'[1]заявки ОДУ'!P43,'[1]Кз озера'!$D41*[1]Vmin!P$51))</f>
        <v/>
      </c>
      <c r="Q45" s="44">
        <f t="shared" si="0"/>
        <v>6.899976223578685</v>
      </c>
      <c r="R45" s="44">
        <f t="shared" si="1"/>
        <v>10.935000515586143</v>
      </c>
    </row>
    <row r="46" spans="1:18" s="45" customFormat="1" ht="12.95" customHeight="1" thickBot="1">
      <c r="A46" s="46">
        <v>36</v>
      </c>
      <c r="B46" s="57" t="s">
        <v>47</v>
      </c>
      <c r="C46" s="58" t="str">
        <f>IF('[1]заявки ОДУ'!C44=0,"",IF('[1]заявки ОДУ'!C$49&lt;'[1]заявки ОДУ'!C$50,'[1]заявки ОДУ'!C44,'[1]Кз река'!$C42*[1]Vmin!C$51))</f>
        <v/>
      </c>
      <c r="D46" s="59" t="str">
        <f>IF('[1]заявки ОДУ'!D44=0,"",IF('[1]заявки ОДУ'!D$49&lt;'[1]заявки ОДУ'!D$50,'[1]заявки ОДУ'!D44,'[1]Кз река'!$C42*[1]Vmin!D$51))</f>
        <v/>
      </c>
      <c r="E46" s="59" t="str">
        <f>IF('[1]заявки ОДУ'!E44=0,"",IF('[1]заявки ОДУ'!E$49&lt;'[1]заявки ОДУ'!E$50,'[1]заявки ОДУ'!E44,'[1]Кз река'!$C42*[1]Vmin!E$51))</f>
        <v/>
      </c>
      <c r="F46" s="59" t="str">
        <f>IF('[1]заявки ОДУ'!F44=0,"",IF('[1]заявки ОДУ'!F$49&lt;'[1]заявки ОДУ'!F$50,'[1]заявки ОДУ'!F44,'[1]Кз река'!$C42*[1]Vmin!F$51))</f>
        <v/>
      </c>
      <c r="G46" s="60" t="str">
        <f>IF('[1]заявки ОДУ'!G44=0,"",IF('[1]заявки ОДУ'!G$49&lt;'[1]заявки ОДУ'!G$50,'[1]заявки ОДУ'!G44,'[1]Кз река'!$C42*[1]Vmin!G$51))</f>
        <v/>
      </c>
      <c r="H46" s="61" t="str">
        <f>IF('[1]заявки ОДУ'!H44=0,"",IF('[1]заявки ОДУ'!H$49&lt;'[1]заявки ОДУ'!H$50,'[1]заявки ОДУ'!H44,'[1]Кз река'!$C42*[1]Vmin!H$51))</f>
        <v/>
      </c>
      <c r="I46" s="62"/>
      <c r="J46" s="63">
        <f>IF('[1]заявки ОДУ'!J44=0,"",IF('[1]заявки ОДУ'!J$49&lt;'[1]заявки ОДУ'!J$50,'[1]заявки ОДУ'!J44,'[1]Кз озера'!$D42*[1]Vmin!J$51))+'[1]ограничение по заявке'!$J$55*'[1]Кз озера'!D42</f>
        <v>0.43660464497615303</v>
      </c>
      <c r="K46" s="64">
        <f>IF('[1]заявки ОДУ'!K44=0,"",IF('[1]заявки ОДУ'!K$49&lt;'[1]заявки ОДУ'!K$50,'[1]заявки ОДУ'!K44,'[1]Кз озера'!$D42*[1]Vmin!K$51))+'[1]ограничение по заявке'!$K$55*'[1]Кз озера'!D42</f>
        <v>1.3502935520089898</v>
      </c>
      <c r="L46" s="65">
        <v>1.4</v>
      </c>
      <c r="M46" s="66" t="str">
        <f>IF('[1]заявки ОДУ'!M44=0,"",IF('[1]заявки ОДУ'!M$49&lt;'[1]заявки ОДУ'!M$50,'[1]заявки ОДУ'!M44,'[1]Кз озера'!$D42*[1]Vmin!M$51))</f>
        <v/>
      </c>
      <c r="N46" s="66" t="str">
        <f>IF('[1]заявки ОДУ'!N44=0,"",IF('[1]заявки ОДУ'!N$49&lt;'[1]заявки ОДУ'!N$50,'[1]заявки ОДУ'!N44,'[1]Кз озера'!$D42*[1]Vmin!N$51))</f>
        <v/>
      </c>
      <c r="O46" s="66" t="str">
        <f>IF('[1]заявки ОДУ'!N44=0,"",IF('[1]заявки ОДУ'!N$49&lt;'[1]заявки ОДУ'!N$50,'[1]заявки ОДУ'!N44,'[1]Кз озера'!$D42*[1]Vmin!O$51))</f>
        <v/>
      </c>
      <c r="P46" s="67" t="str">
        <f>IF('[1]заявки ОДУ'!P44=0,"",IF('[1]заявки ОДУ'!P$49&lt;'[1]заявки ОДУ'!P$50,'[1]заявки ОДУ'!P44,'[1]Кз озера'!$D42*[1]Vmin!P$51))</f>
        <v/>
      </c>
      <c r="Q46" s="68">
        <f t="shared" si="0"/>
        <v>3.1868981969851427</v>
      </c>
      <c r="R46" s="68">
        <f t="shared" si="1"/>
        <v>3.1868981969851427</v>
      </c>
    </row>
    <row r="47" spans="1:18" s="45" customFormat="1" ht="12.95" customHeight="1">
      <c r="A47" s="46">
        <v>37</v>
      </c>
      <c r="B47" s="37" t="s">
        <v>48</v>
      </c>
      <c r="C47" s="38"/>
      <c r="D47" s="39"/>
      <c r="E47" s="39"/>
      <c r="F47" s="39"/>
      <c r="G47" s="69"/>
      <c r="H47" s="40"/>
      <c r="I47" s="41"/>
      <c r="J47" s="38" t="str">
        <f>IF('[1]расчет лимита'!J45&lt;='[1]заявки ОДУ'!J45,'[1]расчет лимита'!J45,'[1]заявки ОДУ'!J45)</f>
        <v/>
      </c>
      <c r="K47" s="39">
        <v>3.2</v>
      </c>
      <c r="L47" s="69">
        <v>3.2</v>
      </c>
      <c r="M47" s="39" t="str">
        <f>IF('[1]заявки ОДУ'!M45=0,"",IF('[1]заявки ОДУ'!M$49&lt;'[1]заявки ОДУ'!M$50,'[1]заявки ОДУ'!M45,'[1]Кз озера'!$D43*[1]Vmin!M$51))</f>
        <v/>
      </c>
      <c r="N47" s="69"/>
      <c r="O47" s="69"/>
      <c r="P47" s="40" t="str">
        <f>IF('[1]заявки ОДУ'!P45=0,"",IF('[1]заявки ОДУ'!P$49&lt;'[1]заявки ОДУ'!P$50,'[1]заявки ОДУ'!P45,'[1]Кз озера'!$D43*[1]Vmin!P$51))</f>
        <v/>
      </c>
      <c r="Q47" s="41">
        <f t="shared" si="0"/>
        <v>6.4</v>
      </c>
      <c r="R47" s="41">
        <f t="shared" si="1"/>
        <v>6.4</v>
      </c>
    </row>
    <row r="48" spans="1:18" s="45" customFormat="1" ht="12.95" customHeight="1">
      <c r="A48" s="46">
        <v>38</v>
      </c>
      <c r="B48" s="47" t="s">
        <v>49</v>
      </c>
      <c r="C48" s="48"/>
      <c r="D48" s="43"/>
      <c r="E48" s="43"/>
      <c r="F48" s="43"/>
      <c r="G48" s="42"/>
      <c r="H48" s="52"/>
      <c r="I48" s="51"/>
      <c r="J48" s="48" t="str">
        <f>IF('[1]расчет лимита'!J46&lt;='[1]заявки ОДУ'!J46,'[1]расчет лимита'!J46,'[1]заявки ОДУ'!J46)</f>
        <v/>
      </c>
      <c r="K48" s="43">
        <v>0.5</v>
      </c>
      <c r="L48" s="42">
        <f>IF('[1]заявки ОДУ'!L46=0,"",IF('[1]заявки ОДУ'!L$49&lt;'[1]заявки ОДУ'!L$50,'[1]заявки ОДУ'!L46,'[1]Кз озера'!$D44*[1]Vmin!L$51))+'[1]ограничение по заявке'!$L$55*'[1]Кз озера'!D44</f>
        <v>1.0692563912256874</v>
      </c>
      <c r="M48" s="43" t="str">
        <f>IF('[1]заявки ОДУ'!M46=0,"",IF('[1]заявки ОДУ'!M$49&lt;'[1]заявки ОДУ'!M$50,'[1]заявки ОДУ'!M46,'[1]Кз озера'!$D44*[1]Vmin!M$51))</f>
        <v/>
      </c>
      <c r="N48" s="42"/>
      <c r="O48" s="42"/>
      <c r="P48" s="52" t="str">
        <f>IF('[1]заявки ОДУ'!P46=0,"",IF('[1]заявки ОДУ'!P$49&lt;'[1]заявки ОДУ'!P$50,'[1]заявки ОДУ'!P46,'[1]Кз озера'!$D44*[1]Vmin!P$51))</f>
        <v/>
      </c>
      <c r="Q48" s="44">
        <f t="shared" si="0"/>
        <v>1.5692563912256874</v>
      </c>
      <c r="R48" s="44">
        <f t="shared" si="1"/>
        <v>1.5692563912256874</v>
      </c>
    </row>
    <row r="49" spans="1:18" s="45" customFormat="1" ht="12.95" customHeight="1">
      <c r="A49" s="46">
        <v>39</v>
      </c>
      <c r="B49" s="47" t="s">
        <v>50</v>
      </c>
      <c r="C49" s="48"/>
      <c r="D49" s="43"/>
      <c r="E49" s="43"/>
      <c r="F49" s="43"/>
      <c r="G49" s="42"/>
      <c r="H49" s="52"/>
      <c r="I49" s="51"/>
      <c r="J49" s="48" t="str">
        <f>IF('[1]расчет лимита'!J47&lt;='[1]заявки ОДУ'!J47,'[1]расчет лимита'!J47,'[1]заявки ОДУ'!J47)</f>
        <v/>
      </c>
      <c r="K49" s="49">
        <f>IF('[1]заявки ОДУ'!K47=0,"",IF('[1]заявки ОДУ'!K$49&lt;'[1]заявки ОДУ'!K$50,'[1]заявки ОДУ'!K47,'[1]Кз озера'!$D45*[1]Vmin!K$51))+'[1]ограничение по заявке'!$K$55*'[1]Кз озера'!D45</f>
        <v>1.1573944731505628</v>
      </c>
      <c r="L49" s="42">
        <f>IF('[1]заявки ОДУ'!L47=0,"",IF('[1]заявки ОДУ'!L$49&lt;'[1]заявки ОДУ'!L$50,'[1]заявки ОДУ'!L47,'[1]Кз озера'!$D45*[1]Vmin!L$51))+'[1]ограничение по заявке'!$L$55*'[1]Кз озера'!D45</f>
        <v>1.1880626569174304</v>
      </c>
      <c r="M49" s="43" t="str">
        <f>IF('[1]заявки ОДУ'!M47=0,"",IF('[1]заявки ОДУ'!M$49&lt;'[1]заявки ОДУ'!M$50,'[1]заявки ОДУ'!M47,'[1]Кз озера'!$D45*[1]Vmin!M$51))</f>
        <v/>
      </c>
      <c r="N49" s="42"/>
      <c r="O49" s="42"/>
      <c r="P49" s="52" t="str">
        <f>IF('[1]заявки ОДУ'!P47=0,"",IF('[1]заявки ОДУ'!P$49&lt;'[1]заявки ОДУ'!P$50,'[1]заявки ОДУ'!P47,'[1]Кз озера'!$D45*[1]Vmin!P$51))</f>
        <v/>
      </c>
      <c r="Q49" s="44">
        <f t="shared" si="0"/>
        <v>2.3454571300679934</v>
      </c>
      <c r="R49" s="44">
        <f t="shared" si="1"/>
        <v>2.3454571300679934</v>
      </c>
    </row>
    <row r="50" spans="1:18" s="45" customFormat="1" ht="12.95" customHeight="1" thickBot="1">
      <c r="A50" s="70">
        <v>40</v>
      </c>
      <c r="B50" s="47" t="s">
        <v>51</v>
      </c>
      <c r="C50" s="48" t="str">
        <f>IF('[1]заявки ОДУ'!C48=0,"",IF('[1]заявки ОДУ'!C$49&lt;'[1]заявки ОДУ'!C$50,'[1]заявки ОДУ'!C48,'[1]Кз река'!$C46*[1]Vmin!C$51))</f>
        <v/>
      </c>
      <c r="D50" s="60"/>
      <c r="E50" s="66"/>
      <c r="F50" s="66"/>
      <c r="G50" s="65"/>
      <c r="H50" s="67"/>
      <c r="I50" s="51"/>
      <c r="J50" s="58" t="str">
        <f>IF('[1]расчет лимита'!J48&lt;='[1]заявки ОДУ'!J48,'[1]расчет лимита'!J48,'[1]заявки ОДУ'!J48)</f>
        <v/>
      </c>
      <c r="K50" s="59">
        <f>IF('[1]заявки ОДУ'!K48=0,"",IF('[1]заявки ОДУ'!K$49&lt;'[1]заявки ОДУ'!K$50,'[1]заявки ОДУ'!K48,'[1]Кз озера'!$D46*[1]Vmin!K$51))+'[1]ограничение по заявке'!$K$55*'[1]Кз озера'!D46</f>
        <v>1.1573944731505628</v>
      </c>
      <c r="L50" s="71">
        <f>IF('[1]заявки ОДУ'!L48=0,"",IF('[1]заявки ОДУ'!L$49&lt;'[1]заявки ОДУ'!L$50,'[1]заявки ОДУ'!L48,'[1]Кз озера'!$D46*[1]Vmin!L$51))+'[1]ограничение по заявке'!$L$55*'[1]Кз озера'!D46</f>
        <v>1.1880626569174304</v>
      </c>
      <c r="M50" s="60" t="str">
        <f>IF('[1]заявки ОДУ'!M48=0,"",IF('[1]заявки ОДУ'!M$49&lt;'[1]заявки ОДУ'!M$50,'[1]заявки ОДУ'!M48,'[1]Кз озера'!$D46*[1]Vmin!M$51))</f>
        <v/>
      </c>
      <c r="N50" s="71"/>
      <c r="O50" s="71"/>
      <c r="P50" s="72" t="str">
        <f>IF('[1]заявки ОДУ'!P48=0,"",IF('[1]заявки ОДУ'!P$49&lt;'[1]заявки ОДУ'!P$50,'[1]заявки ОДУ'!P48,'[1]Кз озера'!$D46*[1]Vmin!P$51))</f>
        <v/>
      </c>
      <c r="Q50" s="73">
        <f t="shared" si="0"/>
        <v>2.3454571300679934</v>
      </c>
      <c r="R50" s="73">
        <f t="shared" si="1"/>
        <v>2.3454571300679934</v>
      </c>
    </row>
    <row r="51" spans="1:18" ht="12.95" customHeight="1" thickBot="1">
      <c r="A51" s="74" t="s">
        <v>52</v>
      </c>
      <c r="B51" s="75"/>
      <c r="C51" s="76">
        <f>SUM(C11:C50)</f>
        <v>8.8502332384566724</v>
      </c>
      <c r="D51" s="77">
        <f>SUM(D11:D50)</f>
        <v>1.7999909944165382</v>
      </c>
      <c r="E51" s="77">
        <v>28.9</v>
      </c>
      <c r="F51" s="77">
        <f>SUM(F13:F50)</f>
        <v>18.197909361676697</v>
      </c>
      <c r="G51" s="78">
        <f>SUM(G13:G50)</f>
        <v>0.39663980660757459</v>
      </c>
      <c r="H51" s="79">
        <f t="shared" ref="H51:P51" si="4">SUM(H11:H50)</f>
        <v>4.2999725179911295</v>
      </c>
      <c r="I51" s="80">
        <v>62.448</v>
      </c>
      <c r="J51" s="76">
        <f t="shared" si="4"/>
        <v>18.492975664293407</v>
      </c>
      <c r="K51" s="77">
        <f t="shared" si="4"/>
        <v>57.39083380152924</v>
      </c>
      <c r="L51" s="109">
        <v>57.192</v>
      </c>
      <c r="M51" s="77">
        <f t="shared" si="4"/>
        <v>6.4469999999999992</v>
      </c>
      <c r="N51" s="78">
        <f>SUM(N11:N50)</f>
        <v>0.44717391304347831</v>
      </c>
      <c r="O51" s="78">
        <v>0.4</v>
      </c>
      <c r="P51" s="79">
        <f t="shared" si="4"/>
        <v>3.8499999999999996</v>
      </c>
      <c r="Q51" s="81">
        <f>SUM(J51:P51)</f>
        <v>144.21998337886615</v>
      </c>
      <c r="R51" s="82">
        <f t="shared" si="1"/>
        <v>206.66798337886615</v>
      </c>
    </row>
    <row r="52" spans="1:18" ht="12.95" customHeight="1" thickBot="1">
      <c r="A52" s="83" t="s">
        <v>53</v>
      </c>
      <c r="B52" s="75"/>
      <c r="C52" s="84">
        <f>'[1]ограничение по заявке'!C50</f>
        <v>8.85</v>
      </c>
      <c r="D52" s="85">
        <f>'[1]ограничение по заявке'!D50</f>
        <v>1.8</v>
      </c>
      <c r="E52" s="85">
        <f>'[1]ограничение по заявке'!E50</f>
        <v>28.9</v>
      </c>
      <c r="F52" s="85">
        <f>'[1]ограничение по заявке'!F50</f>
        <v>18.198</v>
      </c>
      <c r="G52" s="86">
        <v>0.4</v>
      </c>
      <c r="H52" s="87">
        <f>'[1]ограничение по заявке'!H50</f>
        <v>4.3</v>
      </c>
      <c r="I52" s="88">
        <f>SUM(C52:H52)</f>
        <v>62.447999999999993</v>
      </c>
      <c r="J52" s="84">
        <f>[1]Vmin!J49</f>
        <v>18.492999999999999</v>
      </c>
      <c r="K52" s="85">
        <f>[1]Vmin!K49</f>
        <v>57.39</v>
      </c>
      <c r="L52" s="89">
        <f>[1]Vmin!L49</f>
        <v>57.192</v>
      </c>
      <c r="M52" s="85">
        <f>[1]Vmin!M49</f>
        <v>6.4470000000000001</v>
      </c>
      <c r="N52" s="85">
        <f>[1]Vmin!N49</f>
        <v>0.45</v>
      </c>
      <c r="O52" s="85">
        <f>[1]Vmin!O49</f>
        <v>0.4</v>
      </c>
      <c r="P52" s="87">
        <f>[1]Vmin!P49</f>
        <v>3.85</v>
      </c>
      <c r="Q52" s="90">
        <f>SUM(J52:P52)</f>
        <v>144.22199999999998</v>
      </c>
      <c r="R52" s="82">
        <f t="shared" si="1"/>
        <v>206.66999999999996</v>
      </c>
    </row>
    <row r="53" spans="1:18" s="98" customFormat="1" ht="12.95" customHeight="1" thickBot="1">
      <c r="A53" s="83" t="s">
        <v>54</v>
      </c>
      <c r="B53" s="75"/>
      <c r="C53" s="91">
        <f>C52-C51</f>
        <v>-2.3323845667277965E-4</v>
      </c>
      <c r="D53" s="92">
        <f>D52-D51</f>
        <v>9.0055834618407715E-6</v>
      </c>
      <c r="E53" s="92">
        <f>E52-E51</f>
        <v>0</v>
      </c>
      <c r="F53" s="92">
        <f>F52-F51</f>
        <v>9.0638323303693369E-5</v>
      </c>
      <c r="G53" s="93">
        <v>0</v>
      </c>
      <c r="H53" s="94">
        <f t="shared" ref="H53:R53" si="5">H52-H51</f>
        <v>2.7482008870371999E-5</v>
      </c>
      <c r="I53" s="95">
        <f t="shared" si="5"/>
        <v>0</v>
      </c>
      <c r="J53" s="91">
        <f t="shared" si="5"/>
        <v>2.4335706591216422E-5</v>
      </c>
      <c r="K53" s="92">
        <f t="shared" si="5"/>
        <v>-8.3380152923950845E-4</v>
      </c>
      <c r="L53" s="92">
        <f t="shared" si="5"/>
        <v>0</v>
      </c>
      <c r="M53" s="92">
        <f t="shared" si="5"/>
        <v>0</v>
      </c>
      <c r="N53" s="92">
        <f t="shared" si="5"/>
        <v>2.8260869565217006E-3</v>
      </c>
      <c r="O53" s="92">
        <f t="shared" si="5"/>
        <v>0</v>
      </c>
      <c r="P53" s="94">
        <f t="shared" si="5"/>
        <v>0</v>
      </c>
      <c r="Q53" s="96">
        <f t="shared" si="5"/>
        <v>2.0166211338334961E-3</v>
      </c>
      <c r="R53" s="97">
        <f t="shared" si="5"/>
        <v>2.0166211338050744E-3</v>
      </c>
    </row>
    <row r="54" spans="1:18" ht="14.25" customHeight="1">
      <c r="C54" s="2"/>
      <c r="D54" s="2"/>
      <c r="J54" s="99"/>
      <c r="K54" s="99"/>
      <c r="L54" s="99"/>
      <c r="M54" s="99"/>
      <c r="N54" s="99"/>
      <c r="O54" s="99"/>
      <c r="P54" s="99"/>
      <c r="Q54" s="100"/>
    </row>
    <row r="55" spans="1:18" ht="14.25" customHeight="1">
      <c r="B55" s="101"/>
      <c r="C55" s="102"/>
      <c r="D55" s="2"/>
      <c r="E55" s="99"/>
      <c r="F55" s="99"/>
      <c r="G55" s="99"/>
      <c r="H55" s="99"/>
      <c r="J55" s="103"/>
      <c r="K55" s="99"/>
      <c r="L55" s="99"/>
      <c r="M55" s="99"/>
      <c r="N55" s="99"/>
      <c r="O55" s="99"/>
      <c r="P55" s="99"/>
    </row>
    <row r="56" spans="1:18" ht="14.25" customHeight="1">
      <c r="B56" s="101"/>
      <c r="C56" s="102"/>
      <c r="D56" s="2"/>
      <c r="E56" s="99"/>
      <c r="F56" s="99"/>
      <c r="G56" s="99"/>
      <c r="H56" s="99"/>
      <c r="J56" s="104"/>
      <c r="K56" s="102"/>
      <c r="L56" s="102"/>
      <c r="M56" s="102"/>
      <c r="N56" s="102"/>
      <c r="O56" s="102"/>
      <c r="P56" s="2"/>
    </row>
    <row r="57" spans="1:18" ht="14.25" customHeight="1">
      <c r="A57" s="2"/>
      <c r="B57" s="101"/>
      <c r="C57" s="2"/>
      <c r="D57" s="2"/>
      <c r="E57" s="2"/>
      <c r="F57" s="2"/>
      <c r="G57" s="2"/>
      <c r="H57" s="2"/>
      <c r="I57" s="2"/>
      <c r="J57" s="105"/>
      <c r="K57" s="106"/>
      <c r="L57" s="106"/>
      <c r="M57" s="106"/>
      <c r="N57" s="106"/>
      <c r="O57" s="106"/>
      <c r="Q57" s="2"/>
      <c r="R57" s="2"/>
    </row>
    <row r="58" spans="1:18" ht="14.25" customHeight="1">
      <c r="J58" s="107"/>
    </row>
  </sheetData>
  <mergeCells count="12">
    <mergeCell ref="B5:R6"/>
    <mergeCell ref="A53:B53"/>
    <mergeCell ref="Q8:Q9"/>
    <mergeCell ref="R8:R9"/>
    <mergeCell ref="A51:B51"/>
    <mergeCell ref="A52:B52"/>
    <mergeCell ref="A8:A9"/>
    <mergeCell ref="B8:B9"/>
    <mergeCell ref="C8:H8"/>
    <mergeCell ref="I8:I9"/>
    <mergeCell ref="J8:P8"/>
    <mergeCell ref="N1:R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180" verticalDpi="180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Пясина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2018-01-30T09:11:21Z</dcterms:modified>
</cp:coreProperties>
</file>