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Хатанга" sheetId="3" r:id="rId1"/>
  </sheets>
  <externalReferences>
    <externalReference r:id="rId2"/>
  </externalReferences>
  <definedNames>
    <definedName name="_xlnm.Print_Area" localSheetId="0">Хатанга!$A$1:$Y$55</definedName>
  </definedNames>
  <calcPr calcId="125725"/>
</workbook>
</file>

<file path=xl/calcChain.xml><?xml version="1.0" encoding="utf-8"?>
<calcChain xmlns="http://schemas.openxmlformats.org/spreadsheetml/2006/main">
  <c r="U52" i="3"/>
  <c r="T52"/>
  <c r="S52"/>
  <c r="R52"/>
  <c r="Q52"/>
  <c r="V52" s="1"/>
  <c r="O52"/>
  <c r="N52"/>
  <c r="M52"/>
  <c r="L52"/>
  <c r="J52"/>
  <c r="I52"/>
  <c r="G52"/>
  <c r="F52"/>
  <c r="E52"/>
  <c r="D52"/>
  <c r="C52"/>
  <c r="C53" s="1"/>
  <c r="U50"/>
  <c r="T50"/>
  <c r="S50"/>
  <c r="R50"/>
  <c r="V50" s="1"/>
  <c r="Q50"/>
  <c r="O50"/>
  <c r="N50"/>
  <c r="M50"/>
  <c r="L50"/>
  <c r="J50"/>
  <c r="I50"/>
  <c r="H50"/>
  <c r="F50"/>
  <c r="E50"/>
  <c r="D50"/>
  <c r="C50"/>
  <c r="O49"/>
  <c r="N49"/>
  <c r="M49"/>
  <c r="L49"/>
  <c r="P49" s="1"/>
  <c r="W49" s="1"/>
  <c r="I49"/>
  <c r="H49"/>
  <c r="G49"/>
  <c r="C49"/>
  <c r="U48"/>
  <c r="T48"/>
  <c r="S48"/>
  <c r="R48"/>
  <c r="Q48"/>
  <c r="O48"/>
  <c r="N48"/>
  <c r="M48"/>
  <c r="L48"/>
  <c r="H48"/>
  <c r="U47"/>
  <c r="T47"/>
  <c r="S47"/>
  <c r="R47"/>
  <c r="Q47"/>
  <c r="O47"/>
  <c r="N47"/>
  <c r="M47"/>
  <c r="L47"/>
  <c r="J47"/>
  <c r="I47"/>
  <c r="H47"/>
  <c r="F47"/>
  <c r="E47"/>
  <c r="U46"/>
  <c r="T46"/>
  <c r="S46"/>
  <c r="R46"/>
  <c r="Q46"/>
  <c r="O46"/>
  <c r="N46"/>
  <c r="M46"/>
  <c r="L46"/>
  <c r="J46"/>
  <c r="I46"/>
  <c r="H46"/>
  <c r="G46"/>
  <c r="F46"/>
  <c r="E46"/>
  <c r="C46"/>
  <c r="U45"/>
  <c r="T45"/>
  <c r="S45"/>
  <c r="R45"/>
  <c r="Q45"/>
  <c r="O45"/>
  <c r="N45"/>
  <c r="M45"/>
  <c r="L45"/>
  <c r="J45"/>
  <c r="I45"/>
  <c r="H45"/>
  <c r="G45"/>
  <c r="F45"/>
  <c r="E45"/>
  <c r="D45"/>
  <c r="K45" s="1"/>
  <c r="C45"/>
  <c r="U44"/>
  <c r="T44"/>
  <c r="S44"/>
  <c r="R44"/>
  <c r="O44"/>
  <c r="N44"/>
  <c r="M44"/>
  <c r="L44"/>
  <c r="J44"/>
  <c r="I44"/>
  <c r="H44"/>
  <c r="G44"/>
  <c r="F44"/>
  <c r="E44"/>
  <c r="D44"/>
  <c r="C44"/>
  <c r="U43"/>
  <c r="T43"/>
  <c r="S43"/>
  <c r="R43"/>
  <c r="Q43"/>
  <c r="O43"/>
  <c r="M43"/>
  <c r="P43" s="1"/>
  <c r="L43"/>
  <c r="J43"/>
  <c r="I43"/>
  <c r="H43"/>
  <c r="G43"/>
  <c r="F43"/>
  <c r="E43"/>
  <c r="D43"/>
  <c r="C43"/>
  <c r="U42"/>
  <c r="T42"/>
  <c r="S42"/>
  <c r="R42"/>
  <c r="Q42"/>
  <c r="O42"/>
  <c r="P42" s="1"/>
  <c r="L42"/>
  <c r="J42"/>
  <c r="I42"/>
  <c r="G42"/>
  <c r="F42"/>
  <c r="E42"/>
  <c r="C42"/>
  <c r="U41"/>
  <c r="T41"/>
  <c r="S41"/>
  <c r="R41"/>
  <c r="Q41"/>
  <c r="O41"/>
  <c r="L41"/>
  <c r="P41" s="1"/>
  <c r="J41"/>
  <c r="I41"/>
  <c r="H41"/>
  <c r="G41"/>
  <c r="F41"/>
  <c r="E41"/>
  <c r="K41" s="1"/>
  <c r="W41" s="1"/>
  <c r="C41"/>
  <c r="U40"/>
  <c r="T40"/>
  <c r="S40"/>
  <c r="R40"/>
  <c r="Q40"/>
  <c r="N40"/>
  <c r="L40"/>
  <c r="P40" s="1"/>
  <c r="J40"/>
  <c r="I40"/>
  <c r="H40"/>
  <c r="G40"/>
  <c r="E40"/>
  <c r="C40"/>
  <c r="U39"/>
  <c r="T39"/>
  <c r="S39"/>
  <c r="R39"/>
  <c r="Q39"/>
  <c r="N39"/>
  <c r="M39"/>
  <c r="L39"/>
  <c r="J39"/>
  <c r="I39"/>
  <c r="H39"/>
  <c r="G39"/>
  <c r="K39" s="1"/>
  <c r="E39"/>
  <c r="C39"/>
  <c r="U38"/>
  <c r="T38"/>
  <c r="S38"/>
  <c r="R38"/>
  <c r="Q38"/>
  <c r="O38"/>
  <c r="N38"/>
  <c r="M38"/>
  <c r="L38"/>
  <c r="J38"/>
  <c r="I38"/>
  <c r="H38"/>
  <c r="G38"/>
  <c r="F38"/>
  <c r="E38"/>
  <c r="D38"/>
  <c r="C38"/>
  <c r="U37"/>
  <c r="T37"/>
  <c r="S37"/>
  <c r="R37"/>
  <c r="Q37"/>
  <c r="N37"/>
  <c r="M37"/>
  <c r="L37"/>
  <c r="J37"/>
  <c r="I37"/>
  <c r="H37"/>
  <c r="E37"/>
  <c r="O36"/>
  <c r="N36"/>
  <c r="J36"/>
  <c r="I36"/>
  <c r="H36"/>
  <c r="E36"/>
  <c r="U35"/>
  <c r="T35"/>
  <c r="S35"/>
  <c r="R35"/>
  <c r="Q35"/>
  <c r="O35"/>
  <c r="N35"/>
  <c r="M35"/>
  <c r="L35"/>
  <c r="J35"/>
  <c r="I35"/>
  <c r="H35"/>
  <c r="G35"/>
  <c r="C35"/>
  <c r="U34"/>
  <c r="T34"/>
  <c r="S34"/>
  <c r="R34"/>
  <c r="Q34"/>
  <c r="O34"/>
  <c r="N34"/>
  <c r="J34"/>
  <c r="I34"/>
  <c r="H34"/>
  <c r="G34"/>
  <c r="D34"/>
  <c r="C34"/>
  <c r="U33"/>
  <c r="T33"/>
  <c r="S33"/>
  <c r="R33"/>
  <c r="Q33"/>
  <c r="N33"/>
  <c r="L33"/>
  <c r="P33" s="1"/>
  <c r="J33"/>
  <c r="I33"/>
  <c r="H33"/>
  <c r="G33"/>
  <c r="F33"/>
  <c r="D33"/>
  <c r="K33" s="1"/>
  <c r="W33" s="1"/>
  <c r="U32"/>
  <c r="T32"/>
  <c r="S32"/>
  <c r="R32"/>
  <c r="Q32"/>
  <c r="O32"/>
  <c r="M32"/>
  <c r="J32"/>
  <c r="I32"/>
  <c r="H32"/>
  <c r="G32"/>
  <c r="F32"/>
  <c r="E32"/>
  <c r="D32"/>
  <c r="C32"/>
  <c r="O31"/>
  <c r="N31"/>
  <c r="M31"/>
  <c r="L31"/>
  <c r="J31"/>
  <c r="I31"/>
  <c r="H31"/>
  <c r="G31"/>
  <c r="F31"/>
  <c r="E31"/>
  <c r="D31"/>
  <c r="K31" s="1"/>
  <c r="W31" s="1"/>
  <c r="C31"/>
  <c r="O30"/>
  <c r="N30"/>
  <c r="M30"/>
  <c r="L30"/>
  <c r="J30"/>
  <c r="I30"/>
  <c r="G30"/>
  <c r="F30"/>
  <c r="E30"/>
  <c r="D30"/>
  <c r="C30"/>
  <c r="U29"/>
  <c r="T29"/>
  <c r="S29"/>
  <c r="R29"/>
  <c r="V29" s="1"/>
  <c r="Q29"/>
  <c r="O29"/>
  <c r="N29"/>
  <c r="M29"/>
  <c r="L29"/>
  <c r="J29"/>
  <c r="I29"/>
  <c r="G29"/>
  <c r="F29"/>
  <c r="C29"/>
  <c r="U28"/>
  <c r="T28"/>
  <c r="S28"/>
  <c r="R28"/>
  <c r="Q28"/>
  <c r="O28"/>
  <c r="N28"/>
  <c r="J28"/>
  <c r="I28"/>
  <c r="G28"/>
  <c r="F28"/>
  <c r="C28"/>
  <c r="U27"/>
  <c r="T27"/>
  <c r="S27"/>
  <c r="R27"/>
  <c r="Q27"/>
  <c r="O27"/>
  <c r="N27"/>
  <c r="M27"/>
  <c r="L27"/>
  <c r="J27"/>
  <c r="I27"/>
  <c r="H27"/>
  <c r="G27"/>
  <c r="F27"/>
  <c r="E27"/>
  <c r="D27"/>
  <c r="C27"/>
  <c r="U26"/>
  <c r="T26"/>
  <c r="S26"/>
  <c r="R26"/>
  <c r="O26"/>
  <c r="P26" s="1"/>
  <c r="J26"/>
  <c r="I26"/>
  <c r="H26"/>
  <c r="G26"/>
  <c r="K26" s="1"/>
  <c r="F26"/>
  <c r="C26"/>
  <c r="U25"/>
  <c r="T25"/>
  <c r="S25"/>
  <c r="R25"/>
  <c r="O25"/>
  <c r="N25"/>
  <c r="P25" s="1"/>
  <c r="L25"/>
  <c r="J25"/>
  <c r="I25"/>
  <c r="H25"/>
  <c r="G25"/>
  <c r="E25"/>
  <c r="C25"/>
  <c r="T24"/>
  <c r="S24"/>
  <c r="R24"/>
  <c r="O24"/>
  <c r="N24"/>
  <c r="M24"/>
  <c r="L24"/>
  <c r="P24" s="1"/>
  <c r="J24"/>
  <c r="I24"/>
  <c r="H24"/>
  <c r="G24"/>
  <c r="F24"/>
  <c r="E24"/>
  <c r="K24" s="1"/>
  <c r="W24" s="1"/>
  <c r="D24"/>
  <c r="T23"/>
  <c r="S23"/>
  <c r="R23"/>
  <c r="O23"/>
  <c r="M23"/>
  <c r="P23" s="1"/>
  <c r="L23"/>
  <c r="J23"/>
  <c r="I23"/>
  <c r="H23"/>
  <c r="G23"/>
  <c r="F23"/>
  <c r="E23"/>
  <c r="D23"/>
  <c r="C23"/>
  <c r="O22"/>
  <c r="N22"/>
  <c r="M22"/>
  <c r="L22"/>
  <c r="I22"/>
  <c r="G22"/>
  <c r="E22"/>
  <c r="D22"/>
  <c r="C22"/>
  <c r="O21"/>
  <c r="N21"/>
  <c r="M21"/>
  <c r="L21"/>
  <c r="P21" s="1"/>
  <c r="J21"/>
  <c r="I21"/>
  <c r="H21"/>
  <c r="G21"/>
  <c r="F21"/>
  <c r="C21"/>
  <c r="N20"/>
  <c r="M20"/>
  <c r="L20"/>
  <c r="J20"/>
  <c r="I20"/>
  <c r="G20"/>
  <c r="F20"/>
  <c r="E20"/>
  <c r="D20"/>
  <c r="C20"/>
  <c r="O19"/>
  <c r="N19"/>
  <c r="M19"/>
  <c r="L19"/>
  <c r="P19" s="1"/>
  <c r="J19"/>
  <c r="I19"/>
  <c r="H19"/>
  <c r="G19"/>
  <c r="E19"/>
  <c r="C19"/>
  <c r="O18"/>
  <c r="N18"/>
  <c r="M18"/>
  <c r="L18"/>
  <c r="P18" s="1"/>
  <c r="J18"/>
  <c r="I18"/>
  <c r="G18"/>
  <c r="F18"/>
  <c r="E18"/>
  <c r="D18"/>
  <c r="K18" s="1"/>
  <c r="W18" s="1"/>
  <c r="C18"/>
  <c r="O17"/>
  <c r="M17"/>
  <c r="J17"/>
  <c r="I17"/>
  <c r="H17"/>
  <c r="G17"/>
  <c r="F17"/>
  <c r="E17"/>
  <c r="D17"/>
  <c r="C17"/>
  <c r="O16"/>
  <c r="N16"/>
  <c r="M16"/>
  <c r="L16"/>
  <c r="J16"/>
  <c r="I16"/>
  <c r="H16"/>
  <c r="G16"/>
  <c r="E16"/>
  <c r="J15"/>
  <c r="I15"/>
  <c r="G15"/>
  <c r="F15"/>
  <c r="D15"/>
  <c r="C15"/>
  <c r="U14"/>
  <c r="T14"/>
  <c r="S14"/>
  <c r="R14"/>
  <c r="Q14"/>
  <c r="L14"/>
  <c r="L51" s="1"/>
  <c r="J14"/>
  <c r="I14"/>
  <c r="H14"/>
  <c r="G14"/>
  <c r="F14"/>
  <c r="E14"/>
  <c r="D14"/>
  <c r="C14"/>
  <c r="U13"/>
  <c r="T13"/>
  <c r="S13"/>
  <c r="R13"/>
  <c r="Q13"/>
  <c r="O13"/>
  <c r="N13"/>
  <c r="M13"/>
  <c r="L13"/>
  <c r="J13"/>
  <c r="I13"/>
  <c r="H13"/>
  <c r="G13"/>
  <c r="F13"/>
  <c r="E13"/>
  <c r="D13"/>
  <c r="U12"/>
  <c r="T12"/>
  <c r="S12"/>
  <c r="R12"/>
  <c r="Q12"/>
  <c r="O12"/>
  <c r="N12"/>
  <c r="M12"/>
  <c r="L12"/>
  <c r="J12"/>
  <c r="J51" s="1"/>
  <c r="I12"/>
  <c r="G12"/>
  <c r="F12"/>
  <c r="E12"/>
  <c r="D12"/>
  <c r="C12"/>
  <c r="U11"/>
  <c r="U51" s="1"/>
  <c r="T11"/>
  <c r="T51" s="1"/>
  <c r="S11"/>
  <c r="S51" s="1"/>
  <c r="R11"/>
  <c r="R51" s="1"/>
  <c r="Q11"/>
  <c r="O11"/>
  <c r="N11"/>
  <c r="M11"/>
  <c r="L11"/>
  <c r="J11"/>
  <c r="I11"/>
  <c r="H11"/>
  <c r="G11"/>
  <c r="F11"/>
  <c r="E11"/>
  <c r="D11"/>
  <c r="C11"/>
  <c r="Q10"/>
  <c r="N10"/>
  <c r="N51" s="1"/>
  <c r="M10"/>
  <c r="P10" s="1"/>
  <c r="L10"/>
  <c r="J10"/>
  <c r="I10"/>
  <c r="H10"/>
  <c r="G10"/>
  <c r="G51" s="1"/>
  <c r="F10"/>
  <c r="F51" s="1"/>
  <c r="D10"/>
  <c r="C10"/>
  <c r="K10" l="1"/>
  <c r="W10" s="1"/>
  <c r="I51"/>
  <c r="V11"/>
  <c r="D51"/>
  <c r="P12"/>
  <c r="V12"/>
  <c r="K13"/>
  <c r="P13"/>
  <c r="V14"/>
  <c r="K15"/>
  <c r="W15" s="1"/>
  <c r="K16"/>
  <c r="W16" s="1"/>
  <c r="K17"/>
  <c r="W17" s="1"/>
  <c r="P17"/>
  <c r="K19"/>
  <c r="W19" s="1"/>
  <c r="K20"/>
  <c r="P20"/>
  <c r="K21"/>
  <c r="W21" s="1"/>
  <c r="K22"/>
  <c r="W22" s="1"/>
  <c r="P22"/>
  <c r="K23"/>
  <c r="W23" s="1"/>
  <c r="K25"/>
  <c r="W25" s="1"/>
  <c r="K36"/>
  <c r="W36" s="1"/>
  <c r="P36"/>
  <c r="K37"/>
  <c r="W37" s="1"/>
  <c r="P37"/>
  <c r="K38"/>
  <c r="W38" s="1"/>
  <c r="P38"/>
  <c r="P39"/>
  <c r="K40"/>
  <c r="W40" s="1"/>
  <c r="K42"/>
  <c r="W42" s="1"/>
  <c r="M51"/>
  <c r="O51"/>
  <c r="W26"/>
  <c r="V27"/>
  <c r="W27" s="1"/>
  <c r="K28"/>
  <c r="W28" s="1"/>
  <c r="P28"/>
  <c r="K29"/>
  <c r="P29"/>
  <c r="K30"/>
  <c r="W30" s="1"/>
  <c r="P32"/>
  <c r="W32" s="1"/>
  <c r="K34"/>
  <c r="W34" s="1"/>
  <c r="P34"/>
  <c r="K35"/>
  <c r="W35" s="1"/>
  <c r="K43"/>
  <c r="V44"/>
  <c r="W44" s="1"/>
  <c r="P45"/>
  <c r="W45" s="1"/>
  <c r="K46"/>
  <c r="W46" s="1"/>
  <c r="K47"/>
  <c r="W47" s="1"/>
  <c r="V48"/>
  <c r="W48" s="1"/>
  <c r="K50"/>
  <c r="W29"/>
  <c r="W39"/>
  <c r="W43"/>
  <c r="W50"/>
  <c r="D53"/>
  <c r="F53"/>
  <c r="I53"/>
  <c r="L53"/>
  <c r="N53"/>
  <c r="S53"/>
  <c r="U53"/>
  <c r="W11"/>
  <c r="E53"/>
  <c r="G53"/>
  <c r="J53"/>
  <c r="M53"/>
  <c r="O53"/>
  <c r="R53"/>
  <c r="T53"/>
  <c r="K12"/>
  <c r="W12" s="1"/>
  <c r="Q51"/>
  <c r="V51" s="1"/>
  <c r="K52"/>
  <c r="Q53"/>
  <c r="V53" s="1"/>
  <c r="P14"/>
  <c r="W14" s="1"/>
  <c r="P52"/>
  <c r="W52" s="1"/>
  <c r="W20" l="1"/>
  <c r="W13"/>
  <c r="W53"/>
  <c r="P53"/>
  <c r="K53"/>
</calcChain>
</file>

<file path=xl/sharedStrings.xml><?xml version="1.0" encoding="utf-8"?>
<sst xmlns="http://schemas.openxmlformats.org/spreadsheetml/2006/main" count="73" uniqueCount="64">
  <si>
    <t>№ п/п</t>
  </si>
  <si>
    <t>Наименование хозяйства</t>
  </si>
  <si>
    <t>Муксун</t>
  </si>
  <si>
    <t>Пелядь</t>
  </si>
  <si>
    <t>Чир</t>
  </si>
  <si>
    <t>Сиг</t>
  </si>
  <si>
    <t>Нельма</t>
  </si>
  <si>
    <t>Омуль</t>
  </si>
  <si>
    <t>Тугун</t>
  </si>
  <si>
    <t>ИП Болин Я.И.</t>
  </si>
  <si>
    <t>ИП Гришукевич В.А.</t>
  </si>
  <si>
    <t>ИП Красовский В.А.</t>
  </si>
  <si>
    <t>ИП Шувалов В.В.</t>
  </si>
  <si>
    <t>СПРА "Воронцово"</t>
  </si>
  <si>
    <t>СХА "Заря"</t>
  </si>
  <si>
    <t>СХА "Левинские Пески"</t>
  </si>
  <si>
    <t>распределено</t>
  </si>
  <si>
    <t xml:space="preserve">лимит </t>
  </si>
  <si>
    <t>резерв</t>
  </si>
  <si>
    <t>Гольцы</t>
  </si>
  <si>
    <t>ИП Илькив Л.Б.</t>
  </si>
  <si>
    <t>Бассейн реки Хатанга</t>
  </si>
  <si>
    <t>Итого по  бассейну реки  Хатанга</t>
  </si>
  <si>
    <t>Озера бассейна реки Хатанга</t>
  </si>
  <si>
    <t>Итого по озерам бассейна  р.Хатанга</t>
  </si>
  <si>
    <t>Озеро Таймыр</t>
  </si>
  <si>
    <t>ИП Агамирзаев Г.О.о.</t>
  </si>
  <si>
    <t>ИП Беляев А.К.</t>
  </si>
  <si>
    <t>ИП Борисевич Л.А.</t>
  </si>
  <si>
    <t>ИП Голузин В.Г.</t>
  </si>
  <si>
    <t>ИП Жарков А.Н.</t>
  </si>
  <si>
    <t>ИП Захаров Д.Н.</t>
  </si>
  <si>
    <t>ИП Козак Н.В.</t>
  </si>
  <si>
    <t>ИП Попова Е.И.</t>
  </si>
  <si>
    <t>ИП Пюрбеева В.Н.</t>
  </si>
  <si>
    <t>ИП Резяпкин В.Ю.</t>
  </si>
  <si>
    <t>ИП Рудинская Е.А.</t>
  </si>
  <si>
    <t>ИП Чуприн В.О.</t>
  </si>
  <si>
    <t>ИП Шкуратов А.С.</t>
  </si>
  <si>
    <t>ООО "ЗФ"Антур"</t>
  </si>
  <si>
    <t>ООО "Весна"</t>
  </si>
  <si>
    <t>ООО "Охотник"</t>
  </si>
  <si>
    <t>ООО "Северпродукт"</t>
  </si>
  <si>
    <t>СПА "Волочанка"</t>
  </si>
  <si>
    <t>СРО КМНС "Айан"</t>
  </si>
  <si>
    <t>СРО КМНС "Дёккё"</t>
  </si>
  <si>
    <t>СРО КМНС "Дойду"</t>
  </si>
  <si>
    <t>СРО КМНС "Дунурдях"</t>
  </si>
  <si>
    <t>СРО КМНС "Лерба"</t>
  </si>
  <si>
    <t>СРО КМНС "Маягастак"</t>
  </si>
  <si>
    <t>СРО КМНС "Олоктоок"</t>
  </si>
  <si>
    <t>СРО КМНС "Чумпу"</t>
  </si>
  <si>
    <t>СПССПК "Катырык"</t>
  </si>
  <si>
    <t>ТСО КМНС "Кыталык"</t>
  </si>
  <si>
    <t>ПСА "Наско"</t>
  </si>
  <si>
    <t>СПРА "Новая"</t>
  </si>
  <si>
    <t>СПРА "Весна"</t>
  </si>
  <si>
    <t>СОППК "Тундровик"</t>
  </si>
  <si>
    <t>ООО "Темп"</t>
  </si>
  <si>
    <t>Приложение 3 к постановлению Администрации муниципального района от            №</t>
  </si>
  <si>
    <t>Распределение промышленных квот добычи (вылова) водных биоресурсов по бассейнам реки Хатанга и озеру Таймыр</t>
  </si>
  <si>
    <t>в границах Таймырского Долгано-Ненецкого муниципального района на 2018 год</t>
  </si>
  <si>
    <t>Итого по озеру Таймыр</t>
  </si>
  <si>
    <t>Итого по бассейну р.Хатанга и оз. Таймыр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</si>
</sst>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60"/>
      <name val="Times New Roman"/>
      <family val="1"/>
      <charset val="204"/>
    </font>
    <font>
      <i/>
      <sz val="11"/>
      <color indexed="6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90"/>
    </xf>
    <xf numFmtId="0" fontId="4" fillId="2" borderId="31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5" fillId="2" borderId="29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textRotation="90"/>
    </xf>
    <xf numFmtId="0" fontId="4" fillId="2" borderId="1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left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22" xfId="0" applyFont="1" applyFill="1" applyBorder="1" applyAlignment="1">
      <alignment horizontal="left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44" xfId="0" applyFont="1" applyFill="1" applyBorder="1"/>
    <xf numFmtId="0" fontId="4" fillId="2" borderId="21" xfId="0" applyFont="1" applyFill="1" applyBorder="1"/>
    <xf numFmtId="0" fontId="4" fillId="2" borderId="20" xfId="0" applyFont="1" applyFill="1" applyBorder="1"/>
    <xf numFmtId="0" fontId="4" fillId="2" borderId="45" xfId="0" applyFont="1" applyFill="1" applyBorder="1"/>
    <xf numFmtId="2" fontId="4" fillId="2" borderId="26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 vertical="center"/>
    </xf>
    <xf numFmtId="2" fontId="5" fillId="2" borderId="46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6" fillId="2" borderId="30" xfId="0" applyNumberFormat="1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2" fontId="6" fillId="2" borderId="47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/>
    </xf>
    <xf numFmtId="2" fontId="6" fillId="2" borderId="35" xfId="0" applyNumberFormat="1" applyFont="1" applyFill="1" applyBorder="1" applyAlignment="1">
      <alignment horizontal="center"/>
    </xf>
    <xf numFmtId="2" fontId="6" fillId="2" borderId="33" xfId="0" applyNumberFormat="1" applyFont="1" applyFill="1" applyBorder="1" applyAlignment="1">
      <alignment horizontal="center"/>
    </xf>
    <xf numFmtId="1" fontId="6" fillId="2" borderId="34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71;&#1057;&#1053;&#1048;&#1050;&#1054;&#1042;&#1040;/&#1056;&#1099;&#1073;&#1086;&#1083;&#1086;&#1074;&#1089;&#1090;&#1074;&#1086;%20Bhf/&#1088;&#1072;&#1089;&#1095;&#1077;&#1090;%20&#1083;&#1080;&#1084;&#1080;&#1090;&#1086;&#1074;/&#1088;&#1072;&#1089;&#1087;&#1088;&#1077;&#1076;&#1077;&#1083;&#1077;&#1085;&#1080;&#1077;%20&#1085;&#1072;%202018/&#1061;&#1072;&#1090;&#1072;&#1085;&#1075;&#1072;%202018%20%20&#1054;&#1044;&#105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ОДУ"/>
      <sheetName val="Кз река"/>
      <sheetName val="Кз озера"/>
      <sheetName val="Кз оз.Таймыр"/>
      <sheetName val="Vmin"/>
      <sheetName val="расчет лимита"/>
      <sheetName val="ограничение по заявке"/>
      <sheetName val="расчет резерва"/>
      <sheetName val="повторный резерв"/>
      <sheetName val="для комиссии"/>
      <sheetName val="РПУ"/>
      <sheetName val="МТБ"/>
    </sheetNames>
    <sheetDataSet>
      <sheetData sheetId="0">
        <row r="9">
          <cell r="D9">
            <v>1</v>
          </cell>
          <cell r="F9">
            <v>1</v>
          </cell>
          <cell r="I9">
            <v>1</v>
          </cell>
          <cell r="M9">
            <v>1</v>
          </cell>
          <cell r="N9">
            <v>1</v>
          </cell>
        </row>
        <row r="10">
          <cell r="Q10">
            <v>10</v>
          </cell>
          <cell r="R10">
            <v>10</v>
          </cell>
          <cell r="S10">
            <v>2</v>
          </cell>
          <cell r="T10">
            <v>2</v>
          </cell>
          <cell r="U10">
            <v>10</v>
          </cell>
        </row>
        <row r="11">
          <cell r="C11">
            <v>20</v>
          </cell>
          <cell r="D11">
            <v>20</v>
          </cell>
          <cell r="E11">
            <v>20</v>
          </cell>
          <cell r="F11">
            <v>20</v>
          </cell>
          <cell r="G11">
            <v>10</v>
          </cell>
          <cell r="I11">
            <v>4</v>
          </cell>
          <cell r="J11">
            <v>10</v>
          </cell>
          <cell r="L11">
            <v>20</v>
          </cell>
          <cell r="M11">
            <v>20</v>
          </cell>
          <cell r="N11">
            <v>20</v>
          </cell>
          <cell r="O11">
            <v>4</v>
          </cell>
          <cell r="Q11">
            <v>20</v>
          </cell>
          <cell r="R11">
            <v>20</v>
          </cell>
          <cell r="S11">
            <v>20</v>
          </cell>
          <cell r="T11">
            <v>10</v>
          </cell>
          <cell r="U11">
            <v>4</v>
          </cell>
        </row>
        <row r="12">
          <cell r="D12">
            <v>5</v>
          </cell>
          <cell r="E12">
            <v>15</v>
          </cell>
          <cell r="F12">
            <v>10</v>
          </cell>
          <cell r="G12">
            <v>3</v>
          </cell>
          <cell r="N12">
            <v>10</v>
          </cell>
          <cell r="O12">
            <v>15</v>
          </cell>
        </row>
        <row r="13">
          <cell r="Q13">
            <v>10</v>
          </cell>
          <cell r="R13">
            <v>5</v>
          </cell>
          <cell r="S13">
            <v>5</v>
          </cell>
          <cell r="T13">
            <v>1</v>
          </cell>
          <cell r="U13">
            <v>1</v>
          </cell>
        </row>
        <row r="14">
          <cell r="C14">
            <v>1</v>
          </cell>
          <cell r="D14">
            <v>1</v>
          </cell>
          <cell r="F14">
            <v>1</v>
          </cell>
          <cell r="G14">
            <v>1</v>
          </cell>
        </row>
        <row r="15">
          <cell r="E15">
            <v>4</v>
          </cell>
        </row>
        <row r="16">
          <cell r="E16">
            <v>2</v>
          </cell>
          <cell r="M16">
            <v>3</v>
          </cell>
          <cell r="O16">
            <v>2</v>
          </cell>
        </row>
        <row r="17">
          <cell r="E17">
            <v>3</v>
          </cell>
          <cell r="G17">
            <v>3</v>
          </cell>
          <cell r="M17">
            <v>5</v>
          </cell>
          <cell r="N17">
            <v>5</v>
          </cell>
          <cell r="O17">
            <v>1</v>
          </cell>
        </row>
        <row r="18">
          <cell r="E18">
            <v>8</v>
          </cell>
          <cell r="N18">
            <v>5</v>
          </cell>
        </row>
        <row r="19">
          <cell r="C19">
            <v>1</v>
          </cell>
          <cell r="D19">
            <v>2</v>
          </cell>
          <cell r="E19">
            <v>1</v>
          </cell>
          <cell r="F19">
            <v>3</v>
          </cell>
          <cell r="G19">
            <v>1</v>
          </cell>
          <cell r="L19">
            <v>1</v>
          </cell>
          <cell r="M19">
            <v>2</v>
          </cell>
          <cell r="N19">
            <v>2</v>
          </cell>
        </row>
        <row r="20">
          <cell r="F20">
            <v>1</v>
          </cell>
          <cell r="N20">
            <v>2</v>
          </cell>
          <cell r="O20">
            <v>3</v>
          </cell>
        </row>
        <row r="21">
          <cell r="C21">
            <v>1</v>
          </cell>
          <cell r="D21">
            <v>2</v>
          </cell>
          <cell r="E21">
            <v>15</v>
          </cell>
          <cell r="G21">
            <v>3</v>
          </cell>
          <cell r="I21">
            <v>2</v>
          </cell>
          <cell r="L21">
            <v>1</v>
          </cell>
          <cell r="M21">
            <v>2</v>
          </cell>
          <cell r="N21">
            <v>3</v>
          </cell>
          <cell r="O21">
            <v>3</v>
          </cell>
        </row>
        <row r="22">
          <cell r="D22">
            <v>0.3</v>
          </cell>
          <cell r="E22">
            <v>0.5</v>
          </cell>
          <cell r="O22">
            <v>0.5</v>
          </cell>
        </row>
        <row r="23">
          <cell r="D23">
            <v>5</v>
          </cell>
          <cell r="E23">
            <v>15</v>
          </cell>
          <cell r="F23">
            <v>10</v>
          </cell>
          <cell r="G23">
            <v>3</v>
          </cell>
          <cell r="N23">
            <v>10</v>
          </cell>
          <cell r="O23">
            <v>15</v>
          </cell>
        </row>
        <row r="24">
          <cell r="E24">
            <v>10</v>
          </cell>
          <cell r="N24">
            <v>5</v>
          </cell>
        </row>
        <row r="25">
          <cell r="C25">
            <v>0.5</v>
          </cell>
          <cell r="F25">
            <v>1</v>
          </cell>
          <cell r="G25">
            <v>0.3</v>
          </cell>
        </row>
        <row r="26">
          <cell r="Q26">
            <v>20</v>
          </cell>
          <cell r="R26">
            <v>20</v>
          </cell>
          <cell r="S26">
            <v>15</v>
          </cell>
          <cell r="T26">
            <v>15</v>
          </cell>
          <cell r="U26">
            <v>15</v>
          </cell>
        </row>
        <row r="27">
          <cell r="C27">
            <v>1</v>
          </cell>
          <cell r="F27">
            <v>10</v>
          </cell>
          <cell r="N27">
            <v>8</v>
          </cell>
        </row>
        <row r="28">
          <cell r="C28">
            <v>0.5</v>
          </cell>
          <cell r="F28">
            <v>3</v>
          </cell>
          <cell r="G28">
            <v>1</v>
          </cell>
          <cell r="J28">
            <v>0.2</v>
          </cell>
          <cell r="N28">
            <v>5</v>
          </cell>
          <cell r="O28">
            <v>2</v>
          </cell>
          <cell r="Q28">
            <v>20</v>
          </cell>
          <cell r="R28">
            <v>10</v>
          </cell>
          <cell r="S28">
            <v>15</v>
          </cell>
          <cell r="T28">
            <v>1</v>
          </cell>
          <cell r="U28">
            <v>2</v>
          </cell>
        </row>
        <row r="29">
          <cell r="C29">
            <v>0.1</v>
          </cell>
          <cell r="D29">
            <v>3</v>
          </cell>
          <cell r="E29">
            <v>10</v>
          </cell>
          <cell r="F29">
            <v>5</v>
          </cell>
          <cell r="G29">
            <v>0.1</v>
          </cell>
        </row>
        <row r="30">
          <cell r="D30">
            <v>5</v>
          </cell>
          <cell r="E30">
            <v>10</v>
          </cell>
          <cell r="F30">
            <v>5</v>
          </cell>
          <cell r="G30">
            <v>3</v>
          </cell>
          <cell r="I30">
            <v>1</v>
          </cell>
        </row>
        <row r="31">
          <cell r="M31">
            <v>20</v>
          </cell>
        </row>
        <row r="32">
          <cell r="D32">
            <v>10</v>
          </cell>
          <cell r="F32">
            <v>15</v>
          </cell>
          <cell r="G32">
            <v>15</v>
          </cell>
          <cell r="I32">
            <v>3</v>
          </cell>
          <cell r="L32">
            <v>5</v>
          </cell>
          <cell r="N32">
            <v>15</v>
          </cell>
        </row>
        <row r="33">
          <cell r="N33">
            <v>2</v>
          </cell>
        </row>
        <row r="34">
          <cell r="C34">
            <v>5</v>
          </cell>
          <cell r="G34">
            <v>1.5</v>
          </cell>
          <cell r="I34">
            <v>1</v>
          </cell>
        </row>
        <row r="35">
          <cell r="E35">
            <v>2</v>
          </cell>
          <cell r="N35">
            <v>0.5</v>
          </cell>
        </row>
        <row r="36">
          <cell r="E36">
            <v>10</v>
          </cell>
        </row>
        <row r="37">
          <cell r="D37">
            <v>1</v>
          </cell>
          <cell r="E37">
            <v>1</v>
          </cell>
          <cell r="F37">
            <v>0.5</v>
          </cell>
          <cell r="G37">
            <v>0.5</v>
          </cell>
          <cell r="M37">
            <v>0.5</v>
          </cell>
          <cell r="N37">
            <v>0.5</v>
          </cell>
        </row>
        <row r="38">
          <cell r="E38">
            <v>3</v>
          </cell>
          <cell r="N38">
            <v>5</v>
          </cell>
        </row>
        <row r="39">
          <cell r="E39">
            <v>2</v>
          </cell>
          <cell r="N39">
            <v>4</v>
          </cell>
        </row>
        <row r="40">
          <cell r="C40">
            <v>1</v>
          </cell>
          <cell r="E40">
            <v>7</v>
          </cell>
          <cell r="F40">
            <v>1</v>
          </cell>
          <cell r="G40">
            <v>0.5</v>
          </cell>
          <cell r="L40">
            <v>1</v>
          </cell>
          <cell r="O40">
            <v>1</v>
          </cell>
        </row>
        <row r="41">
          <cell r="E41">
            <v>3</v>
          </cell>
          <cell r="F41">
            <v>2</v>
          </cell>
          <cell r="G41">
            <v>0.2</v>
          </cell>
          <cell r="O41">
            <v>1</v>
          </cell>
        </row>
        <row r="42">
          <cell r="E42">
            <v>10</v>
          </cell>
          <cell r="G42">
            <v>1</v>
          </cell>
          <cell r="O42">
            <v>1</v>
          </cell>
        </row>
        <row r="43">
          <cell r="R43">
            <v>10</v>
          </cell>
          <cell r="U43">
            <v>5</v>
          </cell>
        </row>
        <row r="44">
          <cell r="E44">
            <v>1</v>
          </cell>
          <cell r="N44">
            <v>1</v>
          </cell>
          <cell r="O44">
            <v>1</v>
          </cell>
        </row>
        <row r="45">
          <cell r="E45">
            <v>10</v>
          </cell>
          <cell r="F45">
            <v>3</v>
          </cell>
          <cell r="G45">
            <v>3</v>
          </cell>
          <cell r="I45">
            <v>1</v>
          </cell>
        </row>
        <row r="46">
          <cell r="E46">
            <v>2</v>
          </cell>
          <cell r="F46">
            <v>1.5</v>
          </cell>
        </row>
        <row r="47">
          <cell r="Q47">
            <v>30</v>
          </cell>
          <cell r="R47">
            <v>30</v>
          </cell>
          <cell r="S47">
            <v>30</v>
          </cell>
          <cell r="T47">
            <v>30</v>
          </cell>
        </row>
        <row r="48">
          <cell r="L48">
            <v>2</v>
          </cell>
          <cell r="M48">
            <v>3</v>
          </cell>
          <cell r="N48">
            <v>2</v>
          </cell>
          <cell r="O48">
            <v>1</v>
          </cell>
        </row>
        <row r="49">
          <cell r="E49">
            <v>5</v>
          </cell>
          <cell r="F49">
            <v>3</v>
          </cell>
          <cell r="R49">
            <v>2</v>
          </cell>
          <cell r="S49">
            <v>1</v>
          </cell>
          <cell r="U49">
            <v>1</v>
          </cell>
        </row>
        <row r="50">
          <cell r="Q50">
            <v>120</v>
          </cell>
        </row>
        <row r="51">
          <cell r="C51">
            <v>2.8</v>
          </cell>
          <cell r="D51">
            <v>26</v>
          </cell>
          <cell r="E51">
            <v>62.158000000000001</v>
          </cell>
          <cell r="F51">
            <v>14.6</v>
          </cell>
          <cell r="G51">
            <v>2.8</v>
          </cell>
          <cell r="H51">
            <v>0.3</v>
          </cell>
          <cell r="I51">
            <v>0.5</v>
          </cell>
          <cell r="J51">
            <v>0.85</v>
          </cell>
          <cell r="L51">
            <v>14</v>
          </cell>
          <cell r="M51">
            <v>37.9</v>
          </cell>
          <cell r="N51">
            <v>62.3</v>
          </cell>
          <cell r="O51">
            <v>12.1</v>
          </cell>
          <cell r="Q51">
            <v>29.95</v>
          </cell>
          <cell r="R51">
            <v>49.95</v>
          </cell>
          <cell r="S51">
            <v>59.95</v>
          </cell>
          <cell r="T51">
            <v>1.2</v>
          </cell>
          <cell r="U51">
            <v>4.95</v>
          </cell>
        </row>
      </sheetData>
      <sheetData sheetId="1">
        <row r="9">
          <cell r="C9">
            <v>56.25</v>
          </cell>
        </row>
        <row r="10">
          <cell r="C10">
            <v>4.05</v>
          </cell>
        </row>
        <row r="12">
          <cell r="C12">
            <v>4.05</v>
          </cell>
        </row>
        <row r="13">
          <cell r="C13">
            <v>24.3</v>
          </cell>
        </row>
        <row r="14">
          <cell r="C14">
            <v>12.15</v>
          </cell>
        </row>
        <row r="15">
          <cell r="C15">
            <v>4.05</v>
          </cell>
        </row>
        <row r="16">
          <cell r="C16">
            <v>4.5</v>
          </cell>
        </row>
        <row r="18">
          <cell r="C18">
            <v>4.05</v>
          </cell>
        </row>
        <row r="20">
          <cell r="C20">
            <v>16.875</v>
          </cell>
        </row>
        <row r="21">
          <cell r="C21">
            <v>62.5</v>
          </cell>
        </row>
        <row r="22">
          <cell r="C22">
            <v>13.5</v>
          </cell>
        </row>
        <row r="23">
          <cell r="C23">
            <v>4.05</v>
          </cell>
        </row>
        <row r="24">
          <cell r="C24">
            <v>4.05</v>
          </cell>
        </row>
        <row r="25">
          <cell r="C25">
            <v>20.25</v>
          </cell>
        </row>
        <row r="26">
          <cell r="C26">
            <v>4.05</v>
          </cell>
        </row>
        <row r="30">
          <cell r="C30">
            <v>36</v>
          </cell>
        </row>
        <row r="31">
          <cell r="C31">
            <v>4.05</v>
          </cell>
        </row>
        <row r="32">
          <cell r="C32">
            <v>8.1</v>
          </cell>
        </row>
        <row r="33">
          <cell r="C33">
            <v>4.05</v>
          </cell>
        </row>
        <row r="34">
          <cell r="C34">
            <v>33.75</v>
          </cell>
        </row>
        <row r="35">
          <cell r="C35">
            <v>4.05</v>
          </cell>
        </row>
        <row r="36">
          <cell r="C36">
            <v>4.05</v>
          </cell>
        </row>
        <row r="37">
          <cell r="C37">
            <v>4.05</v>
          </cell>
        </row>
        <row r="38">
          <cell r="C38">
            <v>4.05</v>
          </cell>
        </row>
        <row r="39">
          <cell r="C39">
            <v>4.05</v>
          </cell>
        </row>
        <row r="40">
          <cell r="C40">
            <v>13.5</v>
          </cell>
        </row>
        <row r="41">
          <cell r="C41">
            <v>13.5</v>
          </cell>
        </row>
        <row r="42">
          <cell r="C42">
            <v>36</v>
          </cell>
        </row>
        <row r="43">
          <cell r="C43">
            <v>4.05</v>
          </cell>
        </row>
        <row r="44">
          <cell r="C44">
            <v>36</v>
          </cell>
        </row>
        <row r="45">
          <cell r="C45">
            <v>35</v>
          </cell>
        </row>
        <row r="46">
          <cell r="C46">
            <v>4.05</v>
          </cell>
        </row>
        <row r="47">
          <cell r="C47">
            <v>4.05</v>
          </cell>
        </row>
        <row r="48">
          <cell r="C48">
            <v>4.05</v>
          </cell>
        </row>
        <row r="49">
          <cell r="C49">
            <v>4.05</v>
          </cell>
        </row>
      </sheetData>
      <sheetData sheetId="2">
        <row r="16">
          <cell r="C16">
            <v>31.86</v>
          </cell>
        </row>
        <row r="18">
          <cell r="C18">
            <v>4.05</v>
          </cell>
        </row>
        <row r="20">
          <cell r="C20">
            <v>13.5</v>
          </cell>
        </row>
        <row r="21">
          <cell r="C21">
            <v>62.5</v>
          </cell>
        </row>
        <row r="22">
          <cell r="C22">
            <v>13.5</v>
          </cell>
        </row>
        <row r="24">
          <cell r="C24">
            <v>4.05</v>
          </cell>
        </row>
        <row r="27">
          <cell r="C27">
            <v>37.5</v>
          </cell>
        </row>
        <row r="28">
          <cell r="C28">
            <v>87.5</v>
          </cell>
        </row>
        <row r="31">
          <cell r="C31">
            <v>118.75</v>
          </cell>
        </row>
        <row r="32">
          <cell r="C32">
            <v>4.05</v>
          </cell>
        </row>
        <row r="33">
          <cell r="C33">
            <v>4.05</v>
          </cell>
        </row>
        <row r="35">
          <cell r="C35">
            <v>4.05</v>
          </cell>
        </row>
        <row r="38">
          <cell r="C38">
            <v>4.05</v>
          </cell>
        </row>
        <row r="39">
          <cell r="C39">
            <v>4.05</v>
          </cell>
        </row>
        <row r="40">
          <cell r="C40">
            <v>12</v>
          </cell>
        </row>
        <row r="41">
          <cell r="C41">
            <v>12.15</v>
          </cell>
        </row>
        <row r="42">
          <cell r="C42">
            <v>32</v>
          </cell>
        </row>
        <row r="44">
          <cell r="C44">
            <v>31.5</v>
          </cell>
        </row>
      </sheetData>
      <sheetData sheetId="3">
        <row r="9">
          <cell r="C9">
            <v>4.05</v>
          </cell>
        </row>
        <row r="10">
          <cell r="C10">
            <v>4.5</v>
          </cell>
        </row>
        <row r="13">
          <cell r="C13">
            <v>4.5</v>
          </cell>
        </row>
        <row r="26">
          <cell r="C26">
            <v>20.25</v>
          </cell>
        </row>
        <row r="28">
          <cell r="C28">
            <v>56.7</v>
          </cell>
        </row>
        <row r="31">
          <cell r="C31">
            <v>4.05</v>
          </cell>
        </row>
        <row r="32">
          <cell r="C32">
            <v>4.05</v>
          </cell>
        </row>
        <row r="33">
          <cell r="C33">
            <v>4.05</v>
          </cell>
        </row>
        <row r="34">
          <cell r="C34">
            <v>4.05</v>
          </cell>
        </row>
        <row r="36">
          <cell r="C36">
            <v>4.05</v>
          </cell>
        </row>
        <row r="37">
          <cell r="C37">
            <v>4.05</v>
          </cell>
        </row>
        <row r="38">
          <cell r="C38">
            <v>4.05</v>
          </cell>
        </row>
        <row r="39">
          <cell r="C39">
            <v>4.05</v>
          </cell>
        </row>
        <row r="40">
          <cell r="C40">
            <v>4.05</v>
          </cell>
        </row>
        <row r="41">
          <cell r="C41">
            <v>4.05</v>
          </cell>
        </row>
        <row r="42">
          <cell r="C42">
            <v>4.05</v>
          </cell>
        </row>
        <row r="44">
          <cell r="C44">
            <v>4.05</v>
          </cell>
        </row>
        <row r="45">
          <cell r="C45">
            <v>4.05</v>
          </cell>
        </row>
        <row r="46">
          <cell r="C46">
            <v>4.05</v>
          </cell>
        </row>
        <row r="47">
          <cell r="C47">
            <v>229.5</v>
          </cell>
        </row>
        <row r="49">
          <cell r="C49">
            <v>4.05</v>
          </cell>
        </row>
      </sheetData>
      <sheetData sheetId="4">
        <row r="53">
          <cell r="H53">
            <v>5.7842475657958166E-4</v>
          </cell>
          <cell r="Q53">
            <v>5.0192726663314896E-2</v>
          </cell>
        </row>
      </sheetData>
      <sheetData sheetId="5">
        <row r="9">
          <cell r="C9" t="str">
            <v/>
          </cell>
          <cell r="D9">
            <v>2.0442394380962368</v>
          </cell>
          <cell r="F9">
            <v>1.1566494137530372</v>
          </cell>
          <cell r="G9" t="str">
            <v/>
          </cell>
          <cell r="I9">
            <v>9.4032096288866593E-2</v>
          </cell>
          <cell r="J9" t="str">
            <v/>
          </cell>
          <cell r="L9" t="str">
            <v/>
          </cell>
          <cell r="M9">
            <v>2.6036259938203004</v>
          </cell>
          <cell r="N9">
            <v>3.459368614327599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Q10">
            <v>0.22586726998491702</v>
          </cell>
          <cell r="R10">
            <v>0.37415730337078656</v>
          </cell>
          <cell r="S10">
            <v>0.70946745562130187</v>
          </cell>
          <cell r="T10">
            <v>1.4354066985645933E-2</v>
          </cell>
          <cell r="U10">
            <v>6.0000000000000005E-2</v>
          </cell>
        </row>
        <row r="11">
          <cell r="C11">
            <v>0.36065260948382788</v>
          </cell>
          <cell r="D11">
            <v>2.4530873257154844</v>
          </cell>
          <cell r="E11">
            <v>4.5753005643248565</v>
          </cell>
          <cell r="F11">
            <v>1.3879792965036448</v>
          </cell>
          <cell r="G11">
            <v>0.26411403018446067</v>
          </cell>
          <cell r="I11">
            <v>0.11283851554663991</v>
          </cell>
          <cell r="J11">
            <v>0.28687500000000005</v>
          </cell>
          <cell r="L11">
            <v>1.6196483049394987</v>
          </cell>
          <cell r="M11">
            <v>3.1243511925843608</v>
          </cell>
          <cell r="N11">
            <v>4.1512423371931186</v>
          </cell>
          <cell r="O11">
            <v>0.99566017725006417</v>
          </cell>
          <cell r="Q11">
            <v>3.0492081447963799</v>
          </cell>
          <cell r="R11">
            <v>5.0511235955056186</v>
          </cell>
          <cell r="S11">
            <v>9.5778106508875744</v>
          </cell>
          <cell r="T11">
            <v>0.19377990430622011</v>
          </cell>
          <cell r="U11">
            <v>0.81</v>
          </cell>
        </row>
        <row r="12">
          <cell r="D12">
            <v>0.14718523954292906</v>
          </cell>
          <cell r="E12">
            <v>0.27451803385949136</v>
          </cell>
          <cell r="F12">
            <v>8.3278757790218677E-2</v>
          </cell>
          <cell r="G12">
            <v>1.5846841811067637E-2</v>
          </cell>
          <cell r="I12" t="str">
            <v/>
          </cell>
          <cell r="J12" t="str">
            <v/>
          </cell>
          <cell r="L12" t="str">
            <v/>
          </cell>
          <cell r="M12" t="str">
            <v/>
          </cell>
          <cell r="N12">
            <v>0.24907454023158712</v>
          </cell>
          <cell r="O12">
            <v>5.9739610635003847E-2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L13" t="str">
            <v/>
          </cell>
          <cell r="Q13">
            <v>0.22586726998491702</v>
          </cell>
          <cell r="R13">
            <v>0.37415730337078656</v>
          </cell>
          <cell r="S13">
            <v>0.70946745562130187</v>
          </cell>
          <cell r="T13">
            <v>1.4354066985645933E-2</v>
          </cell>
          <cell r="U13">
            <v>6.0000000000000005E-2</v>
          </cell>
        </row>
        <row r="14">
          <cell r="C14">
            <v>6.4917469707089018E-2</v>
          </cell>
          <cell r="D14">
            <v>0.44155571862878717</v>
          </cell>
          <cell r="F14">
            <v>0.24983627337065606</v>
          </cell>
          <cell r="G14">
            <v>4.7540525433202918E-2</v>
          </cell>
          <cell r="I14" t="str">
            <v/>
          </cell>
          <cell r="J14" t="str">
            <v/>
          </cell>
        </row>
        <row r="15">
          <cell r="E15">
            <v>0.27451803385949136</v>
          </cell>
          <cell r="G15" t="str">
            <v/>
          </cell>
          <cell r="I15" t="str">
            <v/>
          </cell>
          <cell r="J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16">
          <cell r="C16" t="str">
            <v/>
          </cell>
          <cell r="D16" t="str">
            <v/>
          </cell>
          <cell r="E16">
            <v>0.30502003762165708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>
            <v>0.18746107155506161</v>
          </cell>
          <cell r="O16">
            <v>5.9739610635003847E-2</v>
          </cell>
        </row>
        <row r="17">
          <cell r="C17" t="str">
            <v/>
          </cell>
          <cell r="D17" t="str">
            <v/>
          </cell>
          <cell r="E17">
            <v>7.9305209781630843</v>
          </cell>
          <cell r="F17" t="str">
            <v/>
          </cell>
          <cell r="G17">
            <v>0.4577976523197318</v>
          </cell>
          <cell r="I17" t="str">
            <v/>
          </cell>
          <cell r="J17" t="str">
            <v/>
          </cell>
          <cell r="L17" t="str">
            <v/>
          </cell>
          <cell r="M17">
            <v>5.8321222261574732</v>
          </cell>
          <cell r="N17">
            <v>7.7489856960938219</v>
          </cell>
          <cell r="O17">
            <v>1.8585656642001198</v>
          </cell>
        </row>
        <row r="18">
          <cell r="C18" t="str">
            <v/>
          </cell>
          <cell r="E18">
            <v>0.27451803385949136</v>
          </cell>
          <cell r="G18" t="str">
            <v/>
          </cell>
          <cell r="I18" t="str">
            <v/>
          </cell>
          <cell r="J18" t="str">
            <v/>
          </cell>
          <cell r="L18" t="str">
            <v/>
          </cell>
          <cell r="M18" t="str">
            <v/>
          </cell>
          <cell r="N18">
            <v>0.83024846743862379</v>
          </cell>
          <cell r="O18" t="str">
            <v/>
          </cell>
        </row>
        <row r="19">
          <cell r="C19">
            <v>0.67321820436981206</v>
          </cell>
          <cell r="D19">
            <v>4.5790963413355712</v>
          </cell>
          <cell r="E19">
            <v>8.5405610534063978</v>
          </cell>
          <cell r="F19">
            <v>2.5908946868068035</v>
          </cell>
          <cell r="G19">
            <v>0.49301285634432651</v>
          </cell>
          <cell r="I19" t="str">
            <v/>
          </cell>
          <cell r="J19" t="str">
            <v/>
          </cell>
          <cell r="L19">
            <v>1.4996743564254618</v>
          </cell>
          <cell r="M19">
            <v>2.8929177709114451</v>
          </cell>
          <cell r="N19">
            <v>3.8437429048084431</v>
          </cell>
        </row>
        <row r="20">
          <cell r="C20" t="str">
            <v/>
          </cell>
          <cell r="F20">
            <v>0.34699482412591121</v>
          </cell>
          <cell r="G20" t="str">
            <v/>
          </cell>
          <cell r="I20" t="str">
            <v/>
          </cell>
          <cell r="J20" t="str">
            <v/>
          </cell>
          <cell r="L20" t="str">
            <v/>
          </cell>
          <cell r="M20" t="str">
            <v/>
          </cell>
          <cell r="N20">
            <v>0.83024846743862379</v>
          </cell>
          <cell r="O20">
            <v>0.19913203545001285</v>
          </cell>
        </row>
        <row r="21">
          <cell r="C21">
            <v>0.33393760137391471</v>
          </cell>
          <cell r="D21">
            <v>2.2713771534402634</v>
          </cell>
          <cell r="E21">
            <v>4.2363894114119036</v>
          </cell>
          <cell r="G21">
            <v>0.24455002794857467</v>
          </cell>
          <cell r="I21">
            <v>0.10448010698762955</v>
          </cell>
          <cell r="L21">
            <v>1.4996743564254618</v>
          </cell>
          <cell r="M21">
            <v>2.8929177709114451</v>
          </cell>
          <cell r="N21">
            <v>3.8437429048084431</v>
          </cell>
          <cell r="O21">
            <v>0.9219075715278372</v>
          </cell>
        </row>
        <row r="22">
          <cell r="C22" t="str">
            <v/>
          </cell>
          <cell r="D22">
            <v>0.4906174651430969</v>
          </cell>
          <cell r="E22">
            <v>0.91506011286497124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L22" t="str">
            <v/>
          </cell>
          <cell r="M22" t="str">
            <v/>
          </cell>
          <cell r="O22">
            <v>0.19913203545001285</v>
          </cell>
          <cell r="R22" t="str">
            <v/>
          </cell>
          <cell r="S22" t="str">
            <v/>
          </cell>
          <cell r="T22" t="str">
            <v/>
          </cell>
        </row>
        <row r="23">
          <cell r="D23">
            <v>0.14718523954292906</v>
          </cell>
          <cell r="E23">
            <v>0.27451803385949136</v>
          </cell>
          <cell r="F23">
            <v>8.3278757790218677E-2</v>
          </cell>
          <cell r="G23">
            <v>1.5846841811067637E-2</v>
          </cell>
          <cell r="I23" t="str">
            <v/>
          </cell>
          <cell r="J23" t="str">
            <v/>
          </cell>
          <cell r="L23" t="str">
            <v/>
          </cell>
          <cell r="M23" t="str">
            <v/>
          </cell>
          <cell r="N23">
            <v>0.24907454023158712</v>
          </cell>
          <cell r="O23">
            <v>5.9739610635003847E-2</v>
          </cell>
          <cell r="R23" t="str">
            <v/>
          </cell>
          <cell r="S23" t="str">
            <v/>
          </cell>
          <cell r="T23" t="str">
            <v/>
          </cell>
        </row>
        <row r="24">
          <cell r="C24" t="str">
            <v/>
          </cell>
          <cell r="E24">
            <v>0.27451803385949136</v>
          </cell>
          <cell r="G24" t="str">
            <v/>
          </cell>
          <cell r="I24" t="str">
            <v/>
          </cell>
          <cell r="J24" t="str">
            <v/>
          </cell>
          <cell r="L24" t="str">
            <v/>
          </cell>
          <cell r="N24">
            <v>0.24907454023158712</v>
          </cell>
          <cell r="O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</row>
        <row r="25">
          <cell r="C25">
            <v>0.10819578284514837</v>
          </cell>
          <cell r="F25">
            <v>0.41639378895109341</v>
          </cell>
          <cell r="G25">
            <v>7.9234209055338192E-2</v>
          </cell>
          <cell r="I25" t="str">
            <v/>
          </cell>
          <cell r="J25" t="str">
            <v/>
          </cell>
          <cell r="O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Q26">
            <v>1.0164027149321266</v>
          </cell>
          <cell r="R26">
            <v>1.6837078651685395</v>
          </cell>
          <cell r="S26">
            <v>3.1926035502958583</v>
          </cell>
          <cell r="T26">
            <v>6.4593301435406703E-2</v>
          </cell>
          <cell r="U26">
            <v>0.27</v>
          </cell>
        </row>
        <row r="27">
          <cell r="C27">
            <v>0.2671500810991318</v>
          </cell>
          <cell r="F27">
            <v>1.028132812224922</v>
          </cell>
          <cell r="G27" t="str">
            <v/>
          </cell>
          <cell r="I27" t="str">
            <v/>
          </cell>
          <cell r="J27" t="str">
            <v/>
          </cell>
          <cell r="N27">
            <v>2.306245742885066</v>
          </cell>
          <cell r="O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</row>
        <row r="28">
          <cell r="C28">
            <v>0.37401011353878449</v>
          </cell>
          <cell r="F28">
            <v>1.4393859371148909</v>
          </cell>
          <cell r="G28">
            <v>0.27389603130240364</v>
          </cell>
          <cell r="I28" t="str">
            <v/>
          </cell>
          <cell r="J28">
            <v>0.29750000000000004</v>
          </cell>
          <cell r="L28" t="str">
            <v/>
          </cell>
          <cell r="M28" t="str">
            <v/>
          </cell>
          <cell r="N28">
            <v>5.381240066731821</v>
          </cell>
          <cell r="O28">
            <v>1.2906706001389721</v>
          </cell>
          <cell r="Q28">
            <v>2.8459276018099549</v>
          </cell>
          <cell r="R28">
            <v>4.7143820224719111</v>
          </cell>
          <cell r="S28">
            <v>8.9392899408284041</v>
          </cell>
          <cell r="T28">
            <v>0.18086124401913878</v>
          </cell>
          <cell r="U28">
            <v>0.75600000000000012</v>
          </cell>
        </row>
        <row r="29">
          <cell r="C29">
            <v>0.19234805839137487</v>
          </cell>
          <cell r="D29">
            <v>1.3083132403815916</v>
          </cell>
          <cell r="E29">
            <v>2.4401603009732566</v>
          </cell>
          <cell r="F29">
            <v>0.74025562480194385</v>
          </cell>
          <cell r="G29">
            <v>0.140860816098379</v>
          </cell>
          <cell r="I29" t="str">
            <v/>
          </cell>
          <cell r="J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</row>
        <row r="30">
          <cell r="C30" t="str">
            <v/>
          </cell>
          <cell r="D30">
            <v>1.3083132403815916</v>
          </cell>
          <cell r="E30">
            <v>2.4401603009732566</v>
          </cell>
          <cell r="F30">
            <v>0.74025562480194385</v>
          </cell>
          <cell r="G30">
            <v>0.140860816098379</v>
          </cell>
          <cell r="I30">
            <v>6.0180541624874621E-2</v>
          </cell>
          <cell r="J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>
            <v>5.4965437647317454</v>
          </cell>
          <cell r="O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</row>
        <row r="32">
          <cell r="D32">
            <v>0.29437047908585812</v>
          </cell>
          <cell r="F32">
            <v>0.16655751558043735</v>
          </cell>
          <cell r="G32">
            <v>3.1693683622135274E-2</v>
          </cell>
          <cell r="I32">
            <v>1.3540621865596788E-2</v>
          </cell>
          <cell r="J32" t="str">
            <v/>
          </cell>
          <cell r="L32">
            <v>9.7178898296369914E-2</v>
          </cell>
          <cell r="N32">
            <v>0.24907454023158712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</row>
        <row r="33">
          <cell r="C33" t="str">
            <v/>
          </cell>
          <cell r="D33" t="str">
            <v/>
          </cell>
          <cell r="G33" t="str">
            <v/>
          </cell>
          <cell r="I33" t="str">
            <v/>
          </cell>
          <cell r="J33" t="str">
            <v/>
          </cell>
          <cell r="N33">
            <v>0.24907454023158712</v>
          </cell>
          <cell r="O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</row>
        <row r="34">
          <cell r="C34">
            <v>0.18032630474191394</v>
          </cell>
          <cell r="G34">
            <v>0.13205701509223033</v>
          </cell>
          <cell r="I34">
            <v>5.6419257773319957E-2</v>
          </cell>
          <cell r="J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</row>
        <row r="35">
          <cell r="E35">
            <v>0.27451803385949136</v>
          </cell>
          <cell r="I35" t="str">
            <v/>
          </cell>
          <cell r="J35" t="str">
            <v/>
          </cell>
          <cell r="N35">
            <v>0.24907454023158712</v>
          </cell>
          <cell r="O35" t="str">
            <v/>
          </cell>
        </row>
        <row r="36">
          <cell r="E36">
            <v>0.27451803385949136</v>
          </cell>
          <cell r="I36" t="str">
            <v/>
          </cell>
          <cell r="J36" t="str">
            <v/>
          </cell>
          <cell r="L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</row>
        <row r="37">
          <cell r="C37" t="str">
            <v/>
          </cell>
          <cell r="D37">
            <v>0.14718523954292906</v>
          </cell>
          <cell r="E37">
            <v>0.27451803385949136</v>
          </cell>
          <cell r="F37">
            <v>8.3278757790218677E-2</v>
          </cell>
          <cell r="G37">
            <v>1.5846841811067637E-2</v>
          </cell>
          <cell r="I37" t="str">
            <v/>
          </cell>
          <cell r="J37" t="str">
            <v/>
          </cell>
          <cell r="L37" t="str">
            <v/>
          </cell>
          <cell r="M37">
            <v>0.18746107155506161</v>
          </cell>
          <cell r="N37">
            <v>0.24907454023158712</v>
          </cell>
          <cell r="O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</row>
        <row r="38">
          <cell r="C38" t="str">
            <v/>
          </cell>
          <cell r="E38">
            <v>0.27451803385949136</v>
          </cell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N38">
            <v>0.24907454023158712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</row>
        <row r="39">
          <cell r="C39" t="str">
            <v/>
          </cell>
          <cell r="E39">
            <v>0.27451803385949136</v>
          </cell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N39">
            <v>0.24907454023158712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</row>
        <row r="40">
          <cell r="C40">
            <v>7.2130521896765581E-2</v>
          </cell>
          <cell r="E40">
            <v>0.91506011286497124</v>
          </cell>
          <cell r="F40">
            <v>0.27759585930072894</v>
          </cell>
          <cell r="G40">
            <v>5.2822806036892128E-2</v>
          </cell>
          <cell r="I40" t="str">
            <v/>
          </cell>
          <cell r="J40" t="str">
            <v/>
          </cell>
          <cell r="L40">
            <v>0.28793747643368867</v>
          </cell>
          <cell r="O40">
            <v>0.17700625373334475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</row>
        <row r="41">
          <cell r="C41" t="str">
            <v/>
          </cell>
          <cell r="E41">
            <v>0.91506011286497124</v>
          </cell>
          <cell r="F41">
            <v>0.27759585930072894</v>
          </cell>
          <cell r="G41">
            <v>5.2822806036892128E-2</v>
          </cell>
          <cell r="I41" t="str">
            <v/>
          </cell>
          <cell r="J41" t="str">
            <v/>
          </cell>
          <cell r="L41" t="str">
            <v/>
          </cell>
          <cell r="O41">
            <v>1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</row>
        <row r="42">
          <cell r="C42" t="str">
            <v/>
          </cell>
          <cell r="D42" t="str">
            <v/>
          </cell>
          <cell r="E42">
            <v>2.4401603009732566</v>
          </cell>
          <cell r="F42" t="str">
            <v/>
          </cell>
          <cell r="G42">
            <v>0.140860816098379</v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O42">
            <v>0.47201667662225266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R43">
            <v>18.333707865168542</v>
          </cell>
          <cell r="S43" t="str">
            <v/>
          </cell>
          <cell r="T43" t="str">
            <v/>
          </cell>
          <cell r="U43">
            <v>2.9400000000000004</v>
          </cell>
        </row>
        <row r="44">
          <cell r="C44" t="str">
            <v/>
          </cell>
          <cell r="D44" t="str">
            <v/>
          </cell>
          <cell r="E44">
            <v>2.4401603009732566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N44">
            <v>1.9372464240234555</v>
          </cell>
          <cell r="O44">
            <v>0.46464141605002995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</row>
        <row r="45">
          <cell r="C45" t="str">
            <v/>
          </cell>
          <cell r="E45">
            <v>2.3723780703906661</v>
          </cell>
          <cell r="F45">
            <v>0.71969296855744547</v>
          </cell>
          <cell r="G45">
            <v>0.13694801565120182</v>
          </cell>
          <cell r="I45">
            <v>5.8508859913072545E-2</v>
          </cell>
          <cell r="J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</row>
        <row r="46">
          <cell r="E46">
            <v>0.27451803385949136</v>
          </cell>
          <cell r="F46">
            <v>8.3278757790218677E-2</v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R47">
            <v>19.082022471910115</v>
          </cell>
          <cell r="S47">
            <v>36.182840236686395</v>
          </cell>
          <cell r="T47">
            <v>0.73205741626794263</v>
          </cell>
          <cell r="U47" t="str">
            <v/>
          </cell>
        </row>
        <row r="48">
          <cell r="C48" t="str">
            <v/>
          </cell>
          <cell r="G48" t="str">
            <v/>
          </cell>
          <cell r="I48" t="str">
            <v/>
          </cell>
          <cell r="L48">
            <v>2.3754841805779314</v>
          </cell>
          <cell r="M48">
            <v>4.5823817491237291</v>
          </cell>
          <cell r="N48">
            <v>6.0884887612165741</v>
          </cell>
          <cell r="O48">
            <v>1.4603015933000942</v>
          </cell>
        </row>
        <row r="49">
          <cell r="C49" t="str">
            <v/>
          </cell>
          <cell r="D49" t="str">
            <v/>
          </cell>
          <cell r="E49">
            <v>0.27451803385949136</v>
          </cell>
          <cell r="F49">
            <v>8.3278757790218677E-2</v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R49">
            <v>0.33674157303370789</v>
          </cell>
          <cell r="S49">
            <v>0.63852071005917166</v>
          </cell>
          <cell r="T49" t="str">
            <v/>
          </cell>
          <cell r="U49">
            <v>5.3999999999999999E-2</v>
          </cell>
        </row>
      </sheetData>
      <sheetData sheetId="6">
        <row r="60">
          <cell r="D60">
            <v>1.3390135686709808E-2</v>
          </cell>
          <cell r="E60">
            <v>3.0296172234539124E-2</v>
          </cell>
          <cell r="L60">
            <v>1.5835355298759232E-2</v>
          </cell>
          <cell r="M60">
            <v>3.5565915054951429E-2</v>
          </cell>
          <cell r="N60">
            <v>3.9291436558449036E-2</v>
          </cell>
          <cell r="O60">
            <v>2.5857585550678598E-3</v>
          </cell>
          <cell r="Q60">
            <v>1.2419967763361673E-2</v>
          </cell>
          <cell r="R60">
            <v>9.2596754057428246E-2</v>
          </cell>
          <cell r="S60">
            <v>6.8698224852070985E-2</v>
          </cell>
        </row>
      </sheetData>
      <sheetData sheetId="7">
        <row r="60">
          <cell r="E60">
            <v>2.0551380791177581E-3</v>
          </cell>
          <cell r="L60">
            <v>1.5116016500632339E-2</v>
          </cell>
          <cell r="N60">
            <v>1.3884009212701101E-2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Normal="100" workbookViewId="0">
      <selection activeCell="N17" sqref="N17"/>
    </sheetView>
  </sheetViews>
  <sheetFormatPr defaultColWidth="6.140625" defaultRowHeight="14.25" customHeight="1"/>
  <cols>
    <col min="1" max="1" width="3.85546875" style="5" customWidth="1"/>
    <col min="2" max="2" width="24.140625" style="2" customWidth="1"/>
    <col min="3" max="5" width="7.42578125" style="5" customWidth="1"/>
    <col min="6" max="6" width="7.5703125" style="5" customWidth="1"/>
    <col min="7" max="10" width="7.42578125" style="5" customWidth="1"/>
    <col min="11" max="11" width="8.7109375" style="6" customWidth="1"/>
    <col min="12" max="15" width="7.42578125" style="5" customWidth="1"/>
    <col min="16" max="16" width="9.140625" style="6" customWidth="1"/>
    <col min="17" max="22" width="7.42578125" style="6" customWidth="1"/>
    <col min="23" max="23" width="8.42578125" style="104" customWidth="1"/>
    <col min="24" max="256" width="6.140625" style="2"/>
    <col min="257" max="257" width="3.85546875" style="2" customWidth="1"/>
    <col min="258" max="258" width="22" style="2" customWidth="1"/>
    <col min="259" max="261" width="7.42578125" style="2" customWidth="1"/>
    <col min="262" max="262" width="7.5703125" style="2" customWidth="1"/>
    <col min="263" max="279" width="7.42578125" style="2" customWidth="1"/>
    <col min="280" max="512" width="6.140625" style="2"/>
    <col min="513" max="513" width="3.85546875" style="2" customWidth="1"/>
    <col min="514" max="514" width="22" style="2" customWidth="1"/>
    <col min="515" max="517" width="7.42578125" style="2" customWidth="1"/>
    <col min="518" max="518" width="7.5703125" style="2" customWidth="1"/>
    <col min="519" max="535" width="7.42578125" style="2" customWidth="1"/>
    <col min="536" max="768" width="6.140625" style="2"/>
    <col min="769" max="769" width="3.85546875" style="2" customWidth="1"/>
    <col min="770" max="770" width="22" style="2" customWidth="1"/>
    <col min="771" max="773" width="7.42578125" style="2" customWidth="1"/>
    <col min="774" max="774" width="7.5703125" style="2" customWidth="1"/>
    <col min="775" max="791" width="7.42578125" style="2" customWidth="1"/>
    <col min="792" max="1024" width="6.140625" style="2"/>
    <col min="1025" max="1025" width="3.85546875" style="2" customWidth="1"/>
    <col min="1026" max="1026" width="22" style="2" customWidth="1"/>
    <col min="1027" max="1029" width="7.42578125" style="2" customWidth="1"/>
    <col min="1030" max="1030" width="7.5703125" style="2" customWidth="1"/>
    <col min="1031" max="1047" width="7.42578125" style="2" customWidth="1"/>
    <col min="1048" max="1280" width="6.140625" style="2"/>
    <col min="1281" max="1281" width="3.85546875" style="2" customWidth="1"/>
    <col min="1282" max="1282" width="22" style="2" customWidth="1"/>
    <col min="1283" max="1285" width="7.42578125" style="2" customWidth="1"/>
    <col min="1286" max="1286" width="7.5703125" style="2" customWidth="1"/>
    <col min="1287" max="1303" width="7.42578125" style="2" customWidth="1"/>
    <col min="1304" max="1536" width="6.140625" style="2"/>
    <col min="1537" max="1537" width="3.85546875" style="2" customWidth="1"/>
    <col min="1538" max="1538" width="22" style="2" customWidth="1"/>
    <col min="1539" max="1541" width="7.42578125" style="2" customWidth="1"/>
    <col min="1542" max="1542" width="7.5703125" style="2" customWidth="1"/>
    <col min="1543" max="1559" width="7.42578125" style="2" customWidth="1"/>
    <col min="1560" max="1792" width="6.140625" style="2"/>
    <col min="1793" max="1793" width="3.85546875" style="2" customWidth="1"/>
    <col min="1794" max="1794" width="22" style="2" customWidth="1"/>
    <col min="1795" max="1797" width="7.42578125" style="2" customWidth="1"/>
    <col min="1798" max="1798" width="7.5703125" style="2" customWidth="1"/>
    <col min="1799" max="1815" width="7.42578125" style="2" customWidth="1"/>
    <col min="1816" max="2048" width="6.140625" style="2"/>
    <col min="2049" max="2049" width="3.85546875" style="2" customWidth="1"/>
    <col min="2050" max="2050" width="22" style="2" customWidth="1"/>
    <col min="2051" max="2053" width="7.42578125" style="2" customWidth="1"/>
    <col min="2054" max="2054" width="7.5703125" style="2" customWidth="1"/>
    <col min="2055" max="2071" width="7.42578125" style="2" customWidth="1"/>
    <col min="2072" max="2304" width="6.140625" style="2"/>
    <col min="2305" max="2305" width="3.85546875" style="2" customWidth="1"/>
    <col min="2306" max="2306" width="22" style="2" customWidth="1"/>
    <col min="2307" max="2309" width="7.42578125" style="2" customWidth="1"/>
    <col min="2310" max="2310" width="7.5703125" style="2" customWidth="1"/>
    <col min="2311" max="2327" width="7.42578125" style="2" customWidth="1"/>
    <col min="2328" max="2560" width="6.140625" style="2"/>
    <col min="2561" max="2561" width="3.85546875" style="2" customWidth="1"/>
    <col min="2562" max="2562" width="22" style="2" customWidth="1"/>
    <col min="2563" max="2565" width="7.42578125" style="2" customWidth="1"/>
    <col min="2566" max="2566" width="7.5703125" style="2" customWidth="1"/>
    <col min="2567" max="2583" width="7.42578125" style="2" customWidth="1"/>
    <col min="2584" max="2816" width="6.140625" style="2"/>
    <col min="2817" max="2817" width="3.85546875" style="2" customWidth="1"/>
    <col min="2818" max="2818" width="22" style="2" customWidth="1"/>
    <col min="2819" max="2821" width="7.42578125" style="2" customWidth="1"/>
    <col min="2822" max="2822" width="7.5703125" style="2" customWidth="1"/>
    <col min="2823" max="2839" width="7.42578125" style="2" customWidth="1"/>
    <col min="2840" max="3072" width="6.140625" style="2"/>
    <col min="3073" max="3073" width="3.85546875" style="2" customWidth="1"/>
    <col min="3074" max="3074" width="22" style="2" customWidth="1"/>
    <col min="3075" max="3077" width="7.42578125" style="2" customWidth="1"/>
    <col min="3078" max="3078" width="7.5703125" style="2" customWidth="1"/>
    <col min="3079" max="3095" width="7.42578125" style="2" customWidth="1"/>
    <col min="3096" max="3328" width="6.140625" style="2"/>
    <col min="3329" max="3329" width="3.85546875" style="2" customWidth="1"/>
    <col min="3330" max="3330" width="22" style="2" customWidth="1"/>
    <col min="3331" max="3333" width="7.42578125" style="2" customWidth="1"/>
    <col min="3334" max="3334" width="7.5703125" style="2" customWidth="1"/>
    <col min="3335" max="3351" width="7.42578125" style="2" customWidth="1"/>
    <col min="3352" max="3584" width="6.140625" style="2"/>
    <col min="3585" max="3585" width="3.85546875" style="2" customWidth="1"/>
    <col min="3586" max="3586" width="22" style="2" customWidth="1"/>
    <col min="3587" max="3589" width="7.42578125" style="2" customWidth="1"/>
    <col min="3590" max="3590" width="7.5703125" style="2" customWidth="1"/>
    <col min="3591" max="3607" width="7.42578125" style="2" customWidth="1"/>
    <col min="3608" max="3840" width="6.140625" style="2"/>
    <col min="3841" max="3841" width="3.85546875" style="2" customWidth="1"/>
    <col min="3842" max="3842" width="22" style="2" customWidth="1"/>
    <col min="3843" max="3845" width="7.42578125" style="2" customWidth="1"/>
    <col min="3846" max="3846" width="7.5703125" style="2" customWidth="1"/>
    <col min="3847" max="3863" width="7.42578125" style="2" customWidth="1"/>
    <col min="3864" max="4096" width="6.140625" style="2"/>
    <col min="4097" max="4097" width="3.85546875" style="2" customWidth="1"/>
    <col min="4098" max="4098" width="22" style="2" customWidth="1"/>
    <col min="4099" max="4101" width="7.42578125" style="2" customWidth="1"/>
    <col min="4102" max="4102" width="7.5703125" style="2" customWidth="1"/>
    <col min="4103" max="4119" width="7.42578125" style="2" customWidth="1"/>
    <col min="4120" max="4352" width="6.140625" style="2"/>
    <col min="4353" max="4353" width="3.85546875" style="2" customWidth="1"/>
    <col min="4354" max="4354" width="22" style="2" customWidth="1"/>
    <col min="4355" max="4357" width="7.42578125" style="2" customWidth="1"/>
    <col min="4358" max="4358" width="7.5703125" style="2" customWidth="1"/>
    <col min="4359" max="4375" width="7.42578125" style="2" customWidth="1"/>
    <col min="4376" max="4608" width="6.140625" style="2"/>
    <col min="4609" max="4609" width="3.85546875" style="2" customWidth="1"/>
    <col min="4610" max="4610" width="22" style="2" customWidth="1"/>
    <col min="4611" max="4613" width="7.42578125" style="2" customWidth="1"/>
    <col min="4614" max="4614" width="7.5703125" style="2" customWidth="1"/>
    <col min="4615" max="4631" width="7.42578125" style="2" customWidth="1"/>
    <col min="4632" max="4864" width="6.140625" style="2"/>
    <col min="4865" max="4865" width="3.85546875" style="2" customWidth="1"/>
    <col min="4866" max="4866" width="22" style="2" customWidth="1"/>
    <col min="4867" max="4869" width="7.42578125" style="2" customWidth="1"/>
    <col min="4870" max="4870" width="7.5703125" style="2" customWidth="1"/>
    <col min="4871" max="4887" width="7.42578125" style="2" customWidth="1"/>
    <col min="4888" max="5120" width="6.140625" style="2"/>
    <col min="5121" max="5121" width="3.85546875" style="2" customWidth="1"/>
    <col min="5122" max="5122" width="22" style="2" customWidth="1"/>
    <col min="5123" max="5125" width="7.42578125" style="2" customWidth="1"/>
    <col min="5126" max="5126" width="7.5703125" style="2" customWidth="1"/>
    <col min="5127" max="5143" width="7.42578125" style="2" customWidth="1"/>
    <col min="5144" max="5376" width="6.140625" style="2"/>
    <col min="5377" max="5377" width="3.85546875" style="2" customWidth="1"/>
    <col min="5378" max="5378" width="22" style="2" customWidth="1"/>
    <col min="5379" max="5381" width="7.42578125" style="2" customWidth="1"/>
    <col min="5382" max="5382" width="7.5703125" style="2" customWidth="1"/>
    <col min="5383" max="5399" width="7.42578125" style="2" customWidth="1"/>
    <col min="5400" max="5632" width="6.140625" style="2"/>
    <col min="5633" max="5633" width="3.85546875" style="2" customWidth="1"/>
    <col min="5634" max="5634" width="22" style="2" customWidth="1"/>
    <col min="5635" max="5637" width="7.42578125" style="2" customWidth="1"/>
    <col min="5638" max="5638" width="7.5703125" style="2" customWidth="1"/>
    <col min="5639" max="5655" width="7.42578125" style="2" customWidth="1"/>
    <col min="5656" max="5888" width="6.140625" style="2"/>
    <col min="5889" max="5889" width="3.85546875" style="2" customWidth="1"/>
    <col min="5890" max="5890" width="22" style="2" customWidth="1"/>
    <col min="5891" max="5893" width="7.42578125" style="2" customWidth="1"/>
    <col min="5894" max="5894" width="7.5703125" style="2" customWidth="1"/>
    <col min="5895" max="5911" width="7.42578125" style="2" customWidth="1"/>
    <col min="5912" max="6144" width="6.140625" style="2"/>
    <col min="6145" max="6145" width="3.85546875" style="2" customWidth="1"/>
    <col min="6146" max="6146" width="22" style="2" customWidth="1"/>
    <col min="6147" max="6149" width="7.42578125" style="2" customWidth="1"/>
    <col min="6150" max="6150" width="7.5703125" style="2" customWidth="1"/>
    <col min="6151" max="6167" width="7.42578125" style="2" customWidth="1"/>
    <col min="6168" max="6400" width="6.140625" style="2"/>
    <col min="6401" max="6401" width="3.85546875" style="2" customWidth="1"/>
    <col min="6402" max="6402" width="22" style="2" customWidth="1"/>
    <col min="6403" max="6405" width="7.42578125" style="2" customWidth="1"/>
    <col min="6406" max="6406" width="7.5703125" style="2" customWidth="1"/>
    <col min="6407" max="6423" width="7.42578125" style="2" customWidth="1"/>
    <col min="6424" max="6656" width="6.140625" style="2"/>
    <col min="6657" max="6657" width="3.85546875" style="2" customWidth="1"/>
    <col min="6658" max="6658" width="22" style="2" customWidth="1"/>
    <col min="6659" max="6661" width="7.42578125" style="2" customWidth="1"/>
    <col min="6662" max="6662" width="7.5703125" style="2" customWidth="1"/>
    <col min="6663" max="6679" width="7.42578125" style="2" customWidth="1"/>
    <col min="6680" max="6912" width="6.140625" style="2"/>
    <col min="6913" max="6913" width="3.85546875" style="2" customWidth="1"/>
    <col min="6914" max="6914" width="22" style="2" customWidth="1"/>
    <col min="6915" max="6917" width="7.42578125" style="2" customWidth="1"/>
    <col min="6918" max="6918" width="7.5703125" style="2" customWidth="1"/>
    <col min="6919" max="6935" width="7.42578125" style="2" customWidth="1"/>
    <col min="6936" max="7168" width="6.140625" style="2"/>
    <col min="7169" max="7169" width="3.85546875" style="2" customWidth="1"/>
    <col min="7170" max="7170" width="22" style="2" customWidth="1"/>
    <col min="7171" max="7173" width="7.42578125" style="2" customWidth="1"/>
    <col min="7174" max="7174" width="7.5703125" style="2" customWidth="1"/>
    <col min="7175" max="7191" width="7.42578125" style="2" customWidth="1"/>
    <col min="7192" max="7424" width="6.140625" style="2"/>
    <col min="7425" max="7425" width="3.85546875" style="2" customWidth="1"/>
    <col min="7426" max="7426" width="22" style="2" customWidth="1"/>
    <col min="7427" max="7429" width="7.42578125" style="2" customWidth="1"/>
    <col min="7430" max="7430" width="7.5703125" style="2" customWidth="1"/>
    <col min="7431" max="7447" width="7.42578125" style="2" customWidth="1"/>
    <col min="7448" max="7680" width="6.140625" style="2"/>
    <col min="7681" max="7681" width="3.85546875" style="2" customWidth="1"/>
    <col min="7682" max="7682" width="22" style="2" customWidth="1"/>
    <col min="7683" max="7685" width="7.42578125" style="2" customWidth="1"/>
    <col min="7686" max="7686" width="7.5703125" style="2" customWidth="1"/>
    <col min="7687" max="7703" width="7.42578125" style="2" customWidth="1"/>
    <col min="7704" max="7936" width="6.140625" style="2"/>
    <col min="7937" max="7937" width="3.85546875" style="2" customWidth="1"/>
    <col min="7938" max="7938" width="22" style="2" customWidth="1"/>
    <col min="7939" max="7941" width="7.42578125" style="2" customWidth="1"/>
    <col min="7942" max="7942" width="7.5703125" style="2" customWidth="1"/>
    <col min="7943" max="7959" width="7.42578125" style="2" customWidth="1"/>
    <col min="7960" max="8192" width="6.140625" style="2"/>
    <col min="8193" max="8193" width="3.85546875" style="2" customWidth="1"/>
    <col min="8194" max="8194" width="22" style="2" customWidth="1"/>
    <col min="8195" max="8197" width="7.42578125" style="2" customWidth="1"/>
    <col min="8198" max="8198" width="7.5703125" style="2" customWidth="1"/>
    <col min="8199" max="8215" width="7.42578125" style="2" customWidth="1"/>
    <col min="8216" max="8448" width="6.140625" style="2"/>
    <col min="8449" max="8449" width="3.85546875" style="2" customWidth="1"/>
    <col min="8450" max="8450" width="22" style="2" customWidth="1"/>
    <col min="8451" max="8453" width="7.42578125" style="2" customWidth="1"/>
    <col min="8454" max="8454" width="7.5703125" style="2" customWidth="1"/>
    <col min="8455" max="8471" width="7.42578125" style="2" customWidth="1"/>
    <col min="8472" max="8704" width="6.140625" style="2"/>
    <col min="8705" max="8705" width="3.85546875" style="2" customWidth="1"/>
    <col min="8706" max="8706" width="22" style="2" customWidth="1"/>
    <col min="8707" max="8709" width="7.42578125" style="2" customWidth="1"/>
    <col min="8710" max="8710" width="7.5703125" style="2" customWidth="1"/>
    <col min="8711" max="8727" width="7.42578125" style="2" customWidth="1"/>
    <col min="8728" max="8960" width="6.140625" style="2"/>
    <col min="8961" max="8961" width="3.85546875" style="2" customWidth="1"/>
    <col min="8962" max="8962" width="22" style="2" customWidth="1"/>
    <col min="8963" max="8965" width="7.42578125" style="2" customWidth="1"/>
    <col min="8966" max="8966" width="7.5703125" style="2" customWidth="1"/>
    <col min="8967" max="8983" width="7.42578125" style="2" customWidth="1"/>
    <col min="8984" max="9216" width="6.140625" style="2"/>
    <col min="9217" max="9217" width="3.85546875" style="2" customWidth="1"/>
    <col min="9218" max="9218" width="22" style="2" customWidth="1"/>
    <col min="9219" max="9221" width="7.42578125" style="2" customWidth="1"/>
    <col min="9222" max="9222" width="7.5703125" style="2" customWidth="1"/>
    <col min="9223" max="9239" width="7.42578125" style="2" customWidth="1"/>
    <col min="9240" max="9472" width="6.140625" style="2"/>
    <col min="9473" max="9473" width="3.85546875" style="2" customWidth="1"/>
    <col min="9474" max="9474" width="22" style="2" customWidth="1"/>
    <col min="9475" max="9477" width="7.42578125" style="2" customWidth="1"/>
    <col min="9478" max="9478" width="7.5703125" style="2" customWidth="1"/>
    <col min="9479" max="9495" width="7.42578125" style="2" customWidth="1"/>
    <col min="9496" max="9728" width="6.140625" style="2"/>
    <col min="9729" max="9729" width="3.85546875" style="2" customWidth="1"/>
    <col min="9730" max="9730" width="22" style="2" customWidth="1"/>
    <col min="9731" max="9733" width="7.42578125" style="2" customWidth="1"/>
    <col min="9734" max="9734" width="7.5703125" style="2" customWidth="1"/>
    <col min="9735" max="9751" width="7.42578125" style="2" customWidth="1"/>
    <col min="9752" max="9984" width="6.140625" style="2"/>
    <col min="9985" max="9985" width="3.85546875" style="2" customWidth="1"/>
    <col min="9986" max="9986" width="22" style="2" customWidth="1"/>
    <col min="9987" max="9989" width="7.42578125" style="2" customWidth="1"/>
    <col min="9990" max="9990" width="7.5703125" style="2" customWidth="1"/>
    <col min="9991" max="10007" width="7.42578125" style="2" customWidth="1"/>
    <col min="10008" max="10240" width="6.140625" style="2"/>
    <col min="10241" max="10241" width="3.85546875" style="2" customWidth="1"/>
    <col min="10242" max="10242" width="22" style="2" customWidth="1"/>
    <col min="10243" max="10245" width="7.42578125" style="2" customWidth="1"/>
    <col min="10246" max="10246" width="7.5703125" style="2" customWidth="1"/>
    <col min="10247" max="10263" width="7.42578125" style="2" customWidth="1"/>
    <col min="10264" max="10496" width="6.140625" style="2"/>
    <col min="10497" max="10497" width="3.85546875" style="2" customWidth="1"/>
    <col min="10498" max="10498" width="22" style="2" customWidth="1"/>
    <col min="10499" max="10501" width="7.42578125" style="2" customWidth="1"/>
    <col min="10502" max="10502" width="7.5703125" style="2" customWidth="1"/>
    <col min="10503" max="10519" width="7.42578125" style="2" customWidth="1"/>
    <col min="10520" max="10752" width="6.140625" style="2"/>
    <col min="10753" max="10753" width="3.85546875" style="2" customWidth="1"/>
    <col min="10754" max="10754" width="22" style="2" customWidth="1"/>
    <col min="10755" max="10757" width="7.42578125" style="2" customWidth="1"/>
    <col min="10758" max="10758" width="7.5703125" style="2" customWidth="1"/>
    <col min="10759" max="10775" width="7.42578125" style="2" customWidth="1"/>
    <col min="10776" max="11008" width="6.140625" style="2"/>
    <col min="11009" max="11009" width="3.85546875" style="2" customWidth="1"/>
    <col min="11010" max="11010" width="22" style="2" customWidth="1"/>
    <col min="11011" max="11013" width="7.42578125" style="2" customWidth="1"/>
    <col min="11014" max="11014" width="7.5703125" style="2" customWidth="1"/>
    <col min="11015" max="11031" width="7.42578125" style="2" customWidth="1"/>
    <col min="11032" max="11264" width="6.140625" style="2"/>
    <col min="11265" max="11265" width="3.85546875" style="2" customWidth="1"/>
    <col min="11266" max="11266" width="22" style="2" customWidth="1"/>
    <col min="11267" max="11269" width="7.42578125" style="2" customWidth="1"/>
    <col min="11270" max="11270" width="7.5703125" style="2" customWidth="1"/>
    <col min="11271" max="11287" width="7.42578125" style="2" customWidth="1"/>
    <col min="11288" max="11520" width="6.140625" style="2"/>
    <col min="11521" max="11521" width="3.85546875" style="2" customWidth="1"/>
    <col min="11522" max="11522" width="22" style="2" customWidth="1"/>
    <col min="11523" max="11525" width="7.42578125" style="2" customWidth="1"/>
    <col min="11526" max="11526" width="7.5703125" style="2" customWidth="1"/>
    <col min="11527" max="11543" width="7.42578125" style="2" customWidth="1"/>
    <col min="11544" max="11776" width="6.140625" style="2"/>
    <col min="11777" max="11777" width="3.85546875" style="2" customWidth="1"/>
    <col min="11778" max="11778" width="22" style="2" customWidth="1"/>
    <col min="11779" max="11781" width="7.42578125" style="2" customWidth="1"/>
    <col min="11782" max="11782" width="7.5703125" style="2" customWidth="1"/>
    <col min="11783" max="11799" width="7.42578125" style="2" customWidth="1"/>
    <col min="11800" max="12032" width="6.140625" style="2"/>
    <col min="12033" max="12033" width="3.85546875" style="2" customWidth="1"/>
    <col min="12034" max="12034" width="22" style="2" customWidth="1"/>
    <col min="12035" max="12037" width="7.42578125" style="2" customWidth="1"/>
    <col min="12038" max="12038" width="7.5703125" style="2" customWidth="1"/>
    <col min="12039" max="12055" width="7.42578125" style="2" customWidth="1"/>
    <col min="12056" max="12288" width="6.140625" style="2"/>
    <col min="12289" max="12289" width="3.85546875" style="2" customWidth="1"/>
    <col min="12290" max="12290" width="22" style="2" customWidth="1"/>
    <col min="12291" max="12293" width="7.42578125" style="2" customWidth="1"/>
    <col min="12294" max="12294" width="7.5703125" style="2" customWidth="1"/>
    <col min="12295" max="12311" width="7.42578125" style="2" customWidth="1"/>
    <col min="12312" max="12544" width="6.140625" style="2"/>
    <col min="12545" max="12545" width="3.85546875" style="2" customWidth="1"/>
    <col min="12546" max="12546" width="22" style="2" customWidth="1"/>
    <col min="12547" max="12549" width="7.42578125" style="2" customWidth="1"/>
    <col min="12550" max="12550" width="7.5703125" style="2" customWidth="1"/>
    <col min="12551" max="12567" width="7.42578125" style="2" customWidth="1"/>
    <col min="12568" max="12800" width="6.140625" style="2"/>
    <col min="12801" max="12801" width="3.85546875" style="2" customWidth="1"/>
    <col min="12802" max="12802" width="22" style="2" customWidth="1"/>
    <col min="12803" max="12805" width="7.42578125" style="2" customWidth="1"/>
    <col min="12806" max="12806" width="7.5703125" style="2" customWidth="1"/>
    <col min="12807" max="12823" width="7.42578125" style="2" customWidth="1"/>
    <col min="12824" max="13056" width="6.140625" style="2"/>
    <col min="13057" max="13057" width="3.85546875" style="2" customWidth="1"/>
    <col min="13058" max="13058" width="22" style="2" customWidth="1"/>
    <col min="13059" max="13061" width="7.42578125" style="2" customWidth="1"/>
    <col min="13062" max="13062" width="7.5703125" style="2" customWidth="1"/>
    <col min="13063" max="13079" width="7.42578125" style="2" customWidth="1"/>
    <col min="13080" max="13312" width="6.140625" style="2"/>
    <col min="13313" max="13313" width="3.85546875" style="2" customWidth="1"/>
    <col min="13314" max="13314" width="22" style="2" customWidth="1"/>
    <col min="13315" max="13317" width="7.42578125" style="2" customWidth="1"/>
    <col min="13318" max="13318" width="7.5703125" style="2" customWidth="1"/>
    <col min="13319" max="13335" width="7.42578125" style="2" customWidth="1"/>
    <col min="13336" max="13568" width="6.140625" style="2"/>
    <col min="13569" max="13569" width="3.85546875" style="2" customWidth="1"/>
    <col min="13570" max="13570" width="22" style="2" customWidth="1"/>
    <col min="13571" max="13573" width="7.42578125" style="2" customWidth="1"/>
    <col min="13574" max="13574" width="7.5703125" style="2" customWidth="1"/>
    <col min="13575" max="13591" width="7.42578125" style="2" customWidth="1"/>
    <col min="13592" max="13824" width="6.140625" style="2"/>
    <col min="13825" max="13825" width="3.85546875" style="2" customWidth="1"/>
    <col min="13826" max="13826" width="22" style="2" customWidth="1"/>
    <col min="13827" max="13829" width="7.42578125" style="2" customWidth="1"/>
    <col min="13830" max="13830" width="7.5703125" style="2" customWidth="1"/>
    <col min="13831" max="13847" width="7.42578125" style="2" customWidth="1"/>
    <col min="13848" max="14080" width="6.140625" style="2"/>
    <col min="14081" max="14081" width="3.85546875" style="2" customWidth="1"/>
    <col min="14082" max="14082" width="22" style="2" customWidth="1"/>
    <col min="14083" max="14085" width="7.42578125" style="2" customWidth="1"/>
    <col min="14086" max="14086" width="7.5703125" style="2" customWidth="1"/>
    <col min="14087" max="14103" width="7.42578125" style="2" customWidth="1"/>
    <col min="14104" max="14336" width="6.140625" style="2"/>
    <col min="14337" max="14337" width="3.85546875" style="2" customWidth="1"/>
    <col min="14338" max="14338" width="22" style="2" customWidth="1"/>
    <col min="14339" max="14341" width="7.42578125" style="2" customWidth="1"/>
    <col min="14342" max="14342" width="7.5703125" style="2" customWidth="1"/>
    <col min="14343" max="14359" width="7.42578125" style="2" customWidth="1"/>
    <col min="14360" max="14592" width="6.140625" style="2"/>
    <col min="14593" max="14593" width="3.85546875" style="2" customWidth="1"/>
    <col min="14594" max="14594" width="22" style="2" customWidth="1"/>
    <col min="14595" max="14597" width="7.42578125" style="2" customWidth="1"/>
    <col min="14598" max="14598" width="7.5703125" style="2" customWidth="1"/>
    <col min="14599" max="14615" width="7.42578125" style="2" customWidth="1"/>
    <col min="14616" max="14848" width="6.140625" style="2"/>
    <col min="14849" max="14849" width="3.85546875" style="2" customWidth="1"/>
    <col min="14850" max="14850" width="22" style="2" customWidth="1"/>
    <col min="14851" max="14853" width="7.42578125" style="2" customWidth="1"/>
    <col min="14854" max="14854" width="7.5703125" style="2" customWidth="1"/>
    <col min="14855" max="14871" width="7.42578125" style="2" customWidth="1"/>
    <col min="14872" max="15104" width="6.140625" style="2"/>
    <col min="15105" max="15105" width="3.85546875" style="2" customWidth="1"/>
    <col min="15106" max="15106" width="22" style="2" customWidth="1"/>
    <col min="15107" max="15109" width="7.42578125" style="2" customWidth="1"/>
    <col min="15110" max="15110" width="7.5703125" style="2" customWidth="1"/>
    <col min="15111" max="15127" width="7.42578125" style="2" customWidth="1"/>
    <col min="15128" max="15360" width="6.140625" style="2"/>
    <col min="15361" max="15361" width="3.85546875" style="2" customWidth="1"/>
    <col min="15362" max="15362" width="22" style="2" customWidth="1"/>
    <col min="15363" max="15365" width="7.42578125" style="2" customWidth="1"/>
    <col min="15366" max="15366" width="7.5703125" style="2" customWidth="1"/>
    <col min="15367" max="15383" width="7.42578125" style="2" customWidth="1"/>
    <col min="15384" max="15616" width="6.140625" style="2"/>
    <col min="15617" max="15617" width="3.85546875" style="2" customWidth="1"/>
    <col min="15618" max="15618" width="22" style="2" customWidth="1"/>
    <col min="15619" max="15621" width="7.42578125" style="2" customWidth="1"/>
    <col min="15622" max="15622" width="7.5703125" style="2" customWidth="1"/>
    <col min="15623" max="15639" width="7.42578125" style="2" customWidth="1"/>
    <col min="15640" max="15872" width="6.140625" style="2"/>
    <col min="15873" max="15873" width="3.85546875" style="2" customWidth="1"/>
    <col min="15874" max="15874" width="22" style="2" customWidth="1"/>
    <col min="15875" max="15877" width="7.42578125" style="2" customWidth="1"/>
    <col min="15878" max="15878" width="7.5703125" style="2" customWidth="1"/>
    <col min="15879" max="15895" width="7.42578125" style="2" customWidth="1"/>
    <col min="15896" max="16128" width="6.140625" style="2"/>
    <col min="16129" max="16129" width="3.85546875" style="2" customWidth="1"/>
    <col min="16130" max="16130" width="22" style="2" customWidth="1"/>
    <col min="16131" max="16133" width="7.42578125" style="2" customWidth="1"/>
    <col min="16134" max="16134" width="7.5703125" style="2" customWidth="1"/>
    <col min="16135" max="16151" width="7.42578125" style="2" customWidth="1"/>
    <col min="16152" max="16384" width="6.140625" style="2"/>
  </cols>
  <sheetData>
    <row r="1" spans="1:23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 t="s">
        <v>59</v>
      </c>
      <c r="T1" s="115"/>
      <c r="U1" s="115"/>
      <c r="V1" s="115"/>
      <c r="W1" s="115"/>
    </row>
    <row r="2" spans="1:23" ht="22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  <c r="T2" s="115"/>
      <c r="U2" s="115"/>
      <c r="V2" s="115"/>
      <c r="W2" s="115"/>
    </row>
    <row r="3" spans="1:23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3" s="4" customFormat="1" ht="14.25" customHeight="1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 customHeight="1">
      <c r="A5" s="1" t="s">
        <v>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 customHeight="1" thickBot="1">
      <c r="A6" s="3"/>
      <c r="K6" s="104"/>
      <c r="M6" s="6"/>
      <c r="N6" s="6"/>
      <c r="O6" s="6"/>
      <c r="P6" s="2"/>
      <c r="Q6" s="2"/>
      <c r="R6" s="2"/>
      <c r="S6" s="2"/>
      <c r="T6" s="2"/>
      <c r="U6" s="2"/>
      <c r="V6" s="2"/>
      <c r="W6" s="2"/>
    </row>
    <row r="7" spans="1:23" ht="14.25" customHeight="1" thickBot="1">
      <c r="A7" s="7" t="s">
        <v>0</v>
      </c>
      <c r="B7" s="8" t="s">
        <v>1</v>
      </c>
      <c r="C7" s="9" t="s">
        <v>21</v>
      </c>
      <c r="D7" s="10"/>
      <c r="E7" s="10"/>
      <c r="F7" s="10"/>
      <c r="G7" s="10"/>
      <c r="H7" s="10"/>
      <c r="I7" s="10"/>
      <c r="J7" s="11"/>
      <c r="K7" s="12" t="s">
        <v>22</v>
      </c>
      <c r="L7" s="10" t="s">
        <v>23</v>
      </c>
      <c r="M7" s="10"/>
      <c r="N7" s="10"/>
      <c r="O7" s="10"/>
      <c r="P7" s="12" t="s">
        <v>24</v>
      </c>
      <c r="Q7" s="13" t="s">
        <v>25</v>
      </c>
      <c r="R7" s="13"/>
      <c r="S7" s="13"/>
      <c r="T7" s="13"/>
      <c r="U7" s="13"/>
      <c r="V7" s="14"/>
      <c r="W7" s="15" t="s">
        <v>63</v>
      </c>
    </row>
    <row r="8" spans="1:23" s="28" customFormat="1" ht="86.25" customHeight="1" thickBot="1">
      <c r="A8" s="16"/>
      <c r="B8" s="17"/>
      <c r="C8" s="18" t="s">
        <v>3</v>
      </c>
      <c r="D8" s="19" t="s">
        <v>5</v>
      </c>
      <c r="E8" s="19" t="s">
        <v>2</v>
      </c>
      <c r="F8" s="19" t="s">
        <v>4</v>
      </c>
      <c r="G8" s="19" t="s">
        <v>7</v>
      </c>
      <c r="H8" s="19" t="s">
        <v>6</v>
      </c>
      <c r="I8" s="19" t="s">
        <v>19</v>
      </c>
      <c r="J8" s="19" t="s">
        <v>8</v>
      </c>
      <c r="K8" s="20"/>
      <c r="L8" s="21" t="s">
        <v>3</v>
      </c>
      <c r="M8" s="19" t="s">
        <v>5</v>
      </c>
      <c r="N8" s="19" t="s">
        <v>4</v>
      </c>
      <c r="O8" s="22" t="s">
        <v>19</v>
      </c>
      <c r="P8" s="23"/>
      <c r="Q8" s="24" t="s">
        <v>2</v>
      </c>
      <c r="R8" s="25" t="s">
        <v>4</v>
      </c>
      <c r="S8" s="25" t="s">
        <v>5</v>
      </c>
      <c r="T8" s="25" t="s">
        <v>7</v>
      </c>
      <c r="U8" s="26" t="s">
        <v>19</v>
      </c>
      <c r="V8" s="116" t="s">
        <v>62</v>
      </c>
      <c r="W8" s="27"/>
    </row>
    <row r="9" spans="1:23" s="35" customFormat="1" ht="14.25" customHeight="1" thickBot="1">
      <c r="A9" s="29">
        <v>1</v>
      </c>
      <c r="B9" s="30">
        <v>2</v>
      </c>
      <c r="C9" s="30">
        <v>3</v>
      </c>
      <c r="D9" s="31">
        <v>4</v>
      </c>
      <c r="E9" s="32">
        <v>5</v>
      </c>
      <c r="F9" s="32">
        <v>6</v>
      </c>
      <c r="G9" s="32">
        <v>7</v>
      </c>
      <c r="H9" s="33">
        <v>8</v>
      </c>
      <c r="I9" s="32">
        <v>9</v>
      </c>
      <c r="J9" s="32">
        <v>10</v>
      </c>
      <c r="K9" s="112">
        <v>11</v>
      </c>
      <c r="L9" s="33">
        <v>12</v>
      </c>
      <c r="M9" s="32">
        <v>13</v>
      </c>
      <c r="N9" s="32">
        <v>14</v>
      </c>
      <c r="O9" s="32">
        <v>15</v>
      </c>
      <c r="P9" s="29">
        <v>16</v>
      </c>
      <c r="Q9" s="34">
        <v>17</v>
      </c>
      <c r="R9" s="32">
        <v>18</v>
      </c>
      <c r="S9" s="32">
        <v>19</v>
      </c>
      <c r="T9" s="32">
        <v>20</v>
      </c>
      <c r="U9" s="33">
        <v>21</v>
      </c>
      <c r="V9" s="29">
        <v>22</v>
      </c>
      <c r="W9" s="29">
        <v>22</v>
      </c>
    </row>
    <row r="10" spans="1:23" s="35" customFormat="1" ht="14.25" customHeight="1">
      <c r="A10" s="36">
        <v>1</v>
      </c>
      <c r="B10" s="37" t="s">
        <v>26</v>
      </c>
      <c r="C10" s="38" t="str">
        <f>IF('[1]расчет лимита'!C9&lt;='[1]заявки ОДУ'!C9,'[1]расчет лимита'!C9,'[1]заявки ОДУ'!C9)</f>
        <v/>
      </c>
      <c r="D10" s="39">
        <f>IF('[1]расчет лимита'!D9&lt;='[1]заявки ОДУ'!D9,'[1]расчет лимита'!D9,'[1]заявки ОДУ'!D9)</f>
        <v>1</v>
      </c>
      <c r="E10" s="39">
        <v>5</v>
      </c>
      <c r="F10" s="39">
        <f>IF('[1]расчет лимита'!F9&lt;='[1]заявки ОДУ'!F9,'[1]расчет лимита'!F9,'[1]заявки ОДУ'!F9)</f>
        <v>1</v>
      </c>
      <c r="G10" s="40" t="str">
        <f>IF('[1]расчет лимита'!G9&lt;='[1]заявки ОДУ'!G9,'[1]расчет лимита'!G9,'[1]заявки ОДУ'!G9)</f>
        <v/>
      </c>
      <c r="H10" s="40" t="str">
        <f>IF('[1]заявки ОДУ'!H9=0,"",IF('[1]заявки ОДУ'!H$50&lt;'[1]заявки ОДУ'!H$51,'[1]заявки ОДУ'!H9,'[1]Кз река'!$C9*[1]Vmin!H$53))</f>
        <v/>
      </c>
      <c r="I10" s="39">
        <f>IF('[1]расчет лимита'!I9&lt;='[1]заявки ОДУ'!I9,'[1]расчет лимита'!I9,'[1]заявки ОДУ'!I9)</f>
        <v>9.4032096288866593E-2</v>
      </c>
      <c r="J10" s="41" t="str">
        <f>IF('[1]расчет лимита'!J9&lt;='[1]заявки ОДУ'!J9,'[1]расчет лимита'!J9,'[1]заявки ОДУ'!J9)</f>
        <v/>
      </c>
      <c r="K10" s="44">
        <f>SUM(D10:J10)</f>
        <v>7.094032096288867</v>
      </c>
      <c r="L10" s="42" t="str">
        <f>IF('[1]расчет лимита'!L9&lt;='[1]заявки ОДУ'!L9,'[1]расчет лимита'!L9,'[1]заявки ОДУ'!L9)</f>
        <v/>
      </c>
      <c r="M10" s="42">
        <f>IF('[1]расчет лимита'!M9&lt;='[1]заявки ОДУ'!M9,'[1]расчет лимита'!M9,'[1]заявки ОДУ'!M9)</f>
        <v>1</v>
      </c>
      <c r="N10" s="42">
        <f>IF('[1]расчет лимита'!N9&lt;='[1]заявки ОДУ'!N9,'[1]расчет лимита'!N9,'[1]заявки ОДУ'!N9)</f>
        <v>1</v>
      </c>
      <c r="O10" s="43">
        <v>1</v>
      </c>
      <c r="P10" s="44">
        <f>SUM(M10:O10)</f>
        <v>3</v>
      </c>
      <c r="Q10" s="45" t="str">
        <f>IF('[1]заявки ОДУ'!Q9=0,"",IF('[1]заявки ОДУ'!Q$50&lt;'[1]заявки ОДУ'!Q$51,'[1]заявки ОДУ'!Q9,'[1]Кз оз.Таймыр'!$C9*[1]Vmin!Q$53))</f>
        <v/>
      </c>
      <c r="R10" s="46"/>
      <c r="S10" s="47"/>
      <c r="T10" s="48"/>
      <c r="U10" s="48"/>
      <c r="V10" s="49"/>
      <c r="W10" s="50">
        <f>K10+P10+V10</f>
        <v>10.094032096288867</v>
      </c>
    </row>
    <row r="11" spans="1:23" s="54" customFormat="1" ht="12.95" customHeight="1">
      <c r="A11" s="36">
        <v>2</v>
      </c>
      <c r="B11" s="51" t="s">
        <v>27</v>
      </c>
      <c r="C11" s="52" t="str">
        <f>IF('[1]расчет лимита'!C10&lt;='[1]заявки ОДУ'!C10,'[1]расчет лимита'!C10,'[1]заявки ОДУ'!C10)</f>
        <v/>
      </c>
      <c r="D11" s="42" t="str">
        <f>IF('[1]расчет лимита'!D10&lt;='[1]заявки ОДУ'!D10,'[1]расчет лимита'!D10,'[1]заявки ОДУ'!D10)</f>
        <v/>
      </c>
      <c r="E11" s="42" t="str">
        <f>IF('[1]расчет лимита'!E10&lt;='[1]заявки ОДУ'!E10,'[1]расчет лимита'!E10,'[1]заявки ОДУ'!E10)</f>
        <v/>
      </c>
      <c r="F11" s="42" t="str">
        <f>IF('[1]расчет лимита'!F10&lt;='[1]заявки ОДУ'!F10,'[1]расчет лимита'!F10,'[1]заявки ОДУ'!F10)</f>
        <v/>
      </c>
      <c r="G11" s="43" t="str">
        <f>IF('[1]расчет лимита'!G10&lt;='[1]заявки ОДУ'!G10,'[1]расчет лимита'!G10,'[1]заявки ОДУ'!G10)</f>
        <v/>
      </c>
      <c r="H11" s="43" t="str">
        <f>IF('[1]заявки ОДУ'!H10=0,"",IF('[1]заявки ОДУ'!H$50&lt;'[1]заявки ОДУ'!H$51,'[1]заявки ОДУ'!H10,'[1]Кз река'!$C10*[1]Vmin!H$53))</f>
        <v/>
      </c>
      <c r="I11" s="42" t="str">
        <f>IF('[1]расчет лимита'!I10&lt;='[1]заявки ОДУ'!I10,'[1]расчет лимита'!I10,'[1]заявки ОДУ'!I10)</f>
        <v/>
      </c>
      <c r="J11" s="53" t="str">
        <f>IF('[1]расчет лимита'!J10&lt;='[1]заявки ОДУ'!J10,'[1]расчет лимита'!J10,'[1]заявки ОДУ'!J10)</f>
        <v/>
      </c>
      <c r="K11" s="58"/>
      <c r="L11" s="42" t="str">
        <f>IF('[1]расчет лимита'!L10&lt;='[1]заявки ОДУ'!L10,'[1]расчет лимита'!L10,'[1]заявки ОДУ'!L10)</f>
        <v/>
      </c>
      <c r="M11" s="42" t="str">
        <f>IF('[1]расчет лимита'!M10&lt;='[1]заявки ОДУ'!M10,'[1]расчет лимита'!M10,'[1]заявки ОДУ'!M10)</f>
        <v/>
      </c>
      <c r="N11" s="42" t="str">
        <f>IF('[1]расчет лимита'!N10&lt;='[1]заявки ОДУ'!N10,'[1]расчет лимита'!N10,'[1]заявки ОДУ'!N10)</f>
        <v/>
      </c>
      <c r="O11" s="43" t="str">
        <f>IF('[1]расчет лимита'!O10&lt;='[1]заявки ОДУ'!O10,'[1]расчет лимита'!O10,'[1]заявки ОДУ'!O10)</f>
        <v/>
      </c>
      <c r="P11" s="50"/>
      <c r="Q11" s="42">
        <f>IF('[1]расчет лимита'!Q10&lt;='[1]заявки ОДУ'!Q10,'[1]расчет лимита'!Q10,'[1]заявки ОДУ'!Q10)+'[1]ограничение по заявке'!$Q$60*'[1]Кз оз.Таймыр'!C10</f>
        <v>0.28175712492004457</v>
      </c>
      <c r="R11" s="42">
        <f>IF('[1]расчет лимита'!R10&lt;='[1]заявки ОДУ'!R10,'[1]расчет лимита'!R10,'[1]заявки ОДУ'!R10)+'[1]ограничение по заявке'!$R$60*'[1]Кз оз.Таймыр'!C10</f>
        <v>0.79084269662921369</v>
      </c>
      <c r="S11" s="42">
        <f>IF('[1]расчет лимита'!S10&lt;='[1]заявки ОДУ'!S10,'[1]расчет лимита'!S10,'[1]заявки ОДУ'!S10)+'[1]ограничение по заявке'!$S$60*'[1]Кз оз.Таймыр'!C10</f>
        <v>1.0186094674556214</v>
      </c>
      <c r="T11" s="42">
        <f>IF('[1]расчет лимита'!T10&lt;='[1]заявки ОДУ'!T10,'[1]расчет лимита'!T10,'[1]заявки ОДУ'!T10)</f>
        <v>1.4354066985645933E-2</v>
      </c>
      <c r="U11" s="42">
        <f>IF('[1]расчет лимита'!U10&lt;='[1]заявки ОДУ'!U10,'[1]расчет лимита'!U10,'[1]заявки ОДУ'!U10)</f>
        <v>6.0000000000000005E-2</v>
      </c>
      <c r="V11" s="50">
        <f>SUM(Q11:U11)</f>
        <v>2.1655633559905256</v>
      </c>
      <c r="W11" s="50">
        <f>K11+P11+V11</f>
        <v>2.1655633559905256</v>
      </c>
    </row>
    <row r="12" spans="1:23" s="54" customFormat="1" ht="12.95" customHeight="1">
      <c r="A12" s="36">
        <v>3</v>
      </c>
      <c r="B12" s="55" t="s">
        <v>9</v>
      </c>
      <c r="C12" s="52">
        <f>IF('[1]расчет лимита'!C11&lt;='[1]заявки ОДУ'!C11,'[1]расчет лимита'!C11,'[1]заявки ОДУ'!C11)</f>
        <v>0.36065260948382788</v>
      </c>
      <c r="D12" s="42">
        <f>IF('[1]расчет лимита'!D11&lt;='[1]заявки ОДУ'!D11,'[1]расчет лимита'!D11,'[1]заявки ОДУ'!D11)</f>
        <v>2.4530873257154844</v>
      </c>
      <c r="E12" s="42">
        <f>IF('[1]расчет лимита'!E11&lt;='[1]заявки ОДУ'!E11,'[1]расчет лимита'!E11,'[1]заявки ОДУ'!E11)</f>
        <v>4.5753005643248565</v>
      </c>
      <c r="F12" s="42">
        <f>IF('[1]расчет лимита'!F11&lt;='[1]заявки ОДУ'!F11,'[1]расчет лимита'!F11,'[1]заявки ОДУ'!F11)</f>
        <v>1.3879792965036448</v>
      </c>
      <c r="G12" s="43">
        <f>IF('[1]расчет лимита'!G11&lt;='[1]заявки ОДУ'!G11,'[1]расчет лимита'!G11,'[1]заявки ОДУ'!G11)</f>
        <v>0.26411403018446067</v>
      </c>
      <c r="H12" s="43">
        <v>0.04</v>
      </c>
      <c r="I12" s="42">
        <f>IF('[1]расчет лимита'!I11&lt;='[1]заявки ОДУ'!I11,'[1]расчет лимита'!I11,'[1]заявки ОДУ'!I11)</f>
        <v>0.11283851554663991</v>
      </c>
      <c r="J12" s="56">
        <f>IF('[1]расчет лимита'!J11&lt;='[1]заявки ОДУ'!J11,'[1]расчет лимита'!J11,'[1]заявки ОДУ'!J11)</f>
        <v>0.28687500000000005</v>
      </c>
      <c r="K12" s="58">
        <f t="shared" ref="K12:K50" si="0">SUM(D12:J12)</f>
        <v>9.1201947322750847</v>
      </c>
      <c r="L12" s="42">
        <f>IF('[1]расчет лимита'!L11&lt;='[1]заявки ОДУ'!L11,'[1]расчет лимита'!L11,'[1]заявки ОДУ'!L11)</f>
        <v>1.6196483049394987</v>
      </c>
      <c r="M12" s="42">
        <f>IF('[1]расчет лимита'!M11&lt;='[1]заявки ОДУ'!M11,'[1]расчет лимита'!M11,'[1]заявки ОДУ'!M11)</f>
        <v>3.1243511925843608</v>
      </c>
      <c r="N12" s="42">
        <f>IF('[1]расчет лимита'!N11&lt;='[1]заявки ОДУ'!N11,'[1]расчет лимита'!N11,'[1]заявки ОДУ'!N11)</f>
        <v>4.1512423371931186</v>
      </c>
      <c r="O12" s="43">
        <f>IF('[1]расчет лимита'!O11&lt;='[1]заявки ОДУ'!O11,'[1]расчет лимита'!O11,'[1]заявки ОДУ'!O11)</f>
        <v>0.99566017725006417</v>
      </c>
      <c r="P12" s="50">
        <f>SUM(L12:O12)</f>
        <v>9.8909020119670412</v>
      </c>
      <c r="Q12" s="42">
        <f>IF('[1]расчет лимита'!Q11&lt;='[1]заявки ОДУ'!Q11,'[1]расчет лимита'!Q11,'[1]заявки ОДУ'!Q11)</f>
        <v>3.0492081447963799</v>
      </c>
      <c r="R12" s="42">
        <f>IF('[1]расчет лимита'!R11&lt;='[1]заявки ОДУ'!R11,'[1]расчет лимита'!R11,'[1]заявки ОДУ'!R11)</f>
        <v>5.0511235955056186</v>
      </c>
      <c r="S12" s="42">
        <f>IF('[1]расчет лимита'!S11&lt;='[1]заявки ОДУ'!S11,'[1]расчет лимита'!S11,'[1]заявки ОДУ'!S11)</f>
        <v>9.5778106508875744</v>
      </c>
      <c r="T12" s="42">
        <f>IF('[1]расчет лимита'!T11&lt;='[1]заявки ОДУ'!T11,'[1]расчет лимита'!T11,'[1]заявки ОДУ'!T11)</f>
        <v>0.19377990430622011</v>
      </c>
      <c r="U12" s="42">
        <f>IF('[1]расчет лимита'!U11&lt;='[1]заявки ОДУ'!U11,'[1]расчет лимита'!U11,'[1]заявки ОДУ'!U11)</f>
        <v>0.81</v>
      </c>
      <c r="V12" s="50">
        <f>SUM(Q12:U12)</f>
        <v>18.681922295495792</v>
      </c>
      <c r="W12" s="50">
        <f>K12+P12+V12</f>
        <v>37.693019039737919</v>
      </c>
    </row>
    <row r="13" spans="1:23" s="54" customFormat="1" ht="12.95" customHeight="1">
      <c r="A13" s="36">
        <v>4</v>
      </c>
      <c r="B13" s="55" t="s">
        <v>28</v>
      </c>
      <c r="C13" s="52">
        <v>0.03</v>
      </c>
      <c r="D13" s="42">
        <f>IF('[1]расчет лимита'!D12&lt;='[1]заявки ОДУ'!D12,'[1]расчет лимита'!D12,'[1]заявки ОДУ'!D12)</f>
        <v>0.14718523954292906</v>
      </c>
      <c r="E13" s="42">
        <f>IF('[1]расчет лимита'!E12&lt;='[1]заявки ОДУ'!E12,'[1]расчет лимита'!E12,'[1]заявки ОДУ'!E12)</f>
        <v>0.27451803385949136</v>
      </c>
      <c r="F13" s="42">
        <f>IF('[1]расчет лимита'!F12&lt;='[1]заявки ОДУ'!F12,'[1]расчет лимита'!F12,'[1]заявки ОДУ'!F12)</f>
        <v>8.3278757790218677E-2</v>
      </c>
      <c r="G13" s="43">
        <f>IF('[1]расчет лимита'!G12&lt;='[1]заявки ОДУ'!G12,'[1]расчет лимита'!G12,'[1]заявки ОДУ'!G12)</f>
        <v>1.5846841811067637E-2</v>
      </c>
      <c r="H13" s="43" t="str">
        <f>IF('[1]заявки ОДУ'!H12=0,"",IF('[1]заявки ОДУ'!H$50&lt;'[1]заявки ОДУ'!H$51,'[1]заявки ОДУ'!H12,'[1]Кз река'!$C12*[1]Vmin!H$53))</f>
        <v/>
      </c>
      <c r="I13" s="42" t="str">
        <f>IF('[1]расчет лимита'!I12&lt;='[1]заявки ОДУ'!I12,'[1]расчет лимита'!I12,'[1]заявки ОДУ'!I12)</f>
        <v/>
      </c>
      <c r="J13" s="56" t="str">
        <f>IF('[1]расчет лимита'!J12&lt;='[1]заявки ОДУ'!J12,'[1]расчет лимита'!J12,'[1]заявки ОДУ'!J12)</f>
        <v/>
      </c>
      <c r="K13" s="58">
        <f t="shared" si="0"/>
        <v>0.52082887300370673</v>
      </c>
      <c r="L13" s="42" t="str">
        <f>IF('[1]расчет лимита'!L12&lt;='[1]заявки ОДУ'!L12,'[1]расчет лимита'!L12,'[1]заявки ОДУ'!L12)</f>
        <v/>
      </c>
      <c r="M13" s="42" t="str">
        <f>IF('[1]расчет лимита'!M12&lt;='[1]заявки ОДУ'!M12,'[1]расчет лимита'!M12,'[1]заявки ОДУ'!M12)</f>
        <v/>
      </c>
      <c r="N13" s="42">
        <f>IF('[1]расчет лимита'!N12&lt;='[1]заявки ОДУ'!N12,'[1]расчет лимита'!N12,'[1]заявки ОДУ'!N12)</f>
        <v>0.24907454023158712</v>
      </c>
      <c r="O13" s="43">
        <f>IF('[1]расчет лимита'!O12&lt;='[1]заявки ОДУ'!O12,'[1]расчет лимита'!O12,'[1]заявки ОДУ'!O12)</f>
        <v>5.9739610635003847E-2</v>
      </c>
      <c r="P13" s="50">
        <f>SUM(L13:O13)</f>
        <v>0.30881415086659098</v>
      </c>
      <c r="Q13" s="42" t="str">
        <f>IF('[1]расчет лимита'!Q12&lt;='[1]заявки ОДУ'!Q12,'[1]расчет лимита'!Q12,'[1]заявки ОДУ'!Q12)</f>
        <v/>
      </c>
      <c r="R13" s="42" t="str">
        <f>IF('[1]расчет лимита'!R12&lt;='[1]заявки ОДУ'!R12,'[1]расчет лимита'!R12,'[1]заявки ОДУ'!R12)</f>
        <v/>
      </c>
      <c r="S13" s="42" t="str">
        <f>IF('[1]расчет лимита'!S12&lt;='[1]заявки ОДУ'!S12,'[1]расчет лимита'!S12,'[1]заявки ОДУ'!S12)</f>
        <v/>
      </c>
      <c r="T13" s="42" t="str">
        <f>IF('[1]расчет лимита'!T12&lt;='[1]заявки ОДУ'!T12,'[1]расчет лимита'!T12,'[1]заявки ОДУ'!T12)</f>
        <v/>
      </c>
      <c r="U13" s="42" t="str">
        <f>IF('[1]расчет лимита'!U12&lt;='[1]заявки ОДУ'!U12,'[1]расчет лимита'!U12,'[1]заявки ОДУ'!U12)</f>
        <v/>
      </c>
      <c r="V13" s="50"/>
      <c r="W13" s="50">
        <f>K13+P13+V13</f>
        <v>0.82964302387029765</v>
      </c>
    </row>
    <row r="14" spans="1:23" s="54" customFormat="1" ht="12.95" customHeight="1">
      <c r="A14" s="36">
        <v>5</v>
      </c>
      <c r="B14" s="51" t="s">
        <v>29</v>
      </c>
      <c r="C14" s="52" t="str">
        <f>IF('[1]расчет лимита'!C13&lt;='[1]заявки ОДУ'!C13,'[1]расчет лимита'!C13,'[1]заявки ОДУ'!C13)</f>
        <v/>
      </c>
      <c r="D14" s="42" t="str">
        <f>IF('[1]расчет лимита'!D13&lt;='[1]заявки ОДУ'!D13,'[1]расчет лимита'!D13,'[1]заявки ОДУ'!D13)</f>
        <v/>
      </c>
      <c r="E14" s="57" t="str">
        <f>IF('[1]расчет лимита'!E13&lt;='[1]заявки ОДУ'!E13,'[1]расчет лимита'!E13,'[1]заявки ОДУ'!E13)</f>
        <v/>
      </c>
      <c r="F14" s="43" t="str">
        <f>IF('[1]расчет лимита'!F13&lt;='[1]заявки ОДУ'!F13,'[1]расчет лимита'!F13,'[1]заявки ОДУ'!F13)</f>
        <v/>
      </c>
      <c r="G14" s="43" t="str">
        <f>IF('[1]расчет лимита'!G13&lt;='[1]заявки ОДУ'!G13,'[1]расчет лимита'!G13,'[1]заявки ОДУ'!G13)</f>
        <v/>
      </c>
      <c r="H14" s="43" t="str">
        <f>IF('[1]заявки ОДУ'!H13=0,"",IF('[1]заявки ОДУ'!H$50&lt;'[1]заявки ОДУ'!H$51,'[1]заявки ОДУ'!H13,'[1]Кз река'!$C13*[1]Vmin!H$53))</f>
        <v/>
      </c>
      <c r="I14" s="42" t="str">
        <f>IF('[1]расчет лимита'!I13&lt;='[1]заявки ОДУ'!I13,'[1]расчет лимита'!I13,'[1]заявки ОДУ'!I13)</f>
        <v/>
      </c>
      <c r="J14" s="56" t="str">
        <f>IF('[1]расчет лимита'!J13&lt;='[1]заявки ОДУ'!J13,'[1]расчет лимита'!J13,'[1]заявки ОДУ'!J13)</f>
        <v/>
      </c>
      <c r="K14" s="58"/>
      <c r="L14" s="42" t="str">
        <f>IF('[1]расчет лимита'!L13&lt;='[1]заявки ОДУ'!L13,'[1]расчет лимита'!L13,'[1]заявки ОДУ'!L13)</f>
        <v/>
      </c>
      <c r="M14" s="42">
        <v>2.8</v>
      </c>
      <c r="N14" s="42">
        <v>3.92</v>
      </c>
      <c r="O14" s="43">
        <v>1</v>
      </c>
      <c r="P14" s="58">
        <f>SUM(L14:O14)</f>
        <v>7.72</v>
      </c>
      <c r="Q14" s="42">
        <f>IF('[1]расчет лимита'!Q13&lt;='[1]заявки ОДУ'!Q13,'[1]расчет лимита'!Q13,'[1]заявки ОДУ'!Q13)+'[1]ограничение по заявке'!$Q$60*'[1]Кз оз.Таймыр'!C13</f>
        <v>0.28175712492004457</v>
      </c>
      <c r="R14" s="42">
        <f>IF('[1]расчет лимита'!R13&lt;='[1]заявки ОДУ'!R13,'[1]расчет лимита'!R13,'[1]заявки ОДУ'!R13)+'[1]ограничение по заявке'!$R$60*'[1]Кз оз.Таймыр'!C13</f>
        <v>0.79084269662921369</v>
      </c>
      <c r="S14" s="42">
        <f>IF('[1]расчет лимита'!S13&lt;='[1]заявки ОДУ'!S13,'[1]расчет лимита'!S13,'[1]заявки ОДУ'!S13)+'[1]ограничение по заявке'!$S$60*'[1]Кз оз.Таймыр'!C13</f>
        <v>1.0186094674556214</v>
      </c>
      <c r="T14" s="42">
        <f>IF('[1]расчет лимита'!T13&lt;='[1]заявки ОДУ'!T13,'[1]расчет лимита'!T13,'[1]заявки ОДУ'!T13)</f>
        <v>1.4354066985645933E-2</v>
      </c>
      <c r="U14" s="42">
        <f>IF('[1]расчет лимита'!U13&lt;='[1]заявки ОДУ'!U13,'[1]расчет лимита'!U13,'[1]заявки ОДУ'!U13)</f>
        <v>6.0000000000000005E-2</v>
      </c>
      <c r="V14" s="50">
        <f>SUM(Q14:U14)</f>
        <v>2.1655633559905256</v>
      </c>
      <c r="W14" s="50">
        <f>K14+P14+V14</f>
        <v>9.8855633559905254</v>
      </c>
    </row>
    <row r="15" spans="1:23" s="54" customFormat="1" ht="12.95" customHeight="1">
      <c r="A15" s="36">
        <v>6</v>
      </c>
      <c r="B15" s="59" t="s">
        <v>10</v>
      </c>
      <c r="C15" s="52">
        <f>IF('[1]расчет лимита'!C14&lt;='[1]заявки ОДУ'!C14,'[1]расчет лимита'!C14,'[1]заявки ОДУ'!C14)</f>
        <v>6.4917469707089018E-2</v>
      </c>
      <c r="D15" s="42">
        <f>IF('[1]расчет лимита'!D14&lt;='[1]заявки ОДУ'!D14,'[1]расчет лимита'!D14,'[1]заявки ОДУ'!D14)+'[1]ограничение по заявке'!$D$60*'[1]Кз река'!C14</f>
        <v>0.60424586722231133</v>
      </c>
      <c r="E15" s="43">
        <v>1</v>
      </c>
      <c r="F15" s="43">
        <f>IF('[1]расчет лимита'!F14&lt;='[1]заявки ОДУ'!F14,'[1]расчет лимита'!F14,'[1]заявки ОДУ'!F14)</f>
        <v>0.24983627337065606</v>
      </c>
      <c r="G15" s="43">
        <f>IF('[1]расчет лимита'!G14&lt;='[1]заявки ОДУ'!G14,'[1]расчет лимита'!G14,'[1]заявки ОДУ'!G14)</f>
        <v>4.7540525433202918E-2</v>
      </c>
      <c r="H15" s="43">
        <v>0.01</v>
      </c>
      <c r="I15" s="42" t="str">
        <f>IF('[1]расчет лимита'!I14&lt;='[1]заявки ОДУ'!I14,'[1]расчет лимита'!I14,'[1]заявки ОДУ'!I14)</f>
        <v/>
      </c>
      <c r="J15" s="56" t="str">
        <f>IF('[1]расчет лимита'!J14&lt;='[1]заявки ОДУ'!J14,'[1]расчет лимита'!J14,'[1]заявки ОДУ'!J14)</f>
        <v/>
      </c>
      <c r="K15" s="58">
        <f t="shared" si="0"/>
        <v>1.9116226660261704</v>
      </c>
      <c r="L15" s="42"/>
      <c r="M15" s="42"/>
      <c r="N15" s="42"/>
      <c r="O15" s="43"/>
      <c r="P15" s="58"/>
      <c r="Q15" s="42"/>
      <c r="R15" s="42"/>
      <c r="S15" s="42"/>
      <c r="T15" s="42"/>
      <c r="U15" s="42"/>
      <c r="V15" s="50"/>
      <c r="W15" s="50">
        <f t="shared" ref="W15:W50" si="1">K15+P15+V15</f>
        <v>1.9116226660261704</v>
      </c>
    </row>
    <row r="16" spans="1:23" s="54" customFormat="1" ht="12.95" customHeight="1">
      <c r="A16" s="36">
        <v>7</v>
      </c>
      <c r="B16" s="59" t="s">
        <v>30</v>
      </c>
      <c r="C16" s="52">
        <v>0.03</v>
      </c>
      <c r="D16" s="42">
        <v>0.21</v>
      </c>
      <c r="E16" s="43">
        <f>IF('[1]расчет лимита'!E15&lt;='[1]заявки ОДУ'!E15,'[1]расчет лимита'!E15,'[1]заявки ОДУ'!E15)+'[1]ограничение по заявке'!$E$60*'[1]Кз река'!C15</f>
        <v>0.39721753140937482</v>
      </c>
      <c r="F16" s="43">
        <v>0.1</v>
      </c>
      <c r="G16" s="43" t="str">
        <f>IF('[1]расчет лимита'!G15&lt;='[1]заявки ОДУ'!G15,'[1]расчет лимита'!G15,'[1]заявки ОДУ'!G15)</f>
        <v/>
      </c>
      <c r="H16" s="43" t="str">
        <f>IF('[1]заявки ОДУ'!H15=0,"",IF('[1]заявки ОДУ'!H$50&lt;'[1]заявки ОДУ'!H$51,'[1]заявки ОДУ'!H15,'[1]Кз река'!$C15*[1]Vmin!H$53))</f>
        <v/>
      </c>
      <c r="I16" s="42" t="str">
        <f>IF('[1]расчет лимита'!I15&lt;='[1]заявки ОДУ'!I15,'[1]расчет лимита'!I15,'[1]заявки ОДУ'!I15)</f>
        <v/>
      </c>
      <c r="J16" s="56" t="str">
        <f>IF('[1]расчет лимита'!J15&lt;='[1]заявки ОДУ'!J15,'[1]расчет лимита'!J15,'[1]заявки ОДУ'!J15)</f>
        <v/>
      </c>
      <c r="K16" s="58">
        <f t="shared" si="0"/>
        <v>0.70721753140937482</v>
      </c>
      <c r="L16" s="42" t="str">
        <f>IF('[1]расчет лимита'!L15&lt;='[1]заявки ОДУ'!L15,'[1]расчет лимита'!L15,'[1]заявки ОДУ'!L15)</f>
        <v/>
      </c>
      <c r="M16" s="42" t="str">
        <f>IF('[1]расчет лимита'!M15&lt;='[1]заявки ОДУ'!M15,'[1]расчет лимита'!M15,'[1]заявки ОДУ'!M15)</f>
        <v/>
      </c>
      <c r="N16" s="42" t="str">
        <f>IF('[1]расчет лимита'!N15&lt;='[1]заявки ОДУ'!N15,'[1]расчет лимита'!N15,'[1]заявки ОДУ'!N15)</f>
        <v/>
      </c>
      <c r="O16" s="43" t="str">
        <f>IF('[1]расчет лимита'!O15&lt;='[1]заявки ОДУ'!O15,'[1]расчет лимита'!O15,'[1]заявки ОДУ'!O15)</f>
        <v/>
      </c>
      <c r="P16" s="58"/>
      <c r="Q16" s="42"/>
      <c r="R16" s="42"/>
      <c r="S16" s="42"/>
      <c r="T16" s="42"/>
      <c r="U16" s="42"/>
      <c r="V16" s="50"/>
      <c r="W16" s="50">
        <f t="shared" si="1"/>
        <v>0.70721753140937482</v>
      </c>
    </row>
    <row r="17" spans="1:23" s="54" customFormat="1" ht="12.95" customHeight="1">
      <c r="A17" s="36">
        <v>8</v>
      </c>
      <c r="B17" s="59" t="s">
        <v>31</v>
      </c>
      <c r="C17" s="52" t="str">
        <f>IF('[1]расчет лимита'!C16&lt;='[1]заявки ОДУ'!C16,'[1]расчет лимита'!C16,'[1]заявки ОДУ'!C16)</f>
        <v/>
      </c>
      <c r="D17" s="42" t="str">
        <f>IF('[1]расчет лимита'!D16&lt;='[1]заявки ОДУ'!D16,'[1]расчет лимита'!D16,'[1]заявки ОДУ'!D16)</f>
        <v/>
      </c>
      <c r="E17" s="43">
        <f>IF('[1]расчет лимита'!E16&lt;='[1]заявки ОДУ'!E16,'[1]расчет лимита'!E16,'[1]заявки ОДУ'!E16)+'[1]ограничение по заявке'!$E$60*'[1]Кз река'!C16+'[1]расчет резерва'!$E$60*'[1]Кз река'!C16</f>
        <v>0.45060093403311308</v>
      </c>
      <c r="F17" s="43" t="str">
        <f>IF('[1]расчет лимита'!F16&lt;='[1]заявки ОДУ'!F16,'[1]расчет лимита'!F16,'[1]заявки ОДУ'!F16)</f>
        <v/>
      </c>
      <c r="G17" s="43" t="str">
        <f>IF('[1]расчет лимита'!G16&lt;='[1]заявки ОДУ'!G16,'[1]расчет лимита'!G16,'[1]заявки ОДУ'!G16)</f>
        <v/>
      </c>
      <c r="H17" s="43" t="str">
        <f>IF('[1]заявки ОДУ'!H16=0,"",IF('[1]заявки ОДУ'!H$50&lt;'[1]заявки ОДУ'!H$51,'[1]заявки ОДУ'!H16,'[1]Кз река'!$C16*[1]Vmin!H$53))</f>
        <v/>
      </c>
      <c r="I17" s="42" t="str">
        <f>IF('[1]расчет лимита'!I16&lt;='[1]заявки ОДУ'!I16,'[1]расчет лимита'!I16,'[1]заявки ОДУ'!I16)</f>
        <v/>
      </c>
      <c r="J17" s="56" t="str">
        <f>IF('[1]расчет лимита'!J16&lt;='[1]заявки ОДУ'!J16,'[1]расчет лимита'!J16,'[1]заявки ОДУ'!J16)</f>
        <v/>
      </c>
      <c r="K17" s="58">
        <f t="shared" si="0"/>
        <v>0.45060093403311308</v>
      </c>
      <c r="L17" s="42">
        <v>1</v>
      </c>
      <c r="M17" s="42">
        <f>IF('[1]расчет лимита'!M16&lt;='[1]заявки ОДУ'!M16,'[1]расчет лимита'!M16,'[1]заявки ОДУ'!M16)+'[1]ограничение по заявке'!$M$60*'[1]Кз озера'!C16</f>
        <v>1.320591125205814</v>
      </c>
      <c r="N17" s="42">
        <v>1.95</v>
      </c>
      <c r="O17" s="43">
        <f>IF('[1]расчет лимита'!O16&lt;='[1]заявки ОДУ'!O16,'[1]расчет лимита'!O16,'[1]заявки ОДУ'!O16)+'[1]ограничение по заявке'!$O$60*'[1]Кз озера'!C16</f>
        <v>0.14212187819946587</v>
      </c>
      <c r="P17" s="58">
        <f t="shared" ref="P17:P23" si="2">SUM(L17:O17)</f>
        <v>4.4127130034052797</v>
      </c>
      <c r="Q17" s="42"/>
      <c r="R17" s="42"/>
      <c r="S17" s="42"/>
      <c r="T17" s="42"/>
      <c r="U17" s="42"/>
      <c r="V17" s="50"/>
      <c r="W17" s="50">
        <f t="shared" si="1"/>
        <v>4.8633139374383925</v>
      </c>
    </row>
    <row r="18" spans="1:23" s="54" customFormat="1" ht="12.95" customHeight="1">
      <c r="A18" s="36">
        <v>9</v>
      </c>
      <c r="B18" s="59" t="s">
        <v>20</v>
      </c>
      <c r="C18" s="52" t="str">
        <f>IF('[1]расчет лимита'!C17&lt;='[1]заявки ОДУ'!C17,'[1]расчет лимита'!C17,'[1]заявки ОДУ'!C17)</f>
        <v/>
      </c>
      <c r="D18" s="42" t="str">
        <f>IF('[1]расчет лимита'!D17&lt;='[1]заявки ОДУ'!D17,'[1]расчет лимита'!D17,'[1]заявки ОДУ'!D17)</f>
        <v/>
      </c>
      <c r="E18" s="42">
        <f>IF('[1]расчет лимита'!E17&lt;='[1]заявки ОДУ'!E17,'[1]расчет лимита'!E17,'[1]заявки ОДУ'!E17)</f>
        <v>3</v>
      </c>
      <c r="F18" s="43" t="str">
        <f>IF('[1]расчет лимита'!F17&lt;='[1]заявки ОДУ'!F17,'[1]расчет лимита'!F17,'[1]заявки ОДУ'!F17)</f>
        <v/>
      </c>
      <c r="G18" s="43">
        <f>IF('[1]расчет лимита'!G17&lt;='[1]заявки ОДУ'!G17,'[1]расчет лимита'!G17,'[1]заявки ОДУ'!G17)</f>
        <v>0.4577976523197318</v>
      </c>
      <c r="H18" s="43">
        <v>7.0000000000000007E-2</v>
      </c>
      <c r="I18" s="42" t="str">
        <f>IF('[1]расчет лимита'!I17&lt;='[1]заявки ОДУ'!I17,'[1]расчет лимита'!I17,'[1]заявки ОДУ'!I17)</f>
        <v/>
      </c>
      <c r="J18" s="56" t="str">
        <f>IF('[1]расчет лимита'!J17&lt;='[1]заявки ОДУ'!J17,'[1]расчет лимита'!J17,'[1]заявки ОДУ'!J17)</f>
        <v/>
      </c>
      <c r="K18" s="58">
        <f t="shared" si="0"/>
        <v>3.5277976523197316</v>
      </c>
      <c r="L18" s="42" t="str">
        <f>IF('[1]расчет лимита'!L17&lt;='[1]заявки ОДУ'!L17,'[1]расчет лимита'!L17,'[1]заявки ОДУ'!L17)</f>
        <v/>
      </c>
      <c r="M18" s="42">
        <f>IF('[1]расчет лимита'!M17&lt;='[1]заявки ОДУ'!M17,'[1]расчет лимита'!M17,'[1]заявки ОДУ'!M17)</f>
        <v>5</v>
      </c>
      <c r="N18" s="42">
        <f>IF('[1]расчет лимита'!N17&lt;='[1]заявки ОДУ'!N17,'[1]расчет лимита'!N17,'[1]заявки ОДУ'!N17)</f>
        <v>5</v>
      </c>
      <c r="O18" s="43">
        <f>IF('[1]расчет лимита'!O17&lt;='[1]заявки ОДУ'!O17,'[1]расчет лимита'!O17,'[1]заявки ОДУ'!O17)</f>
        <v>1</v>
      </c>
      <c r="P18" s="58">
        <f>SUM(L18:O18)</f>
        <v>11</v>
      </c>
      <c r="Q18" s="42"/>
      <c r="R18" s="42"/>
      <c r="S18" s="42"/>
      <c r="T18" s="42"/>
      <c r="U18" s="42"/>
      <c r="V18" s="50"/>
      <c r="W18" s="50">
        <f>K18+P18+V18</f>
        <v>14.527797652319732</v>
      </c>
    </row>
    <row r="19" spans="1:23" s="54" customFormat="1" ht="12.95" customHeight="1">
      <c r="A19" s="36">
        <v>10</v>
      </c>
      <c r="B19" s="59" t="s">
        <v>32</v>
      </c>
      <c r="C19" s="52" t="str">
        <f>IF('[1]расчет лимита'!C18&lt;='[1]заявки ОДУ'!C18,'[1]расчет лимита'!C18,'[1]заявки ОДУ'!C18)</f>
        <v/>
      </c>
      <c r="D19" s="42">
        <v>0.21</v>
      </c>
      <c r="E19" s="43">
        <f>IF('[1]расчет лимита'!E18&lt;='[1]заявки ОДУ'!E18,'[1]расчет лимита'!E18,'[1]заявки ОДУ'!E18)+'[1]ограничение по заявке'!$E$60*'[1]Кз река'!C18</f>
        <v>0.39721753140937482</v>
      </c>
      <c r="F19" s="43">
        <v>0.1</v>
      </c>
      <c r="G19" s="43" t="str">
        <f>IF('[1]расчет лимита'!G18&lt;='[1]заявки ОДУ'!G18,'[1]расчет лимита'!G18,'[1]заявки ОДУ'!G18)</f>
        <v/>
      </c>
      <c r="H19" s="43" t="str">
        <f>IF('[1]заявки ОДУ'!H18=0,"",IF('[1]заявки ОДУ'!H$50&lt;'[1]заявки ОДУ'!H$51,'[1]заявки ОДУ'!H18,'[1]Кз река'!$C18*[1]Vmin!H$53))</f>
        <v/>
      </c>
      <c r="I19" s="42" t="str">
        <f>IF('[1]расчет лимита'!I18&lt;='[1]заявки ОДУ'!I18,'[1]расчет лимита'!I18,'[1]заявки ОДУ'!I18)</f>
        <v/>
      </c>
      <c r="J19" s="56" t="str">
        <f>IF('[1]расчет лимита'!J18&lt;='[1]заявки ОДУ'!J18,'[1]расчет лимита'!J18,'[1]заявки ОДУ'!J18)</f>
        <v/>
      </c>
      <c r="K19" s="58">
        <f t="shared" si="0"/>
        <v>0.70721753140937482</v>
      </c>
      <c r="L19" s="42" t="str">
        <f>IF('[1]расчет лимита'!L18&lt;='[1]заявки ОДУ'!L18,'[1]расчет лимита'!L18,'[1]заявки ОДУ'!L18)</f>
        <v/>
      </c>
      <c r="M19" s="42" t="str">
        <f>IF('[1]расчет лимита'!M18&lt;='[1]заявки ОДУ'!M18,'[1]расчет лимита'!M18,'[1]заявки ОДУ'!M18)</f>
        <v/>
      </c>
      <c r="N19" s="42">
        <f>IF('[1]расчет лимита'!N18&lt;='[1]заявки ОДУ'!N18,'[1]расчет лимита'!N18,'[1]заявки ОДУ'!N18)+'[1]ограничение по заявке'!$N$60*'[1]Кз озера'!C18+'[1]расчет резерва'!$N$60*'[1]Кз озера'!C18</f>
        <v>1.0456090228117818</v>
      </c>
      <c r="O19" s="43" t="str">
        <f>IF('[1]расчет лимита'!O18&lt;='[1]заявки ОДУ'!O18,'[1]расчет лимита'!O18,'[1]заявки ОДУ'!O18)</f>
        <v/>
      </c>
      <c r="P19" s="58">
        <f t="shared" si="2"/>
        <v>1.0456090228117818</v>
      </c>
      <c r="Q19" s="42"/>
      <c r="R19" s="42"/>
      <c r="S19" s="42"/>
      <c r="T19" s="42"/>
      <c r="U19" s="42"/>
      <c r="V19" s="50"/>
      <c r="W19" s="50">
        <f t="shared" si="1"/>
        <v>1.7528265542211567</v>
      </c>
    </row>
    <row r="20" spans="1:23" s="54" customFormat="1" ht="12.95" customHeight="1">
      <c r="A20" s="36">
        <v>11</v>
      </c>
      <c r="B20" s="60" t="s">
        <v>11</v>
      </c>
      <c r="C20" s="52">
        <f>IF('[1]расчет лимита'!C19&lt;='[1]заявки ОДУ'!C19,'[1]расчет лимита'!C19,'[1]заявки ОДУ'!C19)</f>
        <v>0.67321820436981206</v>
      </c>
      <c r="D20" s="42">
        <f>IF('[1]расчет лимита'!D19&lt;='[1]заявки ОДУ'!D19,'[1]расчет лимита'!D19,'[1]заявки ОДУ'!D19)</f>
        <v>2</v>
      </c>
      <c r="E20" s="42">
        <f>IF('[1]расчет лимита'!E19&lt;='[1]заявки ОДУ'!E19,'[1]расчет лимита'!E19,'[1]заявки ОДУ'!E19)</f>
        <v>1</v>
      </c>
      <c r="F20" s="43">
        <f>IF('[1]расчет лимита'!F19&lt;='[1]заявки ОДУ'!F19,'[1]расчет лимита'!F19,'[1]заявки ОДУ'!F19)</f>
        <v>2.5908946868068035</v>
      </c>
      <c r="G20" s="43">
        <f>IF('[1]расчет лимита'!G19&lt;='[1]заявки ОДУ'!G19,'[1]расчет лимита'!G19,'[1]заявки ОДУ'!G19)</f>
        <v>0.49301285634432651</v>
      </c>
      <c r="H20" s="43">
        <v>7.0000000000000007E-2</v>
      </c>
      <c r="I20" s="42" t="str">
        <f>IF('[1]расчет лимита'!I19&lt;='[1]заявки ОДУ'!I19,'[1]расчет лимита'!I19,'[1]заявки ОДУ'!I19)</f>
        <v/>
      </c>
      <c r="J20" s="56" t="str">
        <f>IF('[1]расчет лимита'!J19&lt;='[1]заявки ОДУ'!J19,'[1]расчет лимита'!J19,'[1]заявки ОДУ'!J19)</f>
        <v/>
      </c>
      <c r="K20" s="58">
        <f t="shared" si="0"/>
        <v>6.1539075431511305</v>
      </c>
      <c r="L20" s="42">
        <f>IF('[1]расчет лимита'!L19&lt;='[1]заявки ОДУ'!L19,'[1]расчет лимита'!L19,'[1]заявки ОДУ'!L19)</f>
        <v>1</v>
      </c>
      <c r="M20" s="42">
        <f>IF('[1]расчет лимита'!M19&lt;='[1]заявки ОДУ'!M19,'[1]расчет лимита'!M19,'[1]заявки ОДУ'!M19)</f>
        <v>2</v>
      </c>
      <c r="N20" s="42">
        <f>IF('[1]расчет лимита'!N19&lt;='[1]заявки ОДУ'!N19,'[1]расчет лимита'!N19,'[1]заявки ОДУ'!N19)</f>
        <v>2</v>
      </c>
      <c r="O20" s="43">
        <v>1</v>
      </c>
      <c r="P20" s="58">
        <f>SUM(L20:O20)</f>
        <v>6</v>
      </c>
      <c r="Q20" s="42"/>
      <c r="R20" s="42"/>
      <c r="S20" s="42"/>
      <c r="T20" s="42"/>
      <c r="U20" s="42"/>
      <c r="V20" s="50"/>
      <c r="W20" s="50">
        <f>K20+P20+V20</f>
        <v>12.153907543151131</v>
      </c>
    </row>
    <row r="21" spans="1:23" s="54" customFormat="1" ht="12.95" customHeight="1">
      <c r="A21" s="36">
        <v>12</v>
      </c>
      <c r="B21" s="59" t="s">
        <v>33</v>
      </c>
      <c r="C21" s="52" t="str">
        <f>IF('[1]расчет лимита'!C20&lt;='[1]заявки ОДУ'!C20,'[1]расчет лимита'!C20,'[1]заявки ОДУ'!C20)</f>
        <v/>
      </c>
      <c r="D21" s="42">
        <v>0.85</v>
      </c>
      <c r="E21" s="43">
        <v>1.7</v>
      </c>
      <c r="F21" s="43">
        <f>IF('[1]расчет лимита'!F20&lt;='[1]заявки ОДУ'!F20,'[1]расчет лимита'!F20,'[1]заявки ОДУ'!F20)</f>
        <v>0.34699482412591121</v>
      </c>
      <c r="G21" s="43" t="str">
        <f>IF('[1]расчет лимита'!G20&lt;='[1]заявки ОДУ'!G20,'[1]расчет лимита'!G20,'[1]заявки ОДУ'!G20)</f>
        <v/>
      </c>
      <c r="H21" s="43" t="str">
        <f>IF('[1]заявки ОДУ'!H20=0,"",IF('[1]заявки ОДУ'!H$50&lt;'[1]заявки ОДУ'!H$51,'[1]заявки ОДУ'!H20,'[1]Кз река'!$C20*[1]Vmin!H$53))</f>
        <v/>
      </c>
      <c r="I21" s="42" t="str">
        <f>IF('[1]расчет лимита'!I20&lt;='[1]заявки ОДУ'!I20,'[1]расчет лимита'!I20,'[1]заявки ОДУ'!I20)</f>
        <v/>
      </c>
      <c r="J21" s="56" t="str">
        <f>IF('[1]расчет лимита'!J20&lt;='[1]заявки ОДУ'!J20,'[1]расчет лимита'!J20,'[1]заявки ОДУ'!J20)</f>
        <v/>
      </c>
      <c r="K21" s="58">
        <f t="shared" si="0"/>
        <v>2.8969948241259109</v>
      </c>
      <c r="L21" s="42" t="str">
        <f>IF('[1]расчет лимита'!L20&lt;='[1]заявки ОДУ'!L20,'[1]расчет лимита'!L20,'[1]заявки ОДУ'!L20)</f>
        <v/>
      </c>
      <c r="M21" s="42" t="str">
        <f>IF('[1]расчет лимита'!M20&lt;='[1]заявки ОДУ'!M20,'[1]расчет лимита'!M20,'[1]заявки ОДУ'!M20)</f>
        <v/>
      </c>
      <c r="N21" s="42">
        <f>IF('[1]расчет лимита'!N20&lt;='[1]заявки ОДУ'!N20,'[1]расчет лимита'!N20,'[1]заявки ОДУ'!N20)+'[1]ограничение по заявке'!$N$60*'[1]Кз озера'!C20+'[1]расчет резерва'!$N$60*'[1]Кз озера'!C20</f>
        <v>1.5481169853491505</v>
      </c>
      <c r="O21" s="43">
        <f>IF('[1]расчет лимита'!O20&lt;='[1]заявки ОДУ'!O20,'[1]расчет лимита'!O20,'[1]заявки ОДУ'!O20)+'[1]ограничение по заявке'!$O$60*'[1]Кз озера'!C20</f>
        <v>0.23403977594342895</v>
      </c>
      <c r="P21" s="58">
        <f t="shared" si="2"/>
        <v>1.7821567612925795</v>
      </c>
      <c r="Q21" s="42"/>
      <c r="R21" s="42"/>
      <c r="S21" s="42"/>
      <c r="T21" s="42"/>
      <c r="U21" s="42"/>
      <c r="V21" s="50"/>
      <c r="W21" s="50">
        <f t="shared" si="1"/>
        <v>4.6791515854184906</v>
      </c>
    </row>
    <row r="22" spans="1:23" s="54" customFormat="1" ht="12.95" customHeight="1">
      <c r="A22" s="36">
        <v>13</v>
      </c>
      <c r="B22" s="59" t="s">
        <v>34</v>
      </c>
      <c r="C22" s="52">
        <f>IF('[1]расчет лимита'!C21&lt;='[1]заявки ОДУ'!C21,'[1]расчет лимита'!C21,'[1]заявки ОДУ'!C21)</f>
        <v>0.33393760137391471</v>
      </c>
      <c r="D22" s="42">
        <f>IF('[1]расчет лимита'!D21&lt;='[1]заявки ОДУ'!D21,'[1]расчет лимита'!D21,'[1]заявки ОДУ'!D21)</f>
        <v>2</v>
      </c>
      <c r="E22" s="43">
        <f>IF('[1]расчет лимита'!E21&lt;='[1]заявки ОДУ'!E21,'[1]расчет лимита'!E21,'[1]заявки ОДУ'!E21)+'[1]ограничение по заявке'!$E$60*'[1]Кз река'!C21+'[1]расчет резерва'!$E$60*'[1]Кз река'!C21</f>
        <v>6.2583463060154587</v>
      </c>
      <c r="F22" s="43">
        <v>1.3</v>
      </c>
      <c r="G22" s="43">
        <f>IF('[1]расчет лимита'!G21&lt;='[1]заявки ОДУ'!G21,'[1]расчет лимита'!G21,'[1]заявки ОДУ'!G21)</f>
        <v>0.24455002794857467</v>
      </c>
      <c r="H22" s="43">
        <v>0.03</v>
      </c>
      <c r="I22" s="42">
        <f>IF('[1]расчет лимита'!I21&lt;='[1]заявки ОДУ'!I21,'[1]расчет лимита'!I21,'[1]заявки ОДУ'!I21)</f>
        <v>0.10448010698762955</v>
      </c>
      <c r="J22" s="56">
        <v>0.36</v>
      </c>
      <c r="K22" s="58">
        <f t="shared" si="0"/>
        <v>10.297376440951663</v>
      </c>
      <c r="L22" s="42">
        <f>IF('[1]расчет лимита'!L21&lt;='[1]заявки ОДУ'!L21,'[1]расчет лимита'!L21,'[1]заявки ОДУ'!L21)</f>
        <v>1</v>
      </c>
      <c r="M22" s="42">
        <f>IF('[1]расчет лимита'!M21&lt;='[1]заявки ОДУ'!M21,'[1]расчет лимита'!M21,'[1]заявки ОДУ'!M21)</f>
        <v>2</v>
      </c>
      <c r="N22" s="42">
        <f>IF('[1]расчет лимита'!N21&lt;='[1]заявки ОДУ'!N21,'[1]расчет лимита'!N21,'[1]заявки ОДУ'!N21)</f>
        <v>3</v>
      </c>
      <c r="O22" s="43">
        <f>IF('[1]расчет лимита'!O21&lt;='[1]заявки ОДУ'!O21,'[1]расчет лимита'!O21,'[1]заявки ОДУ'!O21)+'[1]ограничение по заявке'!$O$60*'[1]Кз озера'!C21</f>
        <v>1.0835174812195785</v>
      </c>
      <c r="P22" s="58">
        <f t="shared" si="2"/>
        <v>7.0835174812195785</v>
      </c>
      <c r="Q22" s="42"/>
      <c r="R22" s="42"/>
      <c r="S22" s="42"/>
      <c r="T22" s="42"/>
      <c r="U22" s="42"/>
      <c r="V22" s="50"/>
      <c r="W22" s="50">
        <f t="shared" si="1"/>
        <v>17.380893922171239</v>
      </c>
    </row>
    <row r="23" spans="1:23" s="54" customFormat="1" ht="12.95" customHeight="1">
      <c r="A23" s="36">
        <v>14</v>
      </c>
      <c r="B23" s="61" t="s">
        <v>35</v>
      </c>
      <c r="C23" s="52" t="str">
        <f>IF('[1]расчет лимита'!C22&lt;='[1]заявки ОДУ'!C22,'[1]расчет лимита'!C22,'[1]заявки ОДУ'!C22)</f>
        <v/>
      </c>
      <c r="D23" s="42">
        <f>IF('[1]расчет лимита'!D22&lt;='[1]заявки ОДУ'!D22,'[1]расчет лимита'!D22,'[1]заявки ОДУ'!D22)</f>
        <v>0.3</v>
      </c>
      <c r="E23" s="42">
        <f>IF('[1]расчет лимита'!E22&lt;='[1]заявки ОДУ'!E22,'[1]расчет лимита'!E22,'[1]заявки ОДУ'!E22)</f>
        <v>0.5</v>
      </c>
      <c r="F23" s="43" t="str">
        <f>IF('[1]расчет лимита'!F22&lt;='[1]заявки ОДУ'!F22,'[1]расчет лимита'!F22,'[1]заявки ОДУ'!F22)</f>
        <v/>
      </c>
      <c r="G23" s="43" t="str">
        <f>IF('[1]расчет лимита'!G22&lt;='[1]заявки ОДУ'!G22,'[1]расчет лимита'!G22,'[1]заявки ОДУ'!G22)</f>
        <v/>
      </c>
      <c r="H23" s="43" t="str">
        <f>IF('[1]заявки ОДУ'!H22=0,"",IF('[1]заявки ОДУ'!H$50&lt;'[1]заявки ОДУ'!H$51,'[1]заявки ОДУ'!H22,'[1]Кз река'!$C22*[1]Vmin!H$53))</f>
        <v/>
      </c>
      <c r="I23" s="42" t="str">
        <f>IF('[1]расчет лимита'!I22&lt;='[1]заявки ОДУ'!I22,'[1]расчет лимита'!I22,'[1]заявки ОДУ'!I22)</f>
        <v/>
      </c>
      <c r="J23" s="53" t="str">
        <f>IF('[1]расчет лимита'!J22&lt;='[1]заявки ОДУ'!J22,'[1]расчет лимита'!J22,'[1]заявки ОДУ'!J22)</f>
        <v/>
      </c>
      <c r="K23" s="58">
        <f t="shared" si="0"/>
        <v>0.8</v>
      </c>
      <c r="L23" s="42" t="str">
        <f>IF('[1]расчет лимита'!L22&lt;='[1]заявки ОДУ'!L22,'[1]расчет лимита'!L22,'[1]заявки ОДУ'!L22)</f>
        <v/>
      </c>
      <c r="M23" s="42" t="str">
        <f>IF('[1]расчет лимита'!M22&lt;='[1]заявки ОДУ'!M22,'[1]расчет лимита'!M22,'[1]заявки ОДУ'!M22)</f>
        <v/>
      </c>
      <c r="N23" s="42">
        <v>1</v>
      </c>
      <c r="O23" s="43">
        <f>IF('[1]расчет лимита'!O22&lt;='[1]заявки ОДУ'!O22,'[1]расчет лимита'!O22,'[1]заявки ОДУ'!O22)+'[1]ограничение по заявке'!$O$60*'[1]Кз озера'!C22</f>
        <v>0.23403977594342895</v>
      </c>
      <c r="P23" s="58">
        <f t="shared" si="2"/>
        <v>1.234039775943429</v>
      </c>
      <c r="Q23" s="42"/>
      <c r="R23" s="42" t="str">
        <f>IF('[1]расчет лимита'!R22&lt;='[1]заявки ОДУ'!R22,'[1]расчет лимита'!R22,'[1]заявки ОДУ'!R22)</f>
        <v/>
      </c>
      <c r="S23" s="42" t="str">
        <f>IF('[1]расчет лимита'!S22&lt;='[1]заявки ОДУ'!S22,'[1]расчет лимита'!S22,'[1]заявки ОДУ'!S22)</f>
        <v/>
      </c>
      <c r="T23" s="42" t="str">
        <f>IF('[1]расчет лимита'!T22&lt;='[1]заявки ОДУ'!T22,'[1]расчет лимита'!T22,'[1]заявки ОДУ'!T22)</f>
        <v/>
      </c>
      <c r="U23" s="42"/>
      <c r="V23" s="50"/>
      <c r="W23" s="50">
        <f t="shared" si="1"/>
        <v>2.034039775943429</v>
      </c>
    </row>
    <row r="24" spans="1:23" s="54" customFormat="1" ht="12.95" customHeight="1">
      <c r="A24" s="36">
        <v>15</v>
      </c>
      <c r="B24" s="61" t="s">
        <v>36</v>
      </c>
      <c r="C24" s="52">
        <v>0.03</v>
      </c>
      <c r="D24" s="42">
        <f>IF('[1]расчет лимита'!D23&lt;='[1]заявки ОДУ'!D23,'[1]расчет лимита'!D23,'[1]заявки ОДУ'!D23)</f>
        <v>0.14718523954292906</v>
      </c>
      <c r="E24" s="42">
        <f>IF('[1]расчет лимита'!E23&lt;='[1]заявки ОДУ'!E23,'[1]расчет лимита'!E23,'[1]заявки ОДУ'!E23)</f>
        <v>0.27451803385949136</v>
      </c>
      <c r="F24" s="43">
        <f>IF('[1]расчет лимита'!F23&lt;='[1]заявки ОДУ'!F23,'[1]расчет лимита'!F23,'[1]заявки ОДУ'!F23)</f>
        <v>8.3278757790218677E-2</v>
      </c>
      <c r="G24" s="43">
        <f>IF('[1]расчет лимита'!G23&lt;='[1]заявки ОДУ'!G23,'[1]расчет лимита'!G23,'[1]заявки ОДУ'!G23)</f>
        <v>1.5846841811067637E-2</v>
      </c>
      <c r="H24" s="43" t="str">
        <f>IF('[1]заявки ОДУ'!H23=0,"",IF('[1]заявки ОДУ'!H$50&lt;'[1]заявки ОДУ'!H$51,'[1]заявки ОДУ'!H23,'[1]Кз река'!$C23*[1]Vmin!H$53))</f>
        <v/>
      </c>
      <c r="I24" s="42" t="str">
        <f>IF('[1]расчет лимита'!I23&lt;='[1]заявки ОДУ'!I23,'[1]расчет лимита'!I23,'[1]заявки ОДУ'!I23)</f>
        <v/>
      </c>
      <c r="J24" s="53" t="str">
        <f>IF('[1]расчет лимита'!J23&lt;='[1]заявки ОДУ'!J23,'[1]расчет лимита'!J23,'[1]заявки ОДУ'!J23)</f>
        <v/>
      </c>
      <c r="K24" s="58">
        <f t="shared" si="0"/>
        <v>0.52082887300370673</v>
      </c>
      <c r="L24" s="42" t="str">
        <f>IF('[1]расчет лимита'!L23&lt;='[1]заявки ОДУ'!L23,'[1]расчет лимита'!L23,'[1]заявки ОДУ'!L23)</f>
        <v/>
      </c>
      <c r="M24" s="42" t="str">
        <f>IF('[1]расчет лимита'!M23&lt;='[1]заявки ОДУ'!M23,'[1]расчет лимита'!M23,'[1]заявки ОДУ'!M23)</f>
        <v/>
      </c>
      <c r="N24" s="42">
        <f>IF('[1]расчет лимита'!N23&lt;='[1]заявки ОДУ'!N23,'[1]расчет лимита'!N23,'[1]заявки ОДУ'!N23)</f>
        <v>0.24907454023158712</v>
      </c>
      <c r="O24" s="43">
        <f>IF('[1]расчет лимита'!O23&lt;='[1]заявки ОДУ'!O23,'[1]расчет лимита'!O23,'[1]заявки ОДУ'!O23)</f>
        <v>5.9739610635003847E-2</v>
      </c>
      <c r="P24" s="58">
        <f>SUM(L24:O24)</f>
        <v>0.30881415086659098</v>
      </c>
      <c r="Q24" s="42"/>
      <c r="R24" s="42" t="str">
        <f>IF('[1]расчет лимита'!R23&lt;='[1]заявки ОДУ'!R23,'[1]расчет лимита'!R23,'[1]заявки ОДУ'!R23)</f>
        <v/>
      </c>
      <c r="S24" s="42" t="str">
        <f>IF('[1]расчет лимита'!S23&lt;='[1]заявки ОДУ'!S23,'[1]расчет лимита'!S23,'[1]заявки ОДУ'!S23)</f>
        <v/>
      </c>
      <c r="T24" s="42" t="str">
        <f>IF('[1]расчет лимита'!T23&lt;='[1]заявки ОДУ'!T23,'[1]расчет лимита'!T23,'[1]заявки ОДУ'!T23)</f>
        <v/>
      </c>
      <c r="U24" s="42"/>
      <c r="V24" s="50"/>
      <c r="W24" s="50">
        <f>K24+P24+V24</f>
        <v>0.82964302387029765</v>
      </c>
    </row>
    <row r="25" spans="1:23" s="54" customFormat="1" ht="12.95" customHeight="1">
      <c r="A25" s="36">
        <v>16</v>
      </c>
      <c r="B25" s="62" t="s">
        <v>37</v>
      </c>
      <c r="C25" s="52" t="str">
        <f>IF('[1]расчет лимита'!C24&lt;='[1]заявки ОДУ'!C24,'[1]расчет лимита'!C24,'[1]заявки ОДУ'!C24)</f>
        <v/>
      </c>
      <c r="D25" s="42">
        <v>0.21</v>
      </c>
      <c r="E25" s="43">
        <f>IF('[1]расчет лимита'!E24&lt;='[1]заявки ОДУ'!E24,'[1]расчет лимита'!E24,'[1]заявки ОДУ'!E24)+'[1]ограничение по заявке'!$E$60*'[1]Кз река'!C24</f>
        <v>0.39721753140937482</v>
      </c>
      <c r="F25" s="43">
        <v>0.1</v>
      </c>
      <c r="G25" s="43" t="str">
        <f>IF('[1]расчет лимита'!G24&lt;='[1]заявки ОДУ'!G24,'[1]расчет лимита'!G24,'[1]заявки ОДУ'!G24)</f>
        <v/>
      </c>
      <c r="H25" s="43" t="str">
        <f>IF('[1]заявки ОДУ'!H24=0,"",IF('[1]заявки ОДУ'!H$50&lt;'[1]заявки ОДУ'!H$51,'[1]заявки ОДУ'!H24,'[1]Кз река'!$C24*[1]Vmin!H$53))</f>
        <v/>
      </c>
      <c r="I25" s="42" t="str">
        <f>IF('[1]расчет лимита'!I24&lt;='[1]заявки ОДУ'!I24,'[1]расчет лимита'!I24,'[1]заявки ОДУ'!I24)</f>
        <v/>
      </c>
      <c r="J25" s="53" t="str">
        <f>IF('[1]расчет лимита'!J24&lt;='[1]заявки ОДУ'!J24,'[1]расчет лимита'!J24,'[1]заявки ОДУ'!J24)</f>
        <v/>
      </c>
      <c r="K25" s="58">
        <f t="shared" si="0"/>
        <v>0.70721753140937482</v>
      </c>
      <c r="L25" s="42" t="str">
        <f>IF('[1]расчет лимита'!L24&lt;='[1]заявки ОДУ'!L24,'[1]расчет лимита'!L24,'[1]заявки ОДУ'!L24)</f>
        <v/>
      </c>
      <c r="M25" s="42">
        <v>0.35</v>
      </c>
      <c r="N25" s="42">
        <f>IF('[1]расчет лимита'!N24&lt;='[1]заявки ОДУ'!N24,'[1]расчет лимита'!N24,'[1]заявки ОДУ'!N24)+'[1]ограничение по заявке'!$N$60*'[1]Кз озера'!C24+'[1]расчет резерва'!$N$60*'[1]Кз озера'!C24</f>
        <v>0.46443509560474516</v>
      </c>
      <c r="O25" s="43" t="str">
        <f>IF('[1]расчет лимита'!O24&lt;='[1]заявки ОДУ'!O24,'[1]расчет лимита'!O24,'[1]заявки ОДУ'!O24)</f>
        <v/>
      </c>
      <c r="P25" s="58">
        <f>SUM(L25:O25)</f>
        <v>0.81443509560474514</v>
      </c>
      <c r="Q25" s="42"/>
      <c r="R25" s="42" t="str">
        <f>IF('[1]расчет лимита'!R24&lt;='[1]заявки ОДУ'!R24,'[1]расчет лимита'!R24,'[1]заявки ОДУ'!R24)</f>
        <v/>
      </c>
      <c r="S25" s="42" t="str">
        <f>IF('[1]расчет лимита'!S24&lt;='[1]заявки ОДУ'!S24,'[1]расчет лимита'!S24,'[1]заявки ОДУ'!S24)</f>
        <v/>
      </c>
      <c r="T25" s="42" t="str">
        <f>IF('[1]расчет лимита'!T24&lt;='[1]заявки ОДУ'!T24,'[1]расчет лимита'!T24,'[1]заявки ОДУ'!T24)</f>
        <v/>
      </c>
      <c r="U25" s="42" t="str">
        <f>IF('[1]расчет лимита'!U24&lt;='[1]заявки ОДУ'!U24,'[1]расчет лимита'!U24,'[1]заявки ОДУ'!U24)</f>
        <v/>
      </c>
      <c r="V25" s="50"/>
      <c r="W25" s="50">
        <f>K25+P25+V25</f>
        <v>1.52165262701412</v>
      </c>
    </row>
    <row r="26" spans="1:23" s="54" customFormat="1" ht="12.95" customHeight="1">
      <c r="A26" s="36">
        <v>17</v>
      </c>
      <c r="B26" s="61" t="s">
        <v>38</v>
      </c>
      <c r="C26" s="52">
        <f>IF('[1]расчет лимита'!C25&lt;='[1]заявки ОДУ'!C25,'[1]расчет лимита'!C25,'[1]заявки ОДУ'!C25)</f>
        <v>0.10819578284514837</v>
      </c>
      <c r="D26" s="42">
        <v>1</v>
      </c>
      <c r="E26" s="43">
        <v>2.04</v>
      </c>
      <c r="F26" s="43">
        <f>IF('[1]расчет лимита'!F25&lt;='[1]заявки ОДУ'!F25,'[1]расчет лимита'!F25,'[1]заявки ОДУ'!F25)</f>
        <v>0.41639378895109341</v>
      </c>
      <c r="G26" s="43">
        <f>IF('[1]расчет лимита'!G25&lt;='[1]заявки ОДУ'!G25,'[1]расчет лимита'!G25,'[1]заявки ОДУ'!G25)</f>
        <v>7.9234209055338192E-2</v>
      </c>
      <c r="H26" s="43" t="str">
        <f>IF('[1]заявки ОДУ'!H25=0,"",IF('[1]заявки ОДУ'!H$50&lt;'[1]заявки ОДУ'!H$51,'[1]заявки ОДУ'!H25,'[1]Кз река'!$C25*[1]Vmin!H$53))</f>
        <v/>
      </c>
      <c r="I26" s="42" t="str">
        <f>IF('[1]расчет лимита'!I25&lt;='[1]заявки ОДУ'!I25,'[1]расчет лимита'!I25,'[1]заявки ОДУ'!I25)</f>
        <v/>
      </c>
      <c r="J26" s="53" t="str">
        <f>IF('[1]расчет лимита'!J25&lt;='[1]заявки ОДУ'!J25,'[1]расчет лимита'!J25,'[1]заявки ОДУ'!J25)</f>
        <v/>
      </c>
      <c r="K26" s="58">
        <f t="shared" si="0"/>
        <v>3.535627998006432</v>
      </c>
      <c r="L26" s="42">
        <v>1</v>
      </c>
      <c r="M26" s="42">
        <v>1</v>
      </c>
      <c r="N26" s="42">
        <v>2.35</v>
      </c>
      <c r="O26" s="43" t="str">
        <f>IF('[1]расчет лимита'!O25&lt;='[1]заявки ОДУ'!O25,'[1]расчет лимита'!O25,'[1]заявки ОДУ'!O25)</f>
        <v/>
      </c>
      <c r="P26" s="58">
        <f>SUM(L26:O26)</f>
        <v>4.3499999999999996</v>
      </c>
      <c r="Q26" s="42"/>
      <c r="R26" s="42" t="str">
        <f>IF('[1]расчет лимита'!R25&lt;='[1]заявки ОДУ'!R25,'[1]расчет лимита'!R25,'[1]заявки ОДУ'!R25)</f>
        <v/>
      </c>
      <c r="S26" s="42" t="str">
        <f>IF('[1]расчет лимита'!S25&lt;='[1]заявки ОДУ'!S25,'[1]расчет лимита'!S25,'[1]заявки ОДУ'!S25)</f>
        <v/>
      </c>
      <c r="T26" s="42" t="str">
        <f>IF('[1]расчет лимита'!T25&lt;='[1]заявки ОДУ'!T25,'[1]расчет лимита'!T25,'[1]заявки ОДУ'!T25)</f>
        <v/>
      </c>
      <c r="U26" s="42" t="str">
        <f>IF('[1]расчет лимита'!U25&lt;='[1]заявки ОДУ'!U25,'[1]расчет лимита'!U25,'[1]заявки ОДУ'!U25)</f>
        <v/>
      </c>
      <c r="V26" s="50"/>
      <c r="W26" s="50">
        <f t="shared" si="1"/>
        <v>7.8856279980064317</v>
      </c>
    </row>
    <row r="27" spans="1:23" s="54" customFormat="1" ht="12.95" customHeight="1">
      <c r="A27" s="36">
        <v>18</v>
      </c>
      <c r="B27" s="61" t="s">
        <v>12</v>
      </c>
      <c r="C27" s="52" t="str">
        <f>IF('[1]расчет лимита'!C26&lt;='[1]заявки ОДУ'!C26,'[1]расчет лимита'!C26,'[1]заявки ОДУ'!C26)</f>
        <v/>
      </c>
      <c r="D27" s="42" t="str">
        <f>IF('[1]расчет лимита'!D26&lt;='[1]заявки ОДУ'!D26,'[1]расчет лимита'!D26,'[1]заявки ОДУ'!D26)</f>
        <v/>
      </c>
      <c r="E27" s="42" t="str">
        <f>IF('[1]расчет лимита'!E26&lt;='[1]заявки ОДУ'!E26,'[1]расчет лимита'!E26,'[1]заявки ОДУ'!E26)</f>
        <v/>
      </c>
      <c r="F27" s="43" t="str">
        <f>IF('[1]расчет лимита'!F26&lt;='[1]заявки ОДУ'!F26,'[1]расчет лимита'!F26,'[1]заявки ОДУ'!F26)</f>
        <v/>
      </c>
      <c r="G27" s="43" t="str">
        <f>IF('[1]расчет лимита'!G26&lt;='[1]заявки ОДУ'!G26,'[1]расчет лимита'!G26,'[1]заявки ОДУ'!G26)</f>
        <v/>
      </c>
      <c r="H27" s="43" t="str">
        <f>IF('[1]заявки ОДУ'!H26=0,"",IF('[1]заявки ОДУ'!H$50&lt;'[1]заявки ОДУ'!H$51,'[1]заявки ОДУ'!H26,'[1]Кз река'!$C26*[1]Vmin!H$53))</f>
        <v/>
      </c>
      <c r="I27" s="42" t="str">
        <f>IF('[1]расчет лимита'!I26&lt;='[1]заявки ОДУ'!I26,'[1]расчет лимита'!I26,'[1]заявки ОДУ'!I26)</f>
        <v/>
      </c>
      <c r="J27" s="53" t="str">
        <f>IF('[1]расчет лимита'!J26&lt;='[1]заявки ОДУ'!J26,'[1]расчет лимита'!J26,'[1]заявки ОДУ'!J26)</f>
        <v/>
      </c>
      <c r="K27" s="58"/>
      <c r="L27" s="42" t="str">
        <f>IF('[1]расчет лимита'!L26&lt;='[1]заявки ОДУ'!L26,'[1]расчет лимита'!L26,'[1]заявки ОДУ'!L26)</f>
        <v/>
      </c>
      <c r="M27" s="42" t="str">
        <f>IF('[1]расчет лимита'!M26&lt;='[1]заявки ОДУ'!M26,'[1]расчет лимита'!M26,'[1]заявки ОДУ'!M26)</f>
        <v/>
      </c>
      <c r="N27" s="42" t="str">
        <f>IF('[1]расчет лимита'!N26&lt;='[1]заявки ОДУ'!N26,'[1]расчет лимита'!N26,'[1]заявки ОДУ'!N26)</f>
        <v/>
      </c>
      <c r="O27" s="43" t="str">
        <f>IF('[1]расчет лимита'!O26&lt;='[1]заявки ОДУ'!O26,'[1]расчет лимита'!O26,'[1]заявки ОДУ'!O26)</f>
        <v/>
      </c>
      <c r="P27" s="58"/>
      <c r="Q27" s="42">
        <f>IF('[1]расчет лимита'!Q26&lt;='[1]заявки ОДУ'!Q26,'[1]расчет лимита'!Q26,'[1]заявки ОДУ'!Q26)+'[1]ограничение по заявке'!$Q$60*'[1]Кз оз.Таймыр'!C26</f>
        <v>1.2679070621402004</v>
      </c>
      <c r="R27" s="42">
        <f>IF('[1]расчет лимита'!R26&lt;='[1]заявки ОДУ'!R26,'[1]расчет лимита'!R26,'[1]заявки ОДУ'!R26)+'[1]ограничение по заявке'!$R$60*'[1]Кз оз.Таймыр'!C26</f>
        <v>3.5587921348314615</v>
      </c>
      <c r="S27" s="42">
        <f>IF('[1]расчет лимита'!S26&lt;='[1]заявки ОДУ'!S26,'[1]расчет лимита'!S26,'[1]заявки ОДУ'!S26)+'[1]ограничение по заявке'!$S$60*'[1]Кз оз.Таймыр'!C26</f>
        <v>4.5837426035502959</v>
      </c>
      <c r="T27" s="42">
        <f>IF('[1]расчет лимита'!T26&lt;='[1]заявки ОДУ'!T26,'[1]расчет лимита'!T26,'[1]заявки ОДУ'!T26)</f>
        <v>6.4593301435406703E-2</v>
      </c>
      <c r="U27" s="42">
        <f>IF('[1]расчет лимита'!U26&lt;='[1]заявки ОДУ'!U26,'[1]расчет лимита'!U26,'[1]заявки ОДУ'!U26)</f>
        <v>0.27</v>
      </c>
      <c r="V27" s="50">
        <f>SUM(Q27:U27)</f>
        <v>9.7450351019573649</v>
      </c>
      <c r="W27" s="50">
        <f t="shared" si="1"/>
        <v>9.7450351019573649</v>
      </c>
    </row>
    <row r="28" spans="1:23" s="54" customFormat="1" ht="12.95" customHeight="1">
      <c r="A28" s="36">
        <v>19</v>
      </c>
      <c r="B28" s="61" t="s">
        <v>39</v>
      </c>
      <c r="C28" s="52">
        <f>IF('[1]расчет лимита'!C27&lt;='[1]заявки ОДУ'!C27,'[1]расчет лимита'!C27,'[1]заявки ОДУ'!C27)</f>
        <v>0.2671500810991318</v>
      </c>
      <c r="D28" s="42">
        <v>2.5</v>
      </c>
      <c r="E28" s="43">
        <v>5</v>
      </c>
      <c r="F28" s="43">
        <f>IF('[1]расчет лимита'!F27&lt;='[1]заявки ОДУ'!F27,'[1]расчет лимита'!F27,'[1]заявки ОДУ'!F27)</f>
        <v>1.028132812224922</v>
      </c>
      <c r="G28" s="43" t="str">
        <f>IF('[1]расчет лимита'!G27&lt;='[1]заявки ОДУ'!G27,'[1]расчет лимита'!G27,'[1]заявки ОДУ'!G27)</f>
        <v/>
      </c>
      <c r="H28" s="43">
        <v>0.03</v>
      </c>
      <c r="I28" s="42" t="str">
        <f>IF('[1]расчет лимита'!I27&lt;='[1]заявки ОДУ'!I27,'[1]расчет лимита'!I27,'[1]заявки ОДУ'!I27)</f>
        <v/>
      </c>
      <c r="J28" s="53" t="str">
        <f>IF('[1]расчет лимита'!J27&lt;='[1]заявки ОДУ'!J27,'[1]расчет лимита'!J27,'[1]заявки ОДУ'!J27)</f>
        <v/>
      </c>
      <c r="K28" s="58">
        <f t="shared" si="0"/>
        <v>8.5581328122249207</v>
      </c>
      <c r="L28" s="42">
        <v>1</v>
      </c>
      <c r="M28" s="42">
        <v>3</v>
      </c>
      <c r="N28" s="42">
        <f>IF('[1]расчет лимита'!N27&lt;='[1]заявки ОДУ'!N27,'[1]расчет лимита'!N27,'[1]заявки ОДУ'!N27)+'[1]ограничение по заявке'!$N$60*'[1]Кз озера'!C27+'[1]расчет резерва'!$N$60*'[1]Кз озера'!C27</f>
        <v>4.3003249593031958</v>
      </c>
      <c r="O28" s="43" t="str">
        <f>IF('[1]расчет лимита'!O27&lt;='[1]заявки ОДУ'!O27,'[1]расчет лимита'!O27,'[1]заявки ОДУ'!O27)</f>
        <v/>
      </c>
      <c r="P28" s="58">
        <f>SUM(L28:O28)</f>
        <v>8.3003249593031967</v>
      </c>
      <c r="Q28" s="42" t="str">
        <f>IF('[1]расчет лимита'!Q27&lt;='[1]заявки ОДУ'!Q27,'[1]расчет лимита'!Q27,'[1]заявки ОДУ'!Q27)</f>
        <v/>
      </c>
      <c r="R28" s="42" t="str">
        <f>IF('[1]расчет лимита'!R27&lt;='[1]заявки ОДУ'!R27,'[1]расчет лимита'!R27,'[1]заявки ОДУ'!R27)</f>
        <v/>
      </c>
      <c r="S28" s="42" t="str">
        <f>IF('[1]расчет лимита'!S27&lt;='[1]заявки ОДУ'!S27,'[1]расчет лимита'!S27,'[1]заявки ОДУ'!S27)</f>
        <v/>
      </c>
      <c r="T28" s="42" t="str">
        <f>IF('[1]расчет лимита'!T27&lt;='[1]заявки ОДУ'!T27,'[1]расчет лимита'!T27,'[1]заявки ОДУ'!T27)</f>
        <v/>
      </c>
      <c r="U28" s="42" t="str">
        <f>IF('[1]расчет лимита'!U27&lt;='[1]заявки ОДУ'!U27,'[1]расчет лимита'!U27,'[1]заявки ОДУ'!U27)</f>
        <v/>
      </c>
      <c r="V28" s="50"/>
      <c r="W28" s="50">
        <f t="shared" si="1"/>
        <v>16.858457771528116</v>
      </c>
    </row>
    <row r="29" spans="1:23" s="54" customFormat="1" ht="12.95" customHeight="1">
      <c r="A29" s="36">
        <v>20</v>
      </c>
      <c r="B29" s="61" t="s">
        <v>40</v>
      </c>
      <c r="C29" s="52">
        <f>IF('[1]расчет лимита'!C28&lt;='[1]заявки ОДУ'!C28,'[1]расчет лимита'!C28,'[1]заявки ОДУ'!C28)</f>
        <v>0.37401011353878449</v>
      </c>
      <c r="D29" s="42">
        <v>3.5</v>
      </c>
      <c r="E29" s="43">
        <v>7</v>
      </c>
      <c r="F29" s="43">
        <f>IF('[1]расчет лимита'!F28&lt;='[1]заявки ОДУ'!F28,'[1]расчет лимита'!F28,'[1]заявки ОДУ'!F28)</f>
        <v>1.4393859371148909</v>
      </c>
      <c r="G29" s="43">
        <f>IF('[1]расчет лимита'!G28&lt;='[1]заявки ОДУ'!G28,'[1]расчет лимита'!G28,'[1]заявки ОДУ'!G28)</f>
        <v>0.27389603130240364</v>
      </c>
      <c r="H29" s="43">
        <v>0.04</v>
      </c>
      <c r="I29" s="42" t="str">
        <f>IF('[1]расчет лимита'!I28&lt;='[1]заявки ОДУ'!I28,'[1]расчет лимита'!I28,'[1]заявки ОДУ'!I28)</f>
        <v/>
      </c>
      <c r="J29" s="53">
        <f>IF('[1]расчет лимита'!J28&lt;='[1]заявки ОДУ'!J28,'[1]расчет лимита'!J28,'[1]заявки ОДУ'!J28)</f>
        <v>0.2</v>
      </c>
      <c r="K29" s="58">
        <f t="shared" si="0"/>
        <v>12.453281968417292</v>
      </c>
      <c r="L29" s="42" t="str">
        <f>IF('[1]расчет лимита'!L28&lt;='[1]заявки ОДУ'!L28,'[1]расчет лимита'!L28,'[1]заявки ОДУ'!L28)</f>
        <v/>
      </c>
      <c r="M29" s="42" t="str">
        <f>IF('[1]расчет лимита'!M28&lt;='[1]заявки ОДУ'!M28,'[1]расчет лимита'!M28,'[1]заявки ОДУ'!M28)</f>
        <v/>
      </c>
      <c r="N29" s="42">
        <f>IF('[1]расчет лимита'!N28&lt;='[1]заявки ОДУ'!N28,'[1]расчет лимита'!N28,'[1]заявки ОДУ'!N28)</f>
        <v>5</v>
      </c>
      <c r="O29" s="43">
        <f>IF('[1]расчет лимита'!O28&lt;='[1]заявки ОДУ'!O28,'[1]расчет лимита'!O28,'[1]заявки ОДУ'!O28)+'[1]ограничение по заявке'!$O$60*'[1]Кз озера'!C28</f>
        <v>1.5169244737074097</v>
      </c>
      <c r="P29" s="58">
        <f>SUM(L29:O29)</f>
        <v>6.5169244737074097</v>
      </c>
      <c r="Q29" s="42">
        <f>IF('[1]расчет лимита'!Q28&lt;='[1]заявки ОДУ'!Q28,'[1]расчет лимита'!Q28,'[1]заявки ОДУ'!Q28)+'[1]ограничение по заявке'!$Q$60*'[1]Кз оз.Таймыр'!C28</f>
        <v>3.5501397739925618</v>
      </c>
      <c r="R29" s="42">
        <f>IF('[1]расчет лимита'!R28&lt;='[1]заявки ОДУ'!R28,'[1]расчет лимита'!R28,'[1]заявки ОДУ'!R28)+'[1]ограничение по заявке'!$R$60*'[1]Кз оз.Таймыр'!C28</f>
        <v>9.9646179775280928</v>
      </c>
      <c r="S29" s="42">
        <f>IF('[1]расчет лимита'!S28&lt;='[1]заявки ОДУ'!S28,'[1]расчет лимита'!S28,'[1]заявки ОДУ'!S28)+'[1]ограничение по заявке'!$S$60*'[1]Кз оз.Таймыр'!C28</f>
        <v>12.834479289940829</v>
      </c>
      <c r="T29" s="42">
        <f>IF('[1]расчет лимита'!T28&lt;='[1]заявки ОДУ'!T28,'[1]расчет лимита'!T28,'[1]заявки ОДУ'!T28)</f>
        <v>0.18086124401913878</v>
      </c>
      <c r="U29" s="42">
        <f>IF('[1]расчет лимита'!U28&lt;='[1]заявки ОДУ'!U28,'[1]расчет лимита'!U28,'[1]заявки ОДУ'!U28)</f>
        <v>0.75600000000000012</v>
      </c>
      <c r="V29" s="50">
        <f>SUM(Q29:U29)</f>
        <v>27.286098285480623</v>
      </c>
      <c r="W29" s="50">
        <f t="shared" si="1"/>
        <v>46.256304727605325</v>
      </c>
    </row>
    <row r="30" spans="1:23" s="54" customFormat="1" ht="12.95" customHeight="1">
      <c r="A30" s="36">
        <v>21</v>
      </c>
      <c r="B30" s="62" t="s">
        <v>41</v>
      </c>
      <c r="C30" s="52">
        <f>IF('[1]расчет лимита'!C29&lt;='[1]заявки ОДУ'!C29,'[1]расчет лимита'!C29,'[1]заявки ОДУ'!C29)</f>
        <v>0.1</v>
      </c>
      <c r="D30" s="42">
        <f>IF('[1]расчет лимита'!D29&lt;='[1]заявки ОДУ'!D29,'[1]расчет лимита'!D29,'[1]заявки ОДУ'!D29)</f>
        <v>1.3083132403815916</v>
      </c>
      <c r="E30" s="42">
        <f>IF('[1]расчет лимита'!E29&lt;='[1]заявки ОДУ'!E29,'[1]расчет лимита'!E29,'[1]заявки ОДУ'!E29)</f>
        <v>2.4401603009732566</v>
      </c>
      <c r="F30" s="43">
        <f>IF('[1]расчет лимита'!F29&lt;='[1]заявки ОДУ'!F29,'[1]расчет лимита'!F29,'[1]заявки ОДУ'!F29)</f>
        <v>0.74025562480194385</v>
      </c>
      <c r="G30" s="43">
        <f>IF('[1]расчет лимита'!G29&lt;='[1]заявки ОДУ'!G29,'[1]расчет лимита'!G29,'[1]заявки ОДУ'!G29)</f>
        <v>0.1</v>
      </c>
      <c r="H30" s="43"/>
      <c r="I30" s="42" t="str">
        <f>IF('[1]расчет лимита'!I29&lt;='[1]заявки ОДУ'!I29,'[1]расчет лимита'!I29,'[1]заявки ОДУ'!I29)</f>
        <v/>
      </c>
      <c r="J30" s="53" t="str">
        <f>IF('[1]расчет лимита'!J29&lt;='[1]заявки ОДУ'!J29,'[1]расчет лимита'!J29,'[1]заявки ОДУ'!J29)</f>
        <v/>
      </c>
      <c r="K30" s="58">
        <f t="shared" si="0"/>
        <v>4.5887291661567922</v>
      </c>
      <c r="L30" s="42" t="str">
        <f>IF('[1]расчет лимита'!L29&lt;='[1]заявки ОДУ'!L29,'[1]расчет лимита'!L29,'[1]заявки ОДУ'!L29)</f>
        <v/>
      </c>
      <c r="M30" s="42" t="str">
        <f>IF('[1]расчет лимита'!M29&lt;='[1]заявки ОДУ'!M29,'[1]расчет лимита'!M29,'[1]заявки ОДУ'!M29)</f>
        <v/>
      </c>
      <c r="N30" s="42" t="str">
        <f>IF('[1]расчет лимита'!N29&lt;='[1]заявки ОДУ'!N29,'[1]расчет лимита'!N29,'[1]заявки ОДУ'!N29)</f>
        <v/>
      </c>
      <c r="O30" s="43" t="str">
        <f>IF('[1]расчет лимита'!O29&lt;='[1]заявки ОДУ'!O29,'[1]расчет лимита'!O29,'[1]заявки ОДУ'!O29)</f>
        <v/>
      </c>
      <c r="P30" s="58"/>
      <c r="Q30" s="42"/>
      <c r="R30" s="42"/>
      <c r="S30" s="42"/>
      <c r="T30" s="42"/>
      <c r="U30" s="42"/>
      <c r="V30" s="50"/>
      <c r="W30" s="50">
        <f>K30+P30+V30</f>
        <v>4.5887291661567922</v>
      </c>
    </row>
    <row r="31" spans="1:23" s="54" customFormat="1" ht="12.95" customHeight="1">
      <c r="A31" s="36">
        <v>22</v>
      </c>
      <c r="B31" s="62" t="s">
        <v>42</v>
      </c>
      <c r="C31" s="52" t="str">
        <f>IF('[1]расчет лимита'!C30&lt;='[1]заявки ОДУ'!C30,'[1]расчет лимита'!C30,'[1]заявки ОДУ'!C30)</f>
        <v/>
      </c>
      <c r="D31" s="42">
        <f>IF('[1]расчет лимита'!D30&lt;='[1]заявки ОДУ'!D30,'[1]расчет лимита'!D30,'[1]заявки ОДУ'!D30)</f>
        <v>1.3083132403815916</v>
      </c>
      <c r="E31" s="42">
        <f>IF('[1]расчет лимита'!E30&lt;='[1]заявки ОДУ'!E30,'[1]расчет лимита'!E30,'[1]заявки ОДУ'!E30)</f>
        <v>2.4401603009732566</v>
      </c>
      <c r="F31" s="43">
        <f>IF('[1]расчет лимита'!F30&lt;='[1]заявки ОДУ'!F30,'[1]расчет лимита'!F30,'[1]заявки ОДУ'!F30)</f>
        <v>0.74025562480194385</v>
      </c>
      <c r="G31" s="43">
        <f>IF('[1]расчет лимита'!G30&lt;='[1]заявки ОДУ'!G30,'[1]расчет лимита'!G30,'[1]заявки ОДУ'!G30)</f>
        <v>0.140860816098379</v>
      </c>
      <c r="H31" s="43" t="str">
        <f>IF('[1]заявки ОДУ'!H30=0,"",IF('[1]заявки ОДУ'!H$50&lt;'[1]заявки ОДУ'!H$51,'[1]заявки ОДУ'!H30,'[1]Кз река'!$C30*[1]Vmin!H$53))</f>
        <v/>
      </c>
      <c r="I31" s="42">
        <f>IF('[1]расчет лимита'!I30&lt;='[1]заявки ОДУ'!I30,'[1]расчет лимита'!I30,'[1]заявки ОДУ'!I30)</f>
        <v>6.0180541624874621E-2</v>
      </c>
      <c r="J31" s="53" t="str">
        <f>IF('[1]расчет лимита'!J30&lt;='[1]заявки ОДУ'!J30,'[1]расчет лимита'!J30,'[1]заявки ОДУ'!J30)</f>
        <v/>
      </c>
      <c r="K31" s="58">
        <f t="shared" si="0"/>
        <v>4.6897705238800462</v>
      </c>
      <c r="L31" s="42" t="str">
        <f>IF('[1]расчет лимита'!L30&lt;='[1]заявки ОДУ'!L30,'[1]расчет лимита'!L30,'[1]заявки ОДУ'!L30)</f>
        <v/>
      </c>
      <c r="M31" s="42" t="str">
        <f>IF('[1]расчет лимита'!M30&lt;='[1]заявки ОДУ'!M30,'[1]расчет лимита'!M30,'[1]заявки ОДУ'!M30)</f>
        <v/>
      </c>
      <c r="N31" s="42" t="str">
        <f>IF('[1]расчет лимита'!N30&lt;='[1]заявки ОДУ'!N30,'[1]расчет лимита'!N30,'[1]заявки ОДУ'!N30)</f>
        <v/>
      </c>
      <c r="O31" s="43" t="str">
        <f>IF('[1]расчет лимита'!O30&lt;='[1]заявки ОДУ'!O30,'[1]расчет лимита'!O30,'[1]заявки ОДУ'!O30)</f>
        <v/>
      </c>
      <c r="P31" s="58"/>
      <c r="Q31" s="42"/>
      <c r="R31" s="42"/>
      <c r="S31" s="42"/>
      <c r="T31" s="42"/>
      <c r="U31" s="42"/>
      <c r="V31" s="50"/>
      <c r="W31" s="50">
        <f>K31+P31+V31</f>
        <v>4.6897705238800462</v>
      </c>
    </row>
    <row r="32" spans="1:23" s="54" customFormat="1" ht="12.95" customHeight="1">
      <c r="A32" s="36">
        <v>23</v>
      </c>
      <c r="B32" s="61" t="s">
        <v>43</v>
      </c>
      <c r="C32" s="52" t="str">
        <f>IF('[1]расчет лимита'!C31&lt;='[1]заявки ОДУ'!C31,'[1]расчет лимита'!C31,'[1]заявки ОДУ'!C31)</f>
        <v/>
      </c>
      <c r="D32" s="42" t="str">
        <f>IF('[1]расчет лимита'!D31&lt;='[1]заявки ОДУ'!D31,'[1]расчет лимита'!D31,'[1]заявки ОДУ'!D31)</f>
        <v/>
      </c>
      <c r="E32" s="42" t="str">
        <f>IF('[1]расчет лимита'!E31&lt;='[1]заявки ОДУ'!E31,'[1]расчет лимита'!E31,'[1]заявки ОДУ'!E31)</f>
        <v/>
      </c>
      <c r="F32" s="43" t="str">
        <f>IF('[1]расчет лимита'!F31&lt;='[1]заявки ОДУ'!F31,'[1]расчет лимита'!F31,'[1]заявки ОДУ'!F31)</f>
        <v/>
      </c>
      <c r="G32" s="43" t="str">
        <f>IF('[1]расчет лимита'!G31&lt;='[1]заявки ОДУ'!G31,'[1]расчет лимита'!G31,'[1]заявки ОДУ'!G31)</f>
        <v/>
      </c>
      <c r="H32" s="43" t="str">
        <f>IF('[1]заявки ОДУ'!H31=0,"",IF('[1]заявки ОДУ'!H$50&lt;'[1]заявки ОДУ'!H$51,'[1]заявки ОДУ'!H31,'[1]Кз река'!$C31*[1]Vmin!H$53))</f>
        <v/>
      </c>
      <c r="I32" s="42" t="str">
        <f>IF('[1]расчет лимита'!I31&lt;='[1]заявки ОДУ'!I31,'[1]расчет лимита'!I31,'[1]заявки ОДУ'!I31)</f>
        <v/>
      </c>
      <c r="J32" s="53" t="str">
        <f>IF('[1]расчет лимита'!J31&lt;='[1]заявки ОДУ'!J31,'[1]расчет лимита'!J31,'[1]заявки ОДУ'!J31)</f>
        <v/>
      </c>
      <c r="K32" s="58"/>
      <c r="L32" s="42">
        <v>4.71</v>
      </c>
      <c r="M32" s="42">
        <f>IF('[1]расчет лимита'!M31&lt;='[1]заявки ОДУ'!M31,'[1]расчет лимита'!M31,'[1]заявки ОДУ'!M31)+'[1]ограничение по заявке'!$M$60*'[1]Кз озера'!C31</f>
        <v>9.7199961775072268</v>
      </c>
      <c r="N32" s="42">
        <v>13.7</v>
      </c>
      <c r="O32" s="43" t="str">
        <f>IF('[1]расчет лимита'!O31&lt;='[1]заявки ОДУ'!O31,'[1]расчет лимита'!O31,'[1]заявки ОДУ'!O31)</f>
        <v/>
      </c>
      <c r="P32" s="58">
        <f>SUM(L32:O32)</f>
        <v>28.129996177507227</v>
      </c>
      <c r="Q32" s="45" t="str">
        <f>IF('[1]заявки ОДУ'!Q31=0,"",IF('[1]заявки ОДУ'!Q$50&lt;'[1]заявки ОДУ'!Q$51,'[1]заявки ОДУ'!Q31,'[1]Кз оз.Таймыр'!$C31*[1]Vmin!Q$53))</f>
        <v/>
      </c>
      <c r="R32" s="42" t="str">
        <f>IF('[1]расчет лимита'!R31&lt;='[1]заявки ОДУ'!R31,'[1]расчет лимита'!R31,'[1]заявки ОДУ'!R31)</f>
        <v/>
      </c>
      <c r="S32" s="42" t="str">
        <f>IF('[1]расчет лимита'!S31&lt;='[1]заявки ОДУ'!S31,'[1]расчет лимита'!S31,'[1]заявки ОДУ'!S31)</f>
        <v/>
      </c>
      <c r="T32" s="42" t="str">
        <f>IF('[1]расчет лимита'!T31&lt;='[1]заявки ОДУ'!T31,'[1]расчет лимита'!T31,'[1]заявки ОДУ'!T31)</f>
        <v/>
      </c>
      <c r="U32" s="42" t="str">
        <f>IF('[1]расчет лимита'!U31&lt;='[1]заявки ОДУ'!U31,'[1]расчет лимита'!U31,'[1]заявки ОДУ'!U31)</f>
        <v/>
      </c>
      <c r="V32" s="50"/>
      <c r="W32" s="50">
        <f t="shared" si="1"/>
        <v>28.129996177507227</v>
      </c>
    </row>
    <row r="33" spans="1:23" s="54" customFormat="1" ht="12.95" customHeight="1">
      <c r="A33" s="36">
        <v>24</v>
      </c>
      <c r="B33" s="61" t="s">
        <v>44</v>
      </c>
      <c r="C33" s="52">
        <v>0.08</v>
      </c>
      <c r="D33" s="42">
        <f>IF('[1]расчет лимита'!D32&lt;='[1]заявки ОДУ'!D32,'[1]расчет лимита'!D32,'[1]заявки ОДУ'!D32)+'[1]ограничение по заявке'!$D$60*'[1]Кз река'!C32</f>
        <v>0.40283057814820755</v>
      </c>
      <c r="E33" s="43">
        <v>0.83</v>
      </c>
      <c r="F33" s="43">
        <f>IF('[1]расчет лимита'!F32&lt;='[1]заявки ОДУ'!F32,'[1]расчет лимита'!F32,'[1]заявки ОДУ'!F32)</f>
        <v>0.16655751558043735</v>
      </c>
      <c r="G33" s="43">
        <f>IF('[1]расчет лимита'!G32&lt;='[1]заявки ОДУ'!G32,'[1]расчет лимита'!G32,'[1]заявки ОДУ'!G32)</f>
        <v>3.1693683622135274E-2</v>
      </c>
      <c r="H33" s="43" t="str">
        <f>IF('[1]заявки ОДУ'!H32=0,"",IF('[1]заявки ОДУ'!H$50&lt;'[1]заявки ОДУ'!H$51,'[1]заявки ОДУ'!H32,'[1]Кз река'!$C32*[1]Vmin!H$53))</f>
        <v/>
      </c>
      <c r="I33" s="42">
        <f>IF('[1]расчет лимита'!I32&lt;='[1]заявки ОДУ'!I32,'[1]расчет лимита'!I32,'[1]заявки ОДУ'!I32)</f>
        <v>1.3540621865596788E-2</v>
      </c>
      <c r="J33" s="53" t="str">
        <f>IF('[1]расчет лимита'!J32&lt;='[1]заявки ОДУ'!J32,'[1]расчет лимита'!J32,'[1]заявки ОДУ'!J32)</f>
        <v/>
      </c>
      <c r="K33" s="58">
        <f t="shared" si="0"/>
        <v>1.4446223992163767</v>
      </c>
      <c r="L33" s="42">
        <f>IF('[1]расчет лимита'!L32&lt;='[1]заявки ОДУ'!L32,'[1]расчет лимита'!L32,'[1]заявки ОДУ'!L32)+'[1]ограничение по заявке'!$L$60*'[1]Кз озера'!C27+'[1]расчет резерва'!$L$60*'[1]Кз озера'!C32</f>
        <v>0.75222458882740206</v>
      </c>
      <c r="M33" s="42">
        <v>0.35</v>
      </c>
      <c r="N33" s="42">
        <f>IF('[1]расчет лимита'!N32&lt;='[1]заявки ОДУ'!N32,'[1]расчет лимита'!N32,'[1]заявки ОДУ'!N32)+'[1]ограничение по заявке'!$N$60*'[1]Кз озера'!C32+'[1]расчет резерва'!$N$60*'[1]Кз озера'!C32</f>
        <v>0.46443509560474516</v>
      </c>
      <c r="O33" s="43">
        <v>0.13</v>
      </c>
      <c r="P33" s="58">
        <f>SUM(L33:O33)</f>
        <v>1.6966596844321473</v>
      </c>
      <c r="Q33" s="45" t="str">
        <f>IF('[1]заявки ОДУ'!Q32=0,"",IF('[1]заявки ОДУ'!Q$50&lt;'[1]заявки ОДУ'!Q$51,'[1]заявки ОДУ'!Q32,'[1]Кз оз.Таймыр'!$C32*[1]Vmin!Q$53))</f>
        <v/>
      </c>
      <c r="R33" s="42" t="str">
        <f>IF('[1]расчет лимита'!R32&lt;='[1]заявки ОДУ'!R32,'[1]расчет лимита'!R32,'[1]заявки ОДУ'!R32)</f>
        <v/>
      </c>
      <c r="S33" s="42" t="str">
        <f>IF('[1]расчет лимита'!S32&lt;='[1]заявки ОДУ'!S32,'[1]расчет лимита'!S32,'[1]заявки ОДУ'!S32)</f>
        <v/>
      </c>
      <c r="T33" s="42" t="str">
        <f>IF('[1]расчет лимита'!T32&lt;='[1]заявки ОДУ'!T32,'[1]расчет лимита'!T32,'[1]заявки ОДУ'!T32)</f>
        <v/>
      </c>
      <c r="U33" s="42" t="str">
        <f>IF('[1]расчет лимита'!U32&lt;='[1]заявки ОДУ'!U32,'[1]расчет лимита'!U32,'[1]заявки ОДУ'!U32)</f>
        <v/>
      </c>
      <c r="V33" s="50"/>
      <c r="W33" s="50">
        <f t="shared" si="1"/>
        <v>3.141282083648524</v>
      </c>
    </row>
    <row r="34" spans="1:23" s="54" customFormat="1" ht="12.95" customHeight="1">
      <c r="A34" s="36">
        <v>25</v>
      </c>
      <c r="B34" s="61" t="s">
        <v>45</v>
      </c>
      <c r="C34" s="52" t="str">
        <f>IF('[1]расчет лимита'!C33&lt;='[1]заявки ОДУ'!C33,'[1]расчет лимита'!C33,'[1]заявки ОДУ'!C33)</f>
        <v/>
      </c>
      <c r="D34" s="42" t="str">
        <f>IF('[1]расчет лимита'!D33&lt;='[1]заявки ОДУ'!D33,'[1]расчет лимита'!D33,'[1]заявки ОДУ'!D33)</f>
        <v/>
      </c>
      <c r="E34" s="43">
        <v>0.43</v>
      </c>
      <c r="F34" s="43">
        <v>0.1</v>
      </c>
      <c r="G34" s="43" t="str">
        <f>IF('[1]расчет лимита'!G33&lt;='[1]заявки ОДУ'!G33,'[1]расчет лимита'!G33,'[1]заявки ОДУ'!G33)</f>
        <v/>
      </c>
      <c r="H34" s="43" t="str">
        <f>IF('[1]заявки ОДУ'!H33=0,"",IF('[1]заявки ОДУ'!H$50&lt;'[1]заявки ОДУ'!H$51,'[1]заявки ОДУ'!H33,'[1]Кз река'!$C33*[1]Vmin!H$53))</f>
        <v/>
      </c>
      <c r="I34" s="42" t="str">
        <f>IF('[1]расчет лимита'!I33&lt;='[1]заявки ОДУ'!I33,'[1]расчет лимита'!I33,'[1]заявки ОДУ'!I33)</f>
        <v/>
      </c>
      <c r="J34" s="53" t="str">
        <f>IF('[1]расчет лимита'!J33&lt;='[1]заявки ОДУ'!J33,'[1]расчет лимита'!J33,'[1]заявки ОДУ'!J33)</f>
        <v/>
      </c>
      <c r="K34" s="58">
        <f t="shared" si="0"/>
        <v>0.53</v>
      </c>
      <c r="L34" s="42">
        <v>1</v>
      </c>
      <c r="M34" s="42">
        <v>0.35</v>
      </c>
      <c r="N34" s="42">
        <f>IF('[1]расчет лимита'!N33&lt;='[1]заявки ОДУ'!N33,'[1]расчет лимита'!N33,'[1]заявки ОДУ'!N33)+'[1]ограничение по заявке'!$N$60*'[1]Кз озера'!C33+'[1]расчет резерва'!$N$60*'[1]Кз озера'!C33</f>
        <v>0.46443509560474516</v>
      </c>
      <c r="O34" s="43" t="str">
        <f>IF('[1]расчет лимита'!O33&lt;='[1]заявки ОДУ'!O33,'[1]расчет лимита'!O33,'[1]заявки ОДУ'!O33)</f>
        <v/>
      </c>
      <c r="P34" s="58">
        <f>SUM(L34:O34)</f>
        <v>1.8144350956047453</v>
      </c>
      <c r="Q34" s="45" t="str">
        <f>IF('[1]заявки ОДУ'!Q33=0,"",IF('[1]заявки ОДУ'!Q$50&lt;'[1]заявки ОДУ'!Q$51,'[1]заявки ОДУ'!Q33,'[1]Кз оз.Таймыр'!$C33*[1]Vmin!Q$53))</f>
        <v/>
      </c>
      <c r="R34" s="42" t="str">
        <f>IF('[1]расчет лимита'!R33&lt;='[1]заявки ОДУ'!R33,'[1]расчет лимита'!R33,'[1]заявки ОДУ'!R33)</f>
        <v/>
      </c>
      <c r="S34" s="42" t="str">
        <f>IF('[1]расчет лимита'!S33&lt;='[1]заявки ОДУ'!S33,'[1]расчет лимита'!S33,'[1]заявки ОДУ'!S33)</f>
        <v/>
      </c>
      <c r="T34" s="42" t="str">
        <f>IF('[1]расчет лимита'!T33&lt;='[1]заявки ОДУ'!T33,'[1]расчет лимита'!T33,'[1]заявки ОДУ'!T33)</f>
        <v/>
      </c>
      <c r="U34" s="42" t="str">
        <f>IF('[1]расчет лимита'!U33&lt;='[1]заявки ОДУ'!U33,'[1]расчет лимита'!U33,'[1]заявки ОДУ'!U33)</f>
        <v/>
      </c>
      <c r="V34" s="50"/>
      <c r="W34" s="50">
        <f t="shared" si="1"/>
        <v>2.3444350956047453</v>
      </c>
    </row>
    <row r="35" spans="1:23" s="54" customFormat="1" ht="12.95" customHeight="1">
      <c r="A35" s="36">
        <v>26</v>
      </c>
      <c r="B35" s="61" t="s">
        <v>46</v>
      </c>
      <c r="C35" s="52">
        <f>IF('[1]расчет лимита'!C34&lt;='[1]заявки ОДУ'!C34,'[1]расчет лимита'!C34,'[1]заявки ОДУ'!C34)</f>
        <v>0.18032630474191394</v>
      </c>
      <c r="D35" s="42">
        <v>1.7</v>
      </c>
      <c r="E35" s="43">
        <v>3.4</v>
      </c>
      <c r="F35" s="43">
        <v>0.7</v>
      </c>
      <c r="G35" s="43">
        <f>IF('[1]расчет лимита'!G34&lt;='[1]заявки ОДУ'!G34,'[1]расчет лимита'!G34,'[1]заявки ОДУ'!G34)</f>
        <v>0.13205701509223033</v>
      </c>
      <c r="H35" s="43" t="str">
        <f>IF('[1]заявки ОДУ'!H34=0,"",IF('[1]заявки ОДУ'!H$50&lt;'[1]заявки ОДУ'!H$51,'[1]заявки ОДУ'!H34,'[1]Кз река'!$C34*[1]Vmin!H$53))</f>
        <v/>
      </c>
      <c r="I35" s="42">
        <f>IF('[1]расчет лимита'!I34&lt;='[1]заявки ОДУ'!I34,'[1]расчет лимита'!I34,'[1]заявки ОДУ'!I34)</f>
        <v>5.6419257773319957E-2</v>
      </c>
      <c r="J35" s="53" t="str">
        <f>IF('[1]расчет лимита'!J34&lt;='[1]заявки ОДУ'!J34,'[1]расчет лимита'!J34,'[1]заявки ОДУ'!J34)</f>
        <v/>
      </c>
      <c r="K35" s="58">
        <f t="shared" si="0"/>
        <v>5.9884762728655501</v>
      </c>
      <c r="L35" s="42" t="str">
        <f>IF('[1]расчет лимита'!L34&lt;='[1]заявки ОДУ'!L34,'[1]расчет лимита'!L34,'[1]заявки ОДУ'!L34)</f>
        <v/>
      </c>
      <c r="M35" s="42" t="str">
        <f>IF('[1]расчет лимита'!M34&lt;='[1]заявки ОДУ'!M34,'[1]расчет лимита'!M34,'[1]заявки ОДУ'!M34)</f>
        <v/>
      </c>
      <c r="N35" s="42" t="str">
        <f>IF('[1]расчет лимита'!N34&lt;='[1]заявки ОДУ'!N34,'[1]расчет лимита'!N34,'[1]заявки ОДУ'!N34)</f>
        <v/>
      </c>
      <c r="O35" s="43" t="str">
        <f>IF('[1]расчет лимита'!O34&lt;='[1]заявки ОДУ'!O34,'[1]расчет лимита'!O34,'[1]заявки ОДУ'!O34)</f>
        <v/>
      </c>
      <c r="P35" s="58"/>
      <c r="Q35" s="45" t="str">
        <f>IF('[1]заявки ОДУ'!Q34=0,"",IF('[1]заявки ОДУ'!Q$50&lt;'[1]заявки ОДУ'!Q$51,'[1]заявки ОДУ'!Q34,'[1]Кз оз.Таймыр'!$C34*[1]Vmin!Q$53))</f>
        <v/>
      </c>
      <c r="R35" s="42" t="str">
        <f>IF('[1]расчет лимита'!R34&lt;='[1]заявки ОДУ'!R34,'[1]расчет лимита'!R34,'[1]заявки ОДУ'!R34)</f>
        <v/>
      </c>
      <c r="S35" s="42" t="str">
        <f>IF('[1]расчет лимита'!S34&lt;='[1]заявки ОДУ'!S34,'[1]расчет лимита'!S34,'[1]заявки ОДУ'!S34)</f>
        <v/>
      </c>
      <c r="T35" s="42" t="str">
        <f>IF('[1]расчет лимита'!T34&lt;='[1]заявки ОДУ'!T34,'[1]расчет лимита'!T34,'[1]заявки ОДУ'!T34)</f>
        <v/>
      </c>
      <c r="U35" s="42" t="str">
        <f>IF('[1]расчет лимита'!U34&lt;='[1]заявки ОДУ'!U34,'[1]расчет лимита'!U34,'[1]заявки ОДУ'!U34)</f>
        <v/>
      </c>
      <c r="V35" s="50"/>
      <c r="W35" s="50">
        <f t="shared" si="1"/>
        <v>5.9884762728655501</v>
      </c>
    </row>
    <row r="36" spans="1:23" s="54" customFormat="1" ht="12.95" customHeight="1">
      <c r="A36" s="36">
        <v>27</v>
      </c>
      <c r="B36" s="61" t="s">
        <v>47</v>
      </c>
      <c r="C36" s="52">
        <v>0.03</v>
      </c>
      <c r="D36" s="42">
        <v>0.21</v>
      </c>
      <c r="E36" s="43">
        <f>IF('[1]расчет лимита'!E35&lt;='[1]заявки ОДУ'!E35,'[1]расчет лимита'!E35,'[1]заявки ОДУ'!E35)+'[1]ограничение по заявке'!$E$60*'[1]Кз река'!C35</f>
        <v>0.39721753140937482</v>
      </c>
      <c r="F36" s="43">
        <v>0.1</v>
      </c>
      <c r="G36" s="43">
        <v>0.03</v>
      </c>
      <c r="H36" s="43" t="str">
        <f>IF('[1]заявки ОДУ'!H35=0,"",IF('[1]заявки ОДУ'!H$50&lt;'[1]заявки ОДУ'!H$51,'[1]заявки ОДУ'!H35,'[1]Кз река'!$C35*[1]Vmin!H$53))</f>
        <v/>
      </c>
      <c r="I36" s="42" t="str">
        <f>IF('[1]расчет лимита'!I35&lt;='[1]заявки ОДУ'!I35,'[1]расчет лимита'!I35,'[1]заявки ОДУ'!I35)</f>
        <v/>
      </c>
      <c r="J36" s="53" t="str">
        <f>IF('[1]расчет лимита'!J35&lt;='[1]заявки ОДУ'!J35,'[1]расчет лимита'!J35,'[1]заявки ОДУ'!J35)</f>
        <v/>
      </c>
      <c r="K36" s="58">
        <f t="shared" si="0"/>
        <v>0.73721753140937485</v>
      </c>
      <c r="L36" s="42"/>
      <c r="M36" s="42">
        <v>0.35</v>
      </c>
      <c r="N36" s="42">
        <f>IF('[1]расчет лимита'!N35&lt;='[1]заявки ОДУ'!N35,'[1]расчет лимита'!N35,'[1]заявки ОДУ'!N35)+'[1]ограничение по заявке'!$N$60*'[1]Кз озера'!C35+'[1]расчет резерва'!$N$60*'[1]Кз озера'!C35</f>
        <v>0.46443509560474516</v>
      </c>
      <c r="O36" s="42" t="str">
        <f>IF('[1]расчет лимита'!O35&lt;='[1]заявки ОДУ'!O35,'[1]расчет лимита'!O35,'[1]заявки ОДУ'!O35)</f>
        <v/>
      </c>
      <c r="P36" s="58">
        <f t="shared" ref="P36:P41" si="3">SUM(L36:O36)</f>
        <v>0.81443509560474514</v>
      </c>
      <c r="Q36" s="45"/>
      <c r="R36" s="42"/>
      <c r="S36" s="42"/>
      <c r="T36" s="42"/>
      <c r="U36" s="42"/>
      <c r="V36" s="50"/>
      <c r="W36" s="50">
        <f t="shared" si="1"/>
        <v>1.55165262701412</v>
      </c>
    </row>
    <row r="37" spans="1:23" s="54" customFormat="1" ht="12.95" customHeight="1">
      <c r="A37" s="36">
        <v>28</v>
      </c>
      <c r="B37" s="61" t="s">
        <v>48</v>
      </c>
      <c r="C37" s="52">
        <v>0.03</v>
      </c>
      <c r="D37" s="42">
        <v>0.21</v>
      </c>
      <c r="E37" s="43">
        <f>IF('[1]расчет лимита'!E36&lt;='[1]заявки ОДУ'!E36,'[1]расчет лимита'!E36,'[1]заявки ОДУ'!E36)+'[1]ограничение по заявке'!$E$60*'[1]Кз река'!C36</f>
        <v>0.39721753140937482</v>
      </c>
      <c r="F37" s="43">
        <v>0.1</v>
      </c>
      <c r="G37" s="43">
        <v>0.03</v>
      </c>
      <c r="H37" s="43" t="str">
        <f>IF('[1]заявки ОДУ'!H36=0,"",IF('[1]заявки ОДУ'!H$50&lt;'[1]заявки ОДУ'!H$51,'[1]заявки ОДУ'!H36,'[1]Кз река'!$C36*[1]Vmin!H$53))</f>
        <v/>
      </c>
      <c r="I37" s="42" t="str">
        <f>IF('[1]расчет лимита'!I36&lt;='[1]заявки ОДУ'!I36,'[1]расчет лимита'!I36,'[1]заявки ОДУ'!I36)</f>
        <v/>
      </c>
      <c r="J37" s="53" t="str">
        <f>IF('[1]расчет лимита'!J36&lt;='[1]заявки ОДУ'!J36,'[1]расчет лимита'!J36,'[1]заявки ОДУ'!J36)</f>
        <v/>
      </c>
      <c r="K37" s="58">
        <f t="shared" si="0"/>
        <v>0.73721753140937485</v>
      </c>
      <c r="L37" s="42" t="str">
        <f>IF('[1]расчет лимита'!L36&lt;='[1]заявки ОДУ'!L36,'[1]расчет лимита'!L36,'[1]заявки ОДУ'!L36)</f>
        <v/>
      </c>
      <c r="M37" s="42" t="str">
        <f>IF('[1]расчет лимита'!M36&lt;='[1]заявки ОДУ'!M36,'[1]расчет лимита'!M36,'[1]заявки ОДУ'!M36)</f>
        <v/>
      </c>
      <c r="N37" s="42" t="str">
        <f>IF('[1]расчет лимита'!N36&lt;='[1]заявки ОДУ'!N36,'[1]расчет лимита'!N36,'[1]заявки ОДУ'!N36)</f>
        <v/>
      </c>
      <c r="O37" s="43">
        <v>0.1</v>
      </c>
      <c r="P37" s="58">
        <f t="shared" si="3"/>
        <v>0.1</v>
      </c>
      <c r="Q37" s="45" t="str">
        <f>IF('[1]заявки ОДУ'!Q36=0,"",IF('[1]заявки ОДУ'!Q$50&lt;'[1]заявки ОДУ'!Q$51,'[1]заявки ОДУ'!Q36,'[1]Кз оз.Таймыр'!$C36*[1]Vmin!Q$53))</f>
        <v/>
      </c>
      <c r="R37" s="42" t="str">
        <f>IF('[1]расчет лимита'!R36&lt;='[1]заявки ОДУ'!R36,'[1]расчет лимита'!R36,'[1]заявки ОДУ'!R36)</f>
        <v/>
      </c>
      <c r="S37" s="42" t="str">
        <f>IF('[1]расчет лимита'!S36&lt;='[1]заявки ОДУ'!S36,'[1]расчет лимита'!S36,'[1]заявки ОДУ'!S36)</f>
        <v/>
      </c>
      <c r="T37" s="42" t="str">
        <f>IF('[1]расчет лимита'!T36&lt;='[1]заявки ОДУ'!T36,'[1]расчет лимита'!T36,'[1]заявки ОДУ'!T36)</f>
        <v/>
      </c>
      <c r="U37" s="42" t="str">
        <f>IF('[1]расчет лимита'!U36&lt;='[1]заявки ОДУ'!U36,'[1]расчет лимита'!U36,'[1]заявки ОДУ'!U36)</f>
        <v/>
      </c>
      <c r="V37" s="50"/>
      <c r="W37" s="50">
        <f t="shared" si="1"/>
        <v>0.83721753140937483</v>
      </c>
    </row>
    <row r="38" spans="1:23" s="54" customFormat="1" ht="12.95" customHeight="1">
      <c r="A38" s="36">
        <v>29</v>
      </c>
      <c r="B38" s="61" t="s">
        <v>49</v>
      </c>
      <c r="C38" s="52" t="str">
        <f>IF('[1]расчет лимита'!C37&lt;='[1]заявки ОДУ'!C37,'[1]расчет лимита'!C37,'[1]заявки ОДУ'!C37)</f>
        <v/>
      </c>
      <c r="D38" s="42">
        <f>IF('[1]расчет лимита'!D37&lt;='[1]заявки ОДУ'!D37,'[1]расчет лимита'!D37,'[1]заявки ОДУ'!D37)</f>
        <v>0.14718523954292906</v>
      </c>
      <c r="E38" s="42">
        <f>IF('[1]расчет лимита'!E37&lt;='[1]заявки ОДУ'!E37,'[1]расчет лимита'!E37,'[1]заявки ОДУ'!E37)</f>
        <v>0.27451803385949136</v>
      </c>
      <c r="F38" s="43">
        <f>IF('[1]расчет лимита'!F37&lt;='[1]заявки ОДУ'!F37,'[1]расчет лимита'!F37,'[1]заявки ОДУ'!F37)</f>
        <v>8.3278757790218677E-2</v>
      </c>
      <c r="G38" s="43">
        <f>IF('[1]расчет лимита'!G37&lt;='[1]заявки ОДУ'!G37,'[1]расчет лимита'!G37,'[1]заявки ОДУ'!G37)</f>
        <v>1.5846841811067637E-2</v>
      </c>
      <c r="H38" s="43" t="str">
        <f>IF('[1]заявки ОДУ'!H37=0,"",IF('[1]заявки ОДУ'!H$50&lt;'[1]заявки ОДУ'!H$51,'[1]заявки ОДУ'!H37,'[1]Кз река'!$C37*[1]Vmin!H$53))</f>
        <v/>
      </c>
      <c r="I38" s="42" t="str">
        <f>IF('[1]расчет лимита'!I37&lt;='[1]заявки ОДУ'!I37,'[1]расчет лимита'!I37,'[1]заявки ОДУ'!I37)</f>
        <v/>
      </c>
      <c r="J38" s="53" t="str">
        <f>IF('[1]расчет лимита'!J37&lt;='[1]заявки ОДУ'!J37,'[1]расчет лимита'!J37,'[1]заявки ОДУ'!J37)</f>
        <v/>
      </c>
      <c r="K38" s="58">
        <f t="shared" si="0"/>
        <v>0.52082887300370673</v>
      </c>
      <c r="L38" s="42" t="str">
        <f>IF('[1]расчет лимита'!L37&lt;='[1]заявки ОДУ'!L37,'[1]расчет лимита'!L37,'[1]заявки ОДУ'!L37)</f>
        <v/>
      </c>
      <c r="M38" s="42">
        <f>IF('[1]расчет лимита'!M37&lt;='[1]заявки ОДУ'!M37,'[1]расчет лимита'!M37,'[1]заявки ОДУ'!M37)</f>
        <v>0.18746107155506161</v>
      </c>
      <c r="N38" s="42">
        <f>IF('[1]расчет лимита'!N37&lt;='[1]заявки ОДУ'!N37,'[1]расчет лимита'!N37,'[1]заявки ОДУ'!N37)</f>
        <v>0.24907454023158712</v>
      </c>
      <c r="O38" s="43" t="str">
        <f>IF('[1]расчет лимита'!O37&lt;='[1]заявки ОДУ'!O37,'[1]расчет лимита'!O37,'[1]заявки ОДУ'!O37)</f>
        <v/>
      </c>
      <c r="P38" s="58">
        <f t="shared" si="3"/>
        <v>0.43653561178664874</v>
      </c>
      <c r="Q38" s="45" t="str">
        <f>IF('[1]заявки ОДУ'!Q37=0,"",IF('[1]заявки ОДУ'!Q$50&lt;'[1]заявки ОДУ'!Q$51,'[1]заявки ОДУ'!Q37,'[1]Кз оз.Таймыр'!$C37*[1]Vmin!Q$53))</f>
        <v/>
      </c>
      <c r="R38" s="42" t="str">
        <f>IF('[1]расчет лимита'!R37&lt;='[1]заявки ОДУ'!R37,'[1]расчет лимита'!R37,'[1]заявки ОДУ'!R37)</f>
        <v/>
      </c>
      <c r="S38" s="42" t="str">
        <f>IF('[1]расчет лимита'!S37&lt;='[1]заявки ОДУ'!S37,'[1]расчет лимита'!S37,'[1]заявки ОДУ'!S37)</f>
        <v/>
      </c>
      <c r="T38" s="42" t="str">
        <f>IF('[1]расчет лимита'!T37&lt;='[1]заявки ОДУ'!T37,'[1]расчет лимита'!T37,'[1]заявки ОДУ'!T37)</f>
        <v/>
      </c>
      <c r="U38" s="42" t="str">
        <f>IF('[1]расчет лимита'!U37&lt;='[1]заявки ОДУ'!U37,'[1]расчет лимита'!U37,'[1]заявки ОДУ'!U37)</f>
        <v/>
      </c>
      <c r="V38" s="50"/>
      <c r="W38" s="50">
        <f>K38+P38+V38</f>
        <v>0.95736448479035552</v>
      </c>
    </row>
    <row r="39" spans="1:23" s="54" customFormat="1" ht="12.95" customHeight="1">
      <c r="A39" s="36">
        <v>30</v>
      </c>
      <c r="B39" s="61" t="s">
        <v>50</v>
      </c>
      <c r="C39" s="52" t="str">
        <f>IF('[1]расчет лимита'!C38&lt;='[1]заявки ОДУ'!C38,'[1]расчет лимита'!C38,'[1]заявки ОДУ'!C38)</f>
        <v/>
      </c>
      <c r="D39" s="42">
        <v>0.21</v>
      </c>
      <c r="E39" s="43">
        <f>IF('[1]расчет лимита'!E38&lt;='[1]заявки ОДУ'!E38,'[1]расчет лимита'!E38,'[1]заявки ОДУ'!E38)+'[1]ограничение по заявке'!$E$60*'[1]Кз река'!C38</f>
        <v>0.39721753140937482</v>
      </c>
      <c r="F39" s="43">
        <v>0.1</v>
      </c>
      <c r="G39" s="43" t="str">
        <f>IF('[1]расчет лимита'!G38&lt;='[1]заявки ОДУ'!G38,'[1]расчет лимита'!G38,'[1]заявки ОДУ'!G38)</f>
        <v/>
      </c>
      <c r="H39" s="43" t="str">
        <f>IF('[1]заявки ОДУ'!H38=0,"",IF('[1]заявки ОДУ'!H$50&lt;'[1]заявки ОДУ'!H$51,'[1]заявки ОДУ'!H38,'[1]Кз река'!$C38*[1]Vmin!H$53))</f>
        <v/>
      </c>
      <c r="I39" s="42" t="str">
        <f>IF('[1]расчет лимита'!I38&lt;='[1]заявки ОДУ'!I38,'[1]расчет лимита'!I38,'[1]заявки ОДУ'!I38)</f>
        <v/>
      </c>
      <c r="J39" s="53" t="str">
        <f>IF('[1]расчет лимита'!J38&lt;='[1]заявки ОДУ'!J38,'[1]расчет лимита'!J38,'[1]заявки ОДУ'!J38)</f>
        <v/>
      </c>
      <c r="K39" s="58">
        <f t="shared" si="0"/>
        <v>0.70721753140937482</v>
      </c>
      <c r="L39" s="42" t="str">
        <f>IF('[1]расчет лимита'!L38&lt;='[1]заявки ОДУ'!L38,'[1]расчет лимита'!L38,'[1]заявки ОДУ'!L38)</f>
        <v/>
      </c>
      <c r="M39" s="42" t="str">
        <f>IF('[1]расчет лимита'!M38&lt;='[1]заявки ОДУ'!M38,'[1]расчет лимита'!M38,'[1]заявки ОДУ'!M38)</f>
        <v/>
      </c>
      <c r="N39" s="42">
        <f>IF('[1]расчет лимита'!N38&lt;='[1]заявки ОДУ'!N38,'[1]расчет лимита'!N38,'[1]заявки ОДУ'!N38)+'[1]ограничение по заявке'!$N$60*'[1]Кз озера'!C38+'[1]расчет резерва'!$N$60*'[1]Кз озера'!C38</f>
        <v>0.46443509560474516</v>
      </c>
      <c r="O39" s="43">
        <v>0.1</v>
      </c>
      <c r="P39" s="58">
        <f t="shared" si="3"/>
        <v>0.56443509560474514</v>
      </c>
      <c r="Q39" s="45" t="str">
        <f>IF('[1]заявки ОДУ'!Q38=0,"",IF('[1]заявки ОДУ'!Q$50&lt;'[1]заявки ОДУ'!Q$51,'[1]заявки ОДУ'!Q38,'[1]Кз оз.Таймыр'!$C38*[1]Vmin!Q$53))</f>
        <v/>
      </c>
      <c r="R39" s="42" t="str">
        <f>IF('[1]расчет лимита'!R38&lt;='[1]заявки ОДУ'!R38,'[1]расчет лимита'!R38,'[1]заявки ОДУ'!R38)</f>
        <v/>
      </c>
      <c r="S39" s="42" t="str">
        <f>IF('[1]расчет лимита'!S38&lt;='[1]заявки ОДУ'!S38,'[1]расчет лимита'!S38,'[1]заявки ОДУ'!S38)</f>
        <v/>
      </c>
      <c r="T39" s="42" t="str">
        <f>IF('[1]расчет лимита'!T38&lt;='[1]заявки ОДУ'!T38,'[1]расчет лимита'!T38,'[1]заявки ОДУ'!T38)</f>
        <v/>
      </c>
      <c r="U39" s="42" t="str">
        <f>IF('[1]расчет лимита'!U38&lt;='[1]заявки ОДУ'!U38,'[1]расчет лимита'!U38,'[1]заявки ОДУ'!U38)</f>
        <v/>
      </c>
      <c r="V39" s="50"/>
      <c r="W39" s="50">
        <f t="shared" si="1"/>
        <v>1.27165262701412</v>
      </c>
    </row>
    <row r="40" spans="1:23" s="54" customFormat="1" ht="12.95" customHeight="1">
      <c r="A40" s="36">
        <v>31</v>
      </c>
      <c r="B40" s="61" t="s">
        <v>51</v>
      </c>
      <c r="C40" s="52" t="str">
        <f>IF('[1]расчет лимита'!C39&lt;='[1]заявки ОДУ'!C39,'[1]расчет лимита'!C39,'[1]заявки ОДУ'!C39)</f>
        <v/>
      </c>
      <c r="D40" s="42">
        <v>0.21</v>
      </c>
      <c r="E40" s="43">
        <f>IF('[1]расчет лимита'!E39&lt;='[1]заявки ОДУ'!E39,'[1]расчет лимита'!E39,'[1]заявки ОДУ'!E39)+'[1]ограничение по заявке'!$E$60*'[1]Кз река'!C39</f>
        <v>0.39721753140937482</v>
      </c>
      <c r="F40" s="43">
        <v>0.1</v>
      </c>
      <c r="G40" s="43" t="str">
        <f>IF('[1]расчет лимита'!G39&lt;='[1]заявки ОДУ'!G39,'[1]расчет лимита'!G39,'[1]заявки ОДУ'!G39)</f>
        <v/>
      </c>
      <c r="H40" s="43" t="str">
        <f>IF('[1]заявки ОДУ'!H39=0,"",IF('[1]заявки ОДУ'!H$50&lt;'[1]заявки ОДУ'!H$51,'[1]заявки ОДУ'!H39,'[1]Кз река'!$C39*[1]Vmin!H$53))</f>
        <v/>
      </c>
      <c r="I40" s="42" t="str">
        <f>IF('[1]расчет лимита'!I39&lt;='[1]заявки ОДУ'!I39,'[1]расчет лимита'!I39,'[1]заявки ОДУ'!I39)</f>
        <v/>
      </c>
      <c r="J40" s="53" t="str">
        <f>IF('[1]расчет лимита'!J39&lt;='[1]заявки ОДУ'!J39,'[1]расчет лимита'!J39,'[1]заявки ОДУ'!J39)</f>
        <v/>
      </c>
      <c r="K40" s="58">
        <f t="shared" si="0"/>
        <v>0.70721753140937482</v>
      </c>
      <c r="L40" s="42" t="str">
        <f>IF('[1]расчет лимита'!L39&lt;='[1]заявки ОДУ'!L39,'[1]расчет лимита'!L39,'[1]заявки ОДУ'!L39)</f>
        <v/>
      </c>
      <c r="M40" s="42">
        <v>0.35</v>
      </c>
      <c r="N40" s="42">
        <f>IF('[1]расчет лимита'!N39&lt;='[1]заявки ОДУ'!N39,'[1]расчет лимита'!N39,'[1]заявки ОДУ'!N39)+'[1]ограничение по заявке'!$N$60*'[1]Кз озера'!C39+'[1]расчет резерва'!$N$60*'[1]Кз озера'!C39</f>
        <v>0.46443509560474516</v>
      </c>
      <c r="O40" s="43">
        <v>0.1</v>
      </c>
      <c r="P40" s="58">
        <f t="shared" si="3"/>
        <v>0.91443509560474512</v>
      </c>
      <c r="Q40" s="45" t="str">
        <f>IF('[1]заявки ОДУ'!Q39=0,"",IF('[1]заявки ОДУ'!Q$50&lt;'[1]заявки ОДУ'!Q$51,'[1]заявки ОДУ'!Q39,'[1]Кз оз.Таймыр'!$C39*[1]Vmin!Q$53))</f>
        <v/>
      </c>
      <c r="R40" s="42" t="str">
        <f>IF('[1]расчет лимита'!R39&lt;='[1]заявки ОДУ'!R39,'[1]расчет лимита'!R39,'[1]заявки ОДУ'!R39)</f>
        <v/>
      </c>
      <c r="S40" s="42" t="str">
        <f>IF('[1]расчет лимита'!S39&lt;='[1]заявки ОДУ'!S39,'[1]расчет лимита'!S39,'[1]заявки ОДУ'!S39)</f>
        <v/>
      </c>
      <c r="T40" s="42" t="str">
        <f>IF('[1]расчет лимита'!T39&lt;='[1]заявки ОДУ'!T39,'[1]расчет лимита'!T39,'[1]заявки ОДУ'!T39)</f>
        <v/>
      </c>
      <c r="U40" s="42" t="str">
        <f>IF('[1]расчет лимита'!U39&lt;='[1]заявки ОДУ'!U39,'[1]расчет лимита'!U39,'[1]заявки ОДУ'!U39)</f>
        <v/>
      </c>
      <c r="V40" s="50"/>
      <c r="W40" s="50">
        <f t="shared" si="1"/>
        <v>1.6216526270141198</v>
      </c>
    </row>
    <row r="41" spans="1:23" s="54" customFormat="1" ht="12.95" customHeight="1">
      <c r="A41" s="36">
        <v>32</v>
      </c>
      <c r="B41" s="63" t="s">
        <v>52</v>
      </c>
      <c r="C41" s="52">
        <f>IF('[1]расчет лимита'!C40&lt;='[1]заявки ОДУ'!C40,'[1]расчет лимита'!C40,'[1]заявки ОДУ'!C40)</f>
        <v>7.2130521896765581E-2</v>
      </c>
      <c r="D41" s="42">
        <v>0.7</v>
      </c>
      <c r="E41" s="43">
        <f>IF('[1]расчет лимита'!E40&lt;='[1]заявки ОДУ'!E40,'[1]расчет лимита'!E40,'[1]заявки ОДУ'!E40)+'[1]ограничение по заявке'!$E$60*'[1]Кз река'!C40+'[1]расчет резерва'!$E$60*'[1]Кз река'!C40</f>
        <v>1.3518028020993391</v>
      </c>
      <c r="F41" s="43">
        <f>IF('[1]расчет лимита'!F40&lt;='[1]заявки ОДУ'!F40,'[1]расчет лимита'!F40,'[1]заявки ОДУ'!F40)</f>
        <v>0.27759585930072894</v>
      </c>
      <c r="G41" s="43">
        <f>IF('[1]расчет лимита'!G40&lt;='[1]заявки ОДУ'!G40,'[1]расчет лимита'!G40,'[1]заявки ОДУ'!G40)</f>
        <v>5.2822806036892128E-2</v>
      </c>
      <c r="H41" s="43" t="str">
        <f>IF('[1]заявки ОДУ'!H40=0,"",IF('[1]заявки ОДУ'!H$50&lt;'[1]заявки ОДУ'!H$51,'[1]заявки ОДУ'!H40,'[1]Кз река'!$C40*[1]Vmin!H$53))</f>
        <v/>
      </c>
      <c r="I41" s="42" t="str">
        <f>IF('[1]расчет лимита'!I40&lt;='[1]заявки ОДУ'!I40,'[1]расчет лимита'!I40,'[1]заявки ОДУ'!I40)</f>
        <v/>
      </c>
      <c r="J41" s="53" t="str">
        <f>IF('[1]расчет лимита'!J40&lt;='[1]заявки ОДУ'!J40,'[1]расчет лимита'!J40,'[1]заявки ОДУ'!J40)</f>
        <v/>
      </c>
      <c r="K41" s="58">
        <f t="shared" si="0"/>
        <v>2.3822214674369606</v>
      </c>
      <c r="L41" s="42">
        <f>IF('[1]расчет лимита'!L40&lt;='[1]заявки ОДУ'!L40,'[1]расчет лимита'!L40,'[1]заявки ОДУ'!L40)+'[1]ограничение по заявке'!$L$60*'[1]Кз озера'!C35+'[1]расчет резерва'!$L$60*'[1]Кз озера'!C40</f>
        <v>0.5334628634012516</v>
      </c>
      <c r="M41" s="42">
        <v>1</v>
      </c>
      <c r="N41" s="42">
        <v>1.4</v>
      </c>
      <c r="O41" s="43">
        <f>IF('[1]расчет лимита'!O40&lt;='[1]заявки ОДУ'!O40,'[1]расчет лимита'!O40,'[1]заявки ОДУ'!O40)+'[1]ограничение по заявке'!$O$60*'[1]Кз озера'!C40</f>
        <v>0.20803535639415907</v>
      </c>
      <c r="P41" s="58">
        <f t="shared" si="3"/>
        <v>3.1414982197954107</v>
      </c>
      <c r="Q41" s="45" t="str">
        <f>IF('[1]заявки ОДУ'!Q40=0,"",IF('[1]заявки ОДУ'!Q$50&lt;'[1]заявки ОДУ'!Q$51,'[1]заявки ОДУ'!Q40,'[1]Кз оз.Таймыр'!$C40*[1]Vmin!Q$53))</f>
        <v/>
      </c>
      <c r="R41" s="42" t="str">
        <f>IF('[1]расчет лимита'!R40&lt;='[1]заявки ОДУ'!R40,'[1]расчет лимита'!R40,'[1]заявки ОДУ'!R40)</f>
        <v/>
      </c>
      <c r="S41" s="42" t="str">
        <f>IF('[1]расчет лимита'!S40&lt;='[1]заявки ОДУ'!S40,'[1]расчет лимита'!S40,'[1]заявки ОДУ'!S40)</f>
        <v/>
      </c>
      <c r="T41" s="42" t="str">
        <f>IF('[1]расчет лимита'!T40&lt;='[1]заявки ОДУ'!T40,'[1]расчет лимита'!T40,'[1]заявки ОДУ'!T40)</f>
        <v/>
      </c>
      <c r="U41" s="42" t="str">
        <f>IF('[1]расчет лимита'!U40&lt;='[1]заявки ОДУ'!U40,'[1]расчет лимита'!U40,'[1]заявки ОДУ'!U40)</f>
        <v/>
      </c>
      <c r="V41" s="50"/>
      <c r="W41" s="50">
        <f t="shared" si="1"/>
        <v>5.5237196872323713</v>
      </c>
    </row>
    <row r="42" spans="1:23" s="54" customFormat="1" ht="12.95" customHeight="1">
      <c r="A42" s="36">
        <v>33</v>
      </c>
      <c r="B42" s="64" t="s">
        <v>53</v>
      </c>
      <c r="C42" s="52" t="str">
        <f>IF('[1]расчет лимита'!C41&lt;='[1]заявки ОДУ'!C41,'[1]расчет лимита'!C41,'[1]заявки ОДУ'!C41)</f>
        <v/>
      </c>
      <c r="D42" s="42">
        <v>0.5</v>
      </c>
      <c r="E42" s="43">
        <f>IF('[1]расчет лимита'!E41&lt;='[1]заявки ОДУ'!E41,'[1]расчет лимита'!E41,'[1]заявки ОДУ'!E41)+'[1]ограничение по заявке'!$E$60*'[1]Кз река'!C41+'[1]расчет резерва'!$E$60*'[1]Кз река'!C41</f>
        <v>1.3518028020993391</v>
      </c>
      <c r="F42" s="43">
        <f>IF('[1]расчет лимита'!F41&lt;='[1]заявки ОДУ'!F41,'[1]расчет лимита'!F41,'[1]заявки ОДУ'!F41)</f>
        <v>0.27759585930072894</v>
      </c>
      <c r="G42" s="43">
        <f>IF('[1]расчет лимита'!G41&lt;='[1]заявки ОДУ'!G41,'[1]расчет лимита'!G41,'[1]заявки ОДУ'!G41)</f>
        <v>5.2822806036892128E-2</v>
      </c>
      <c r="H42" s="43">
        <v>0.01</v>
      </c>
      <c r="I42" s="42" t="str">
        <f>IF('[1]расчет лимита'!I41&lt;='[1]заявки ОДУ'!I41,'[1]расчет лимита'!I41,'[1]заявки ОДУ'!I41)</f>
        <v/>
      </c>
      <c r="J42" s="53" t="str">
        <f>IF('[1]расчет лимита'!J41&lt;='[1]заявки ОДУ'!J41,'[1]расчет лимита'!J41,'[1]заявки ОДУ'!J41)</f>
        <v/>
      </c>
      <c r="K42" s="58">
        <f t="shared" si="0"/>
        <v>2.1922214674369602</v>
      </c>
      <c r="L42" s="42" t="str">
        <f>IF('[1]расчет лимита'!L41&lt;='[1]заявки ОДУ'!L41,'[1]расчет лимита'!L41,'[1]заявки ОДУ'!L41)</f>
        <v/>
      </c>
      <c r="M42" s="42">
        <v>1</v>
      </c>
      <c r="N42" s="42">
        <v>1.4</v>
      </c>
      <c r="O42" s="43">
        <f>IF('[1]расчет лимита'!O41&lt;='[1]заявки ОДУ'!O41,'[1]расчет лимита'!O41,'[1]заявки ОДУ'!O41)+'[1]ограничение по заявке'!$O$60*'[1]Кз озера'!C41</f>
        <v>1.0314169664440744</v>
      </c>
      <c r="P42" s="58">
        <f>SUM(M42:O42)</f>
        <v>3.4314169664440746</v>
      </c>
      <c r="Q42" s="45" t="str">
        <f>IF('[1]заявки ОДУ'!Q41=0,"",IF('[1]заявки ОДУ'!Q$50&lt;'[1]заявки ОДУ'!Q$51,'[1]заявки ОДУ'!Q41,'[1]Кз оз.Таймыр'!$C41*[1]Vmin!Q$53))</f>
        <v/>
      </c>
      <c r="R42" s="42" t="str">
        <f>IF('[1]расчет лимита'!R41&lt;='[1]заявки ОДУ'!R41,'[1]расчет лимита'!R41,'[1]заявки ОДУ'!R41)</f>
        <v/>
      </c>
      <c r="S42" s="42" t="str">
        <f>IF('[1]расчет лимита'!S41&lt;='[1]заявки ОДУ'!S41,'[1]расчет лимита'!S41,'[1]заявки ОДУ'!S41)</f>
        <v/>
      </c>
      <c r="T42" s="42" t="str">
        <f>IF('[1]расчет лимита'!T41&lt;='[1]заявки ОДУ'!T41,'[1]расчет лимита'!T41,'[1]заявки ОДУ'!T41)</f>
        <v/>
      </c>
      <c r="U42" s="42" t="str">
        <f>IF('[1]расчет лимита'!U41&lt;='[1]заявки ОДУ'!U41,'[1]расчет лимита'!U41,'[1]заявки ОДУ'!U41)</f>
        <v/>
      </c>
      <c r="V42" s="50"/>
      <c r="W42" s="50">
        <f t="shared" si="1"/>
        <v>5.6236384338810348</v>
      </c>
    </row>
    <row r="43" spans="1:23" s="54" customFormat="1" ht="12.95" customHeight="1">
      <c r="A43" s="36">
        <v>34</v>
      </c>
      <c r="B43" s="64" t="s">
        <v>54</v>
      </c>
      <c r="C43" s="52" t="str">
        <f>IF('[1]расчет лимита'!C42&lt;='[1]заявки ОДУ'!C42,'[1]расчет лимита'!C42,'[1]заявки ОДУ'!C42)</f>
        <v/>
      </c>
      <c r="D43" s="42" t="str">
        <f>IF('[1]расчет лимита'!D42&lt;='[1]заявки ОДУ'!D42,'[1]расчет лимита'!D42,'[1]заявки ОДУ'!D42)</f>
        <v/>
      </c>
      <c r="E43" s="43">
        <f>IF('[1]расчет лимита'!E42&lt;='[1]заявки ОДУ'!E42,'[1]расчет лимита'!E42,'[1]заявки ОДУ'!E42)+'[1]ограничение по заявке'!$E$60*'[1]Кз река'!C42+'[1]расчет резерва'!$E$60*'[1]Кз река'!C42</f>
        <v>3.6048074722649046</v>
      </c>
      <c r="F43" s="43" t="str">
        <f>IF('[1]расчет лимита'!F42&lt;='[1]заявки ОДУ'!F42,'[1]расчет лимита'!F42,'[1]заявки ОДУ'!F42)</f>
        <v/>
      </c>
      <c r="G43" s="43">
        <f>IF('[1]расчет лимита'!G42&lt;='[1]заявки ОДУ'!G42,'[1]расчет лимита'!G42,'[1]заявки ОДУ'!G42)</f>
        <v>0.140860816098379</v>
      </c>
      <c r="H43" s="43" t="str">
        <f>IF('[1]заявки ОДУ'!H42=0,"",IF('[1]заявки ОДУ'!H$50&lt;'[1]заявки ОДУ'!H$51,'[1]заявки ОДУ'!H42,'[1]Кз река'!$C42*[1]Vmin!H$53))</f>
        <v/>
      </c>
      <c r="I43" s="42" t="str">
        <f>IF('[1]расчет лимита'!I42&lt;='[1]заявки ОДУ'!I42,'[1]расчет лимита'!I42,'[1]заявки ОДУ'!I42)</f>
        <v/>
      </c>
      <c r="J43" s="53" t="str">
        <f>IF('[1]расчет лимита'!J42&lt;='[1]заявки ОДУ'!J42,'[1]расчет лимита'!J42,'[1]заявки ОДУ'!J42)</f>
        <v/>
      </c>
      <c r="K43" s="58">
        <f t="shared" si="0"/>
        <v>3.7456682883632837</v>
      </c>
      <c r="L43" s="42" t="str">
        <f>IF('[1]расчет лимита'!L42&lt;='[1]заявки ОДУ'!L42,'[1]расчет лимита'!L42,'[1]заявки ОДУ'!L42)</f>
        <v/>
      </c>
      <c r="M43" s="42" t="str">
        <f>IF('[1]расчет лимита'!M42&lt;='[1]заявки ОДУ'!M42,'[1]расчет лимита'!M42,'[1]заявки ОДУ'!M42)</f>
        <v/>
      </c>
      <c r="N43" s="42">
        <v>3</v>
      </c>
      <c r="O43" s="43">
        <f>IF('[1]расчет лимита'!O42&lt;='[1]заявки ОДУ'!O42,'[1]расчет лимита'!O42,'[1]заявки ОДУ'!O42)+'[1]ограничение по заявке'!$O$60*'[1]Кз озера'!C42</f>
        <v>0.55476095038442419</v>
      </c>
      <c r="P43" s="58">
        <f>SUM(L43:O43)</f>
        <v>3.5547609503844244</v>
      </c>
      <c r="Q43" s="45" t="str">
        <f>IF('[1]заявки ОДУ'!Q42=0,"",IF('[1]заявки ОДУ'!Q$50&lt;'[1]заявки ОДУ'!Q$51,'[1]заявки ОДУ'!Q42,'[1]Кз оз.Таймыр'!$C42*[1]Vmin!Q$53))</f>
        <v/>
      </c>
      <c r="R43" s="42" t="str">
        <f>IF('[1]расчет лимита'!R42&lt;='[1]заявки ОДУ'!R42,'[1]расчет лимита'!R42,'[1]заявки ОДУ'!R42)</f>
        <v/>
      </c>
      <c r="S43" s="42" t="str">
        <f>IF('[1]расчет лимита'!S42&lt;='[1]заявки ОДУ'!S42,'[1]расчет лимита'!S42,'[1]заявки ОДУ'!S42)</f>
        <v/>
      </c>
      <c r="T43" s="42" t="str">
        <f>IF('[1]расчет лимита'!T42&lt;='[1]заявки ОДУ'!T42,'[1]расчет лимита'!T42,'[1]заявки ОДУ'!T42)</f>
        <v/>
      </c>
      <c r="U43" s="42" t="str">
        <f>IF('[1]расчет лимита'!U42&lt;='[1]заявки ОДУ'!U42,'[1]расчет лимита'!U42,'[1]заявки ОДУ'!U42)</f>
        <v/>
      </c>
      <c r="V43" s="50"/>
      <c r="W43" s="50">
        <f t="shared" si="1"/>
        <v>7.3004292387477081</v>
      </c>
    </row>
    <row r="44" spans="1:23" s="54" customFormat="1" ht="12.95" customHeight="1">
      <c r="A44" s="36">
        <v>35</v>
      </c>
      <c r="B44" s="64" t="s">
        <v>13</v>
      </c>
      <c r="C44" s="52" t="str">
        <f>IF('[1]расчет лимита'!C43&lt;='[1]заявки ОДУ'!C43,'[1]расчет лимита'!C43,'[1]заявки ОДУ'!C43)</f>
        <v/>
      </c>
      <c r="D44" s="42" t="str">
        <f>IF('[1]расчет лимита'!D43&lt;='[1]заявки ОДУ'!D43,'[1]расчет лимита'!D43,'[1]заявки ОДУ'!D43)</f>
        <v/>
      </c>
      <c r="E44" s="42" t="str">
        <f>IF('[1]расчет лимита'!E43&lt;='[1]заявки ОДУ'!E43,'[1]расчет лимита'!E43,'[1]заявки ОДУ'!E43)</f>
        <v/>
      </c>
      <c r="F44" s="43" t="str">
        <f>IF('[1]расчет лимита'!F43&lt;='[1]заявки ОДУ'!F43,'[1]расчет лимита'!F43,'[1]заявки ОДУ'!F43)</f>
        <v/>
      </c>
      <c r="G44" s="43" t="str">
        <f>IF('[1]расчет лимита'!G43&lt;='[1]заявки ОДУ'!G43,'[1]расчет лимита'!G43,'[1]заявки ОДУ'!G43)</f>
        <v/>
      </c>
      <c r="H44" s="43" t="str">
        <f>IF('[1]заявки ОДУ'!H43=0,"",IF('[1]заявки ОДУ'!H$50&lt;'[1]заявки ОДУ'!H$51,'[1]заявки ОДУ'!H43,'[1]Кз река'!$C43*[1]Vmin!H$53))</f>
        <v/>
      </c>
      <c r="I44" s="42" t="str">
        <f>IF('[1]расчет лимита'!I43&lt;='[1]заявки ОДУ'!I43,'[1]расчет лимита'!I43,'[1]заявки ОДУ'!I43)</f>
        <v/>
      </c>
      <c r="J44" s="53" t="str">
        <f>IF('[1]расчет лимита'!J43&lt;='[1]заявки ОДУ'!J43,'[1]расчет лимита'!J43,'[1]заявки ОДУ'!J43)</f>
        <v/>
      </c>
      <c r="K44" s="58"/>
      <c r="L44" s="42" t="str">
        <f>IF('[1]расчет лимита'!L43&lt;='[1]заявки ОДУ'!L43,'[1]расчет лимита'!L43,'[1]заявки ОДУ'!L43)</f>
        <v/>
      </c>
      <c r="M44" s="42" t="str">
        <f>IF('[1]расчет лимита'!M43&lt;='[1]заявки ОДУ'!M43,'[1]расчет лимита'!M43,'[1]заявки ОДУ'!M43)</f>
        <v/>
      </c>
      <c r="N44" s="42" t="str">
        <f>IF('[1]расчет лимита'!N43&lt;='[1]заявки ОДУ'!N43,'[1]расчет лимита'!N43,'[1]заявки ОДУ'!N43)</f>
        <v/>
      </c>
      <c r="O44" s="43" t="str">
        <f>IF('[1]расчет лимита'!O43&lt;='[1]заявки ОДУ'!O43,'[1]расчет лимита'!O43,'[1]заявки ОДУ'!O43)</f>
        <v/>
      </c>
      <c r="P44" s="58"/>
      <c r="Q44" s="45">
        <v>10</v>
      </c>
      <c r="R44" s="42">
        <f>IF('[1]расчет лимита'!R43&lt;='[1]заявки ОДУ'!R43,'[1]расчет лимита'!R43,'[1]заявки ОДУ'!R43)</f>
        <v>10</v>
      </c>
      <c r="S44" s="42" t="str">
        <f>IF('[1]расчет лимита'!S43&lt;='[1]заявки ОДУ'!S43,'[1]расчет лимита'!S43,'[1]заявки ОДУ'!S43)</f>
        <v/>
      </c>
      <c r="T44" s="42" t="str">
        <f>IF('[1]расчет лимита'!T43&lt;='[1]заявки ОДУ'!T43,'[1]расчет лимита'!T43,'[1]заявки ОДУ'!T43)</f>
        <v/>
      </c>
      <c r="U44" s="42">
        <f>IF('[1]расчет лимита'!U43&lt;='[1]заявки ОДУ'!U43,'[1]расчет лимита'!U43,'[1]заявки ОДУ'!U43)</f>
        <v>2.9400000000000004</v>
      </c>
      <c r="V44" s="50">
        <f>SUM(Q44:U44)</f>
        <v>22.94</v>
      </c>
      <c r="W44" s="50">
        <f>K44+P44+V44</f>
        <v>22.94</v>
      </c>
    </row>
    <row r="45" spans="1:23" s="54" customFormat="1" ht="12.95" customHeight="1">
      <c r="A45" s="36">
        <v>36</v>
      </c>
      <c r="B45" s="64" t="s">
        <v>55</v>
      </c>
      <c r="C45" s="52" t="str">
        <f>IF('[1]расчет лимита'!C44&lt;='[1]заявки ОДУ'!C44,'[1]расчет лимита'!C44,'[1]заявки ОДУ'!C44)</f>
        <v/>
      </c>
      <c r="D45" s="42" t="str">
        <f>IF('[1]расчет лимита'!D44&lt;='[1]заявки ОДУ'!D44,'[1]расчет лимита'!D44,'[1]заявки ОДУ'!D44)</f>
        <v/>
      </c>
      <c r="E45" s="42">
        <f>IF('[1]расчет лимита'!E44&lt;='[1]заявки ОДУ'!E44,'[1]расчет лимита'!E44,'[1]заявки ОДУ'!E44)</f>
        <v>1</v>
      </c>
      <c r="F45" s="43" t="str">
        <f>IF('[1]расчет лимита'!F44&lt;='[1]заявки ОДУ'!F44,'[1]расчет лимита'!F44,'[1]заявки ОДУ'!F44)</f>
        <v/>
      </c>
      <c r="G45" s="43" t="str">
        <f>IF('[1]расчет лимита'!G44&lt;='[1]заявки ОДУ'!G44,'[1]расчет лимита'!G44,'[1]заявки ОДУ'!G44)</f>
        <v/>
      </c>
      <c r="H45" s="43" t="str">
        <f>IF('[1]заявки ОДУ'!H44=0,"",IF('[1]заявки ОДУ'!H$50&lt;'[1]заявки ОДУ'!H$51,'[1]заявки ОДУ'!H44,'[1]Кз река'!$C44*[1]Vmin!H$53))</f>
        <v/>
      </c>
      <c r="I45" s="42" t="str">
        <f>IF('[1]расчет лимита'!I44&lt;='[1]заявки ОДУ'!I44,'[1]расчет лимита'!I44,'[1]заявки ОДУ'!I44)</f>
        <v/>
      </c>
      <c r="J45" s="53" t="str">
        <f>IF('[1]расчет лимита'!J44&lt;='[1]заявки ОДУ'!J44,'[1]расчет лимита'!J44,'[1]заявки ОДУ'!J44)</f>
        <v/>
      </c>
      <c r="K45" s="58">
        <f t="shared" si="0"/>
        <v>1</v>
      </c>
      <c r="L45" s="42" t="str">
        <f>IF('[1]расчет лимита'!L44&lt;='[1]заявки ОДУ'!L44,'[1]расчет лимита'!L44,'[1]заявки ОДУ'!L44)</f>
        <v/>
      </c>
      <c r="M45" s="42" t="str">
        <f>IF('[1]расчет лимита'!M44&lt;='[1]заявки ОДУ'!M44,'[1]расчет лимита'!M44,'[1]заявки ОДУ'!M44)</f>
        <v/>
      </c>
      <c r="N45" s="42">
        <f>IF('[1]расчет лимита'!N44&lt;='[1]заявки ОДУ'!N44,'[1]расчет лимита'!N44,'[1]заявки ОДУ'!N44)</f>
        <v>1</v>
      </c>
      <c r="O45" s="43">
        <f>IF('[1]расчет лимита'!O44&lt;='[1]заявки ОДУ'!O44,'[1]расчет лимита'!O44,'[1]заявки ОДУ'!O44)+'[1]ограничение по заявке'!$O$60*'[1]Кз озера'!C44</f>
        <v>0.54609281053466752</v>
      </c>
      <c r="P45" s="58">
        <f>SUM(N45:O45)</f>
        <v>1.5460928105346676</v>
      </c>
      <c r="Q45" s="45" t="str">
        <f>IF('[1]заявки ОДУ'!Q44=0,"",IF('[1]заявки ОДУ'!Q$50&lt;'[1]заявки ОДУ'!Q$51,'[1]заявки ОДУ'!Q44,'[1]Кз оз.Таймыр'!$C44*[1]Vmin!Q$53))</f>
        <v/>
      </c>
      <c r="R45" s="42" t="str">
        <f>IF('[1]расчет лимита'!R44&lt;='[1]заявки ОДУ'!R44,'[1]расчет лимита'!R44,'[1]заявки ОДУ'!R44)</f>
        <v/>
      </c>
      <c r="S45" s="42" t="str">
        <f>IF('[1]расчет лимита'!S44&lt;='[1]заявки ОДУ'!S44,'[1]расчет лимита'!S44,'[1]заявки ОДУ'!S44)</f>
        <v/>
      </c>
      <c r="T45" s="42" t="str">
        <f>IF('[1]расчет лимита'!T44&lt;='[1]заявки ОДУ'!T44,'[1]расчет лимита'!T44,'[1]заявки ОДУ'!T44)</f>
        <v/>
      </c>
      <c r="U45" s="42" t="str">
        <f>IF('[1]расчет лимита'!U44&lt;='[1]заявки ОДУ'!U44,'[1]расчет лимита'!U44,'[1]заявки ОДУ'!U44)</f>
        <v/>
      </c>
      <c r="V45" s="50"/>
      <c r="W45" s="50">
        <f t="shared" si="1"/>
        <v>2.5460928105346676</v>
      </c>
    </row>
    <row r="46" spans="1:23" s="54" customFormat="1" ht="12.95" customHeight="1">
      <c r="A46" s="36">
        <v>37</v>
      </c>
      <c r="B46" s="64" t="s">
        <v>56</v>
      </c>
      <c r="C46" s="52" t="str">
        <f>IF('[1]расчет лимита'!C45&lt;='[1]заявки ОДУ'!C45,'[1]расчет лимита'!C45,'[1]заявки ОДУ'!C45)</f>
        <v/>
      </c>
      <c r="D46" s="42">
        <v>1.75</v>
      </c>
      <c r="E46" s="43">
        <f>IF('[1]расчет лимита'!E45&lt;='[1]заявки ОДУ'!E45,'[1]расчет лимита'!E45,'[1]заявки ОДУ'!E45)+'[1]ограничение по заявке'!$E$60*'[1]Кз река'!C45+'[1]расчет резерва'!$E$60*'[1]Кз река'!C45</f>
        <v>3.5046739313686568</v>
      </c>
      <c r="F46" s="43">
        <f>IF('[1]расчет лимита'!F45&lt;='[1]заявки ОДУ'!F45,'[1]расчет лимита'!F45,'[1]заявки ОДУ'!F45)</f>
        <v>0.71969296855744547</v>
      </c>
      <c r="G46" s="43">
        <f>IF('[1]расчет лимита'!G45&lt;='[1]заявки ОДУ'!G45,'[1]расчет лимита'!G45,'[1]заявки ОДУ'!G45)</f>
        <v>0.13694801565120182</v>
      </c>
      <c r="H46" s="43" t="str">
        <f>IF('[1]заявки ОДУ'!H45=0,"",IF('[1]заявки ОДУ'!H$50&lt;'[1]заявки ОДУ'!H$51,'[1]заявки ОДУ'!H45,'[1]Кз река'!$C45*[1]Vmin!H$53))</f>
        <v/>
      </c>
      <c r="I46" s="42">
        <f>IF('[1]расчет лимита'!I45&lt;='[1]заявки ОДУ'!I45,'[1]расчет лимита'!I45,'[1]заявки ОДУ'!I45)</f>
        <v>5.8508859913072545E-2</v>
      </c>
      <c r="J46" s="53" t="str">
        <f>IF('[1]расчет лимита'!J45&lt;='[1]заявки ОДУ'!J45,'[1]расчет лимита'!J45,'[1]заявки ОДУ'!J45)</f>
        <v/>
      </c>
      <c r="K46" s="58">
        <f t="shared" si="0"/>
        <v>6.1698237754903769</v>
      </c>
      <c r="L46" s="42" t="str">
        <f>IF('[1]расчет лимита'!L45&lt;='[1]заявки ОДУ'!L45,'[1]расчет лимита'!L45,'[1]заявки ОДУ'!L45)</f>
        <v/>
      </c>
      <c r="M46" s="42" t="str">
        <f>IF('[1]расчет лимита'!M45&lt;='[1]заявки ОДУ'!M45,'[1]расчет лимита'!M45,'[1]заявки ОДУ'!M45)</f>
        <v/>
      </c>
      <c r="N46" s="42" t="str">
        <f>IF('[1]расчет лимита'!N45&lt;='[1]заявки ОДУ'!N45,'[1]расчет лимита'!N45,'[1]заявки ОДУ'!N45)</f>
        <v/>
      </c>
      <c r="O46" s="43" t="str">
        <f>IF('[1]расчет лимита'!O45&lt;='[1]заявки ОДУ'!O45,'[1]расчет лимита'!O45,'[1]заявки ОДУ'!O45)</f>
        <v/>
      </c>
      <c r="P46" s="58"/>
      <c r="Q46" s="45" t="str">
        <f>IF('[1]заявки ОДУ'!Q45=0,"",IF('[1]заявки ОДУ'!Q$50&lt;'[1]заявки ОДУ'!Q$51,'[1]заявки ОДУ'!Q45,'[1]Кз оз.Таймыр'!$C45*[1]Vmin!Q$53))</f>
        <v/>
      </c>
      <c r="R46" s="42" t="str">
        <f>IF('[1]расчет лимита'!R45&lt;='[1]заявки ОДУ'!R45,'[1]расчет лимита'!R45,'[1]заявки ОДУ'!R45)</f>
        <v/>
      </c>
      <c r="S46" s="42" t="str">
        <f>IF('[1]расчет лимита'!S45&lt;='[1]заявки ОДУ'!S45,'[1]расчет лимита'!S45,'[1]заявки ОДУ'!S45)</f>
        <v/>
      </c>
      <c r="T46" s="42" t="str">
        <f>IF('[1]расчет лимита'!T45&lt;='[1]заявки ОДУ'!T45,'[1]расчет лимита'!T45,'[1]заявки ОДУ'!T45)</f>
        <v/>
      </c>
      <c r="U46" s="42" t="str">
        <f>IF('[1]расчет лимита'!U45&lt;='[1]заявки ОДУ'!U45,'[1]расчет лимита'!U45,'[1]заявки ОДУ'!U45)</f>
        <v/>
      </c>
      <c r="V46" s="50"/>
      <c r="W46" s="50">
        <f t="shared" si="1"/>
        <v>6.1698237754903769</v>
      </c>
    </row>
    <row r="47" spans="1:23" s="54" customFormat="1" ht="12.95" customHeight="1">
      <c r="A47" s="36">
        <v>38</v>
      </c>
      <c r="B47" s="63" t="s">
        <v>57</v>
      </c>
      <c r="C47" s="52">
        <v>0.03</v>
      </c>
      <c r="D47" s="42">
        <v>0.21</v>
      </c>
      <c r="E47" s="43">
        <f>IF('[1]расчет лимита'!E46&lt;='[1]заявки ОДУ'!E46,'[1]расчет лимита'!E46,'[1]заявки ОДУ'!E46)+'[1]ограничение по заявке'!$E$60*'[1]Кз река'!C46</f>
        <v>0.39721753140937482</v>
      </c>
      <c r="F47" s="43">
        <f>IF('[1]расчет лимита'!F46&lt;='[1]заявки ОДУ'!F46,'[1]расчет лимита'!F46,'[1]заявки ОДУ'!F46)</f>
        <v>8.3278757790218677E-2</v>
      </c>
      <c r="G47" s="43">
        <v>0.02</v>
      </c>
      <c r="H47" s="43" t="str">
        <f>IF('[1]заявки ОДУ'!H46=0,"",IF('[1]заявки ОДУ'!H$50&lt;'[1]заявки ОДУ'!H$51,'[1]заявки ОДУ'!H46,'[1]Кз река'!$C46*[1]Vmin!H$53))</f>
        <v/>
      </c>
      <c r="I47" s="42" t="str">
        <f>IF('[1]расчет лимита'!I46&lt;='[1]заявки ОДУ'!I46,'[1]расчет лимита'!I46,'[1]заявки ОДУ'!I46)</f>
        <v/>
      </c>
      <c r="J47" s="53" t="str">
        <f>IF('[1]расчет лимита'!J46&lt;='[1]заявки ОДУ'!J46,'[1]расчет лимита'!J46,'[1]заявки ОДУ'!J46)</f>
        <v/>
      </c>
      <c r="K47" s="58">
        <f t="shared" si="0"/>
        <v>0.71049628919959351</v>
      </c>
      <c r="L47" s="42" t="str">
        <f>IF('[1]расчет лимита'!L46&lt;='[1]заявки ОДУ'!L46,'[1]расчет лимита'!L46,'[1]заявки ОДУ'!L46)</f>
        <v/>
      </c>
      <c r="M47" s="42" t="str">
        <f>IF('[1]расчет лимита'!M46&lt;='[1]заявки ОДУ'!M46,'[1]расчет лимита'!M46,'[1]заявки ОДУ'!M46)</f>
        <v/>
      </c>
      <c r="N47" s="42" t="str">
        <f>IF('[1]расчет лимита'!N46&lt;='[1]заявки ОДУ'!N46,'[1]расчет лимита'!N46,'[1]заявки ОДУ'!N46)</f>
        <v/>
      </c>
      <c r="O47" s="43" t="str">
        <f>IF('[1]расчет лимита'!O46&lt;='[1]заявки ОДУ'!O46,'[1]расчет лимита'!O46,'[1]заявки ОДУ'!O46)</f>
        <v/>
      </c>
      <c r="P47" s="58"/>
      <c r="Q47" s="45" t="str">
        <f>IF('[1]заявки ОДУ'!Q46=0,"",IF('[1]заявки ОДУ'!Q$50&lt;'[1]заявки ОДУ'!Q$51,'[1]заявки ОДУ'!Q46,'[1]Кз оз.Таймыр'!$C46*[1]Vmin!Q$53))</f>
        <v/>
      </c>
      <c r="R47" s="42" t="str">
        <f>IF('[1]расчет лимита'!R46&lt;='[1]заявки ОДУ'!R46,'[1]расчет лимита'!R46,'[1]заявки ОДУ'!R46)</f>
        <v/>
      </c>
      <c r="S47" s="42" t="str">
        <f>IF('[1]расчет лимита'!S46&lt;='[1]заявки ОДУ'!S46,'[1]расчет лимита'!S46,'[1]заявки ОДУ'!S46)</f>
        <v/>
      </c>
      <c r="T47" s="42" t="str">
        <f>IF('[1]расчет лимита'!T46&lt;='[1]заявки ОДУ'!T46,'[1]расчет лимита'!T46,'[1]заявки ОДУ'!T46)</f>
        <v/>
      </c>
      <c r="U47" s="42" t="str">
        <f>IF('[1]расчет лимита'!U46&lt;='[1]заявки ОДУ'!U46,'[1]расчет лимита'!U46,'[1]заявки ОДУ'!U46)</f>
        <v/>
      </c>
      <c r="V47" s="50"/>
      <c r="W47" s="50">
        <f t="shared" si="1"/>
        <v>0.71049628919959351</v>
      </c>
    </row>
    <row r="48" spans="1:23" s="54" customFormat="1" ht="12.95" customHeight="1">
      <c r="A48" s="36">
        <v>39</v>
      </c>
      <c r="B48" s="61" t="s">
        <v>14</v>
      </c>
      <c r="C48" s="52"/>
      <c r="D48" s="42"/>
      <c r="E48" s="42"/>
      <c r="F48" s="43"/>
      <c r="G48" s="43"/>
      <c r="H48" s="43" t="str">
        <f>IF('[1]заявки ОДУ'!H47=0,"",IF('[1]заявки ОДУ'!H$50&lt;'[1]заявки ОДУ'!H$51,'[1]заявки ОДУ'!H47,'[1]Кз река'!$C47*[1]Vmin!H$53))</f>
        <v/>
      </c>
      <c r="I48" s="42"/>
      <c r="J48" s="53"/>
      <c r="K48" s="58"/>
      <c r="L48" s="42" t="str">
        <f>IF('[1]расчет лимита'!L47&lt;='[1]заявки ОДУ'!L47,'[1]расчет лимита'!L47,'[1]заявки ОДУ'!L47)</f>
        <v/>
      </c>
      <c r="M48" s="42" t="str">
        <f>IF('[1]расчет лимита'!M47&lt;='[1]заявки ОДУ'!M47,'[1]расчет лимита'!M47,'[1]заявки ОДУ'!M47)</f>
        <v/>
      </c>
      <c r="N48" s="42" t="str">
        <f>IF('[1]расчет лимита'!N47&lt;='[1]заявки ОДУ'!N47,'[1]расчет лимита'!N47,'[1]заявки ОДУ'!N47)</f>
        <v/>
      </c>
      <c r="O48" s="43" t="str">
        <f>IF('[1]расчет лимита'!O47&lt;='[1]заявки ОДУ'!O47,'[1]расчет лимита'!O47,'[1]заявки ОДУ'!O47)</f>
        <v/>
      </c>
      <c r="P48" s="58"/>
      <c r="Q48" s="45">
        <f>IF('[1]заявки ОДУ'!Q47=0,"",IF('[1]заявки ОДУ'!Q$50&lt;'[1]заявки ОДУ'!Q$51,'[1]заявки ОДУ'!Q47,'[1]Кз оз.Таймыр'!$C47*[1]Vmin!Q$53))</f>
        <v>11.519230769230768</v>
      </c>
      <c r="R48" s="42">
        <f>IF('[1]расчет лимита'!R47&lt;='[1]заявки ОДУ'!R47,'[1]расчет лимита'!R47,'[1]заявки ОДУ'!R47)</f>
        <v>19.082022471910115</v>
      </c>
      <c r="S48" s="42">
        <f>IF('[1]расчет лимита'!S47&lt;='[1]заявки ОДУ'!S47,'[1]расчет лимита'!S47,'[1]заявки ОДУ'!S47)</f>
        <v>30</v>
      </c>
      <c r="T48" s="42">
        <f>IF('[1]расчет лимита'!T47&lt;='[1]заявки ОДУ'!T47,'[1]расчет лимита'!T47,'[1]заявки ОДУ'!T47)</f>
        <v>0.73205741626794263</v>
      </c>
      <c r="U48" s="42" t="str">
        <f>IF('[1]расчет лимита'!U47&lt;='[1]заявки ОДУ'!U47,'[1]расчет лимита'!U47,'[1]заявки ОДУ'!U47)</f>
        <v/>
      </c>
      <c r="V48" s="50">
        <f>SUM(Q48:U48)</f>
        <v>61.333310657408823</v>
      </c>
      <c r="W48" s="50">
        <f t="shared" si="1"/>
        <v>61.333310657408823</v>
      </c>
    </row>
    <row r="49" spans="1:23" s="54" customFormat="1" ht="12.95" customHeight="1">
      <c r="A49" s="36">
        <v>40</v>
      </c>
      <c r="B49" s="62" t="s">
        <v>15</v>
      </c>
      <c r="C49" s="52" t="str">
        <f>IF('[1]расчет лимита'!C48&lt;='[1]заявки ОДУ'!C48,'[1]расчет лимита'!C48,'[1]заявки ОДУ'!C48)</f>
        <v/>
      </c>
      <c r="D49" s="42"/>
      <c r="E49" s="42"/>
      <c r="F49" s="43"/>
      <c r="G49" s="43" t="str">
        <f>IF('[1]расчет лимита'!G48&lt;='[1]заявки ОДУ'!G48,'[1]расчет лимита'!G48,'[1]заявки ОДУ'!G48)</f>
        <v/>
      </c>
      <c r="H49" s="43" t="str">
        <f>IF('[1]заявки ОДУ'!H48=0,"",IF('[1]заявки ОДУ'!H$50&lt;'[1]заявки ОДУ'!H$51,'[1]заявки ОДУ'!H48,'[1]Кз река'!$C48*[1]Vmin!H$53))</f>
        <v/>
      </c>
      <c r="I49" s="42" t="str">
        <f>IF('[1]расчет лимита'!I48&lt;='[1]заявки ОДУ'!I48,'[1]расчет лимита'!I48,'[1]заявки ОДУ'!I48)</f>
        <v/>
      </c>
      <c r="J49" s="53"/>
      <c r="K49" s="58"/>
      <c r="L49" s="42">
        <f>IF('[1]расчет лимита'!L48&lt;='[1]заявки ОДУ'!L48,'[1]расчет лимита'!L48,'[1]заявки ОДУ'!L48)</f>
        <v>2</v>
      </c>
      <c r="M49" s="42">
        <f>IF('[1]расчет лимита'!M48&lt;='[1]заявки ОДУ'!M48,'[1]расчет лимита'!M48,'[1]заявки ОДУ'!M48)</f>
        <v>3</v>
      </c>
      <c r="N49" s="42">
        <f>IF('[1]расчет лимита'!N48&lt;='[1]заявки ОДУ'!N48,'[1]расчет лимита'!N48,'[1]заявки ОДУ'!N48)</f>
        <v>2</v>
      </c>
      <c r="O49" s="43">
        <f>IF('[1]расчет лимита'!O48&lt;='[1]заявки ОДУ'!O48,'[1]расчет лимита'!O48,'[1]заявки ОДУ'!O48)</f>
        <v>1</v>
      </c>
      <c r="P49" s="58">
        <f>SUM(L49:O49)</f>
        <v>8</v>
      </c>
      <c r="Q49" s="45"/>
      <c r="R49" s="42"/>
      <c r="S49" s="42"/>
      <c r="T49" s="42"/>
      <c r="U49" s="42"/>
      <c r="V49" s="50"/>
      <c r="W49" s="50">
        <f t="shared" si="1"/>
        <v>8</v>
      </c>
    </row>
    <row r="50" spans="1:23" s="54" customFormat="1" ht="12.95" customHeight="1" thickBot="1">
      <c r="A50" s="36">
        <v>41</v>
      </c>
      <c r="B50" s="65" t="s">
        <v>58</v>
      </c>
      <c r="C50" s="66" t="str">
        <f>IF('[1]расчет лимита'!C49&lt;='[1]заявки ОДУ'!C49,'[1]расчет лимита'!C49,'[1]заявки ОДУ'!C49)</f>
        <v/>
      </c>
      <c r="D50" s="67" t="str">
        <f>IF('[1]расчет лимита'!D49&lt;='[1]заявки ОДУ'!D49,'[1]расчет лимита'!D49,'[1]заявки ОДУ'!D49)</f>
        <v/>
      </c>
      <c r="E50" s="67">
        <f>IF('[1]расчет лимита'!E49&lt;='[1]заявки ОДУ'!E49,'[1]расчет лимита'!E49,'[1]заявки ОДУ'!E49)</f>
        <v>0.27451803385949136</v>
      </c>
      <c r="F50" s="68">
        <f>IF('[1]расчет лимита'!F49&lt;='[1]заявки ОДУ'!F49,'[1]расчет лимита'!F49,'[1]заявки ОДУ'!F49)</f>
        <v>8.3278757790218677E-2</v>
      </c>
      <c r="G50" s="68">
        <v>0.02</v>
      </c>
      <c r="H50" s="68" t="str">
        <f>IF('[1]заявки ОДУ'!H49=0,"",IF('[1]заявки ОДУ'!H$50&lt;'[1]заявки ОДУ'!H$51,'[1]заявки ОДУ'!H49,'[1]Кз река'!$C49*[1]Vmin!H$53))</f>
        <v/>
      </c>
      <c r="I50" s="67" t="str">
        <f>IF('[1]расчет лимита'!I49&lt;='[1]заявки ОДУ'!I49,'[1]расчет лимита'!I49,'[1]заявки ОДУ'!I49)</f>
        <v/>
      </c>
      <c r="J50" s="69" t="str">
        <f>IF('[1]расчет лимита'!J49&lt;='[1]заявки ОДУ'!J49,'[1]расчет лимита'!J49,'[1]заявки ОДУ'!J49)</f>
        <v/>
      </c>
      <c r="K50" s="113">
        <f t="shared" si="0"/>
        <v>0.37779679164971003</v>
      </c>
      <c r="L50" s="42" t="str">
        <f>IF('[1]расчет лимита'!L49&lt;='[1]заявки ОДУ'!L49,'[1]расчет лимита'!L49,'[1]заявки ОДУ'!L49)</f>
        <v/>
      </c>
      <c r="M50" s="42" t="str">
        <f>IF('[1]расчет лимита'!M49&lt;='[1]заявки ОДУ'!M49,'[1]расчет лимита'!M49,'[1]заявки ОДУ'!M49)</f>
        <v/>
      </c>
      <c r="N50" s="42" t="str">
        <f>IF('[1]расчет лимита'!N49&lt;='[1]заявки ОДУ'!N49,'[1]расчет лимита'!N49,'[1]заявки ОДУ'!N49)</f>
        <v/>
      </c>
      <c r="O50" s="43" t="str">
        <f>IF('[1]расчет лимита'!O49&lt;='[1]заявки ОДУ'!O49,'[1]расчет лимита'!O49,'[1]заявки ОДУ'!O49)</f>
        <v/>
      </c>
      <c r="P50" s="58"/>
      <c r="Q50" s="45" t="str">
        <f>IF('[1]заявки ОДУ'!Q49=0,"",IF('[1]заявки ОДУ'!Q$50&lt;'[1]заявки ОДУ'!Q$51,'[1]заявки ОДУ'!Q49,'[1]Кз оз.Таймыр'!$C49*[1]Vmin!Q$53))</f>
        <v/>
      </c>
      <c r="R50" s="42">
        <f>IF('[1]расчет лимита'!R49&lt;='[1]заявки ОДУ'!R49,'[1]расчет лимита'!R49,'[1]заявки ОДУ'!R49)+'[1]ограничение по заявке'!$R$60*'[1]Кз оз.Таймыр'!C49</f>
        <v>0.71175842696629221</v>
      </c>
      <c r="S50" s="42">
        <f>IF('[1]расчет лимита'!S49&lt;='[1]заявки ОДУ'!S49,'[1]расчет лимита'!S49,'[1]заявки ОДУ'!S49)+'[1]ограничение по заявке'!$S$60*'[1]Кз оз.Таймыр'!C49</f>
        <v>0.91674852071005919</v>
      </c>
      <c r="T50" s="42" t="str">
        <f>IF('[1]расчет лимита'!T49&lt;='[1]заявки ОДУ'!T49,'[1]расчет лимита'!T49,'[1]заявки ОДУ'!T49)</f>
        <v/>
      </c>
      <c r="U50" s="42">
        <f>IF('[1]расчет лимита'!U49&lt;='[1]заявки ОДУ'!U49,'[1]расчет лимита'!U49,'[1]заявки ОДУ'!U49)</f>
        <v>5.3999999999999999E-2</v>
      </c>
      <c r="V50" s="50">
        <f>SUM(R50:U50)</f>
        <v>1.6825069476763514</v>
      </c>
      <c r="W50" s="50">
        <f t="shared" si="1"/>
        <v>2.0603037393260615</v>
      </c>
    </row>
    <row r="51" spans="1:23" ht="12.95" customHeight="1" thickBot="1">
      <c r="A51" s="70" t="s">
        <v>16</v>
      </c>
      <c r="B51" s="71"/>
      <c r="C51" s="72">
        <v>2.8</v>
      </c>
      <c r="D51" s="73">
        <f>SUM(D10:D50)</f>
        <v>25.998345970477974</v>
      </c>
      <c r="E51" s="74">
        <v>62.158000000000001</v>
      </c>
      <c r="F51" s="73">
        <f t="shared" ref="F51:I51" si="4">SUM(F10:F50)</f>
        <v>14.597964860392239</v>
      </c>
      <c r="G51" s="73">
        <f t="shared" si="4"/>
        <v>2.7957518166573512</v>
      </c>
      <c r="H51" s="73">
        <v>0.3</v>
      </c>
      <c r="I51" s="73">
        <f t="shared" si="4"/>
        <v>0.49999999999999994</v>
      </c>
      <c r="J51" s="75">
        <f>SUM(J12:J50)</f>
        <v>0.84687500000000004</v>
      </c>
      <c r="K51" s="76">
        <v>110.008</v>
      </c>
      <c r="L51" s="77">
        <f>SUM(L14:L50)</f>
        <v>13.995687452228655</v>
      </c>
      <c r="M51" s="77">
        <f>SUM(M10:M50)</f>
        <v>37.902399566852473</v>
      </c>
      <c r="N51" s="77">
        <f>SUM(N10:N50)</f>
        <v>62.299127498980454</v>
      </c>
      <c r="O51" s="78">
        <f>SUM(O10:O50)</f>
        <v>12.096088867290707</v>
      </c>
      <c r="P51" s="79">
        <v>126.3</v>
      </c>
      <c r="Q51" s="73">
        <f t="shared" ref="Q51:U51" si="5">SUM(Q11:Q50)</f>
        <v>29.949999999999996</v>
      </c>
      <c r="R51" s="80">
        <f t="shared" si="5"/>
        <v>49.95000000000001</v>
      </c>
      <c r="S51" s="80">
        <f t="shared" si="5"/>
        <v>59.95</v>
      </c>
      <c r="T51" s="73">
        <f t="shared" si="5"/>
        <v>1.2000000000000002</v>
      </c>
      <c r="U51" s="73">
        <f t="shared" si="5"/>
        <v>4.9500000000000011</v>
      </c>
      <c r="V51" s="79">
        <f>SUM(Q51:U51)</f>
        <v>146</v>
      </c>
      <c r="W51" s="79">
        <v>382.31</v>
      </c>
    </row>
    <row r="52" spans="1:23" ht="12.95" customHeight="1" thickBot="1">
      <c r="A52" s="70" t="s">
        <v>17</v>
      </c>
      <c r="B52" s="71"/>
      <c r="C52" s="81">
        <f>'[1]заявки ОДУ'!C51</f>
        <v>2.8</v>
      </c>
      <c r="D52" s="82">
        <f>'[1]заявки ОДУ'!D51</f>
        <v>26</v>
      </c>
      <c r="E52" s="83">
        <f>'[1]заявки ОДУ'!E51</f>
        <v>62.158000000000001</v>
      </c>
      <c r="F52" s="82">
        <f>'[1]заявки ОДУ'!F51</f>
        <v>14.6</v>
      </c>
      <c r="G52" s="82">
        <f>'[1]заявки ОДУ'!G51</f>
        <v>2.8</v>
      </c>
      <c r="H52" s="82">
        <v>0.3</v>
      </c>
      <c r="I52" s="82">
        <f>'[1]заявки ОДУ'!I51</f>
        <v>0.5</v>
      </c>
      <c r="J52" s="84">
        <f>'[1]заявки ОДУ'!J51</f>
        <v>0.85</v>
      </c>
      <c r="K52" s="85">
        <f>SUM(C52:J52)</f>
        <v>110.00799999999998</v>
      </c>
      <c r="L52" s="86">
        <f>'[1]заявки ОДУ'!L51</f>
        <v>14</v>
      </c>
      <c r="M52" s="87">
        <f>'[1]заявки ОДУ'!M51</f>
        <v>37.9</v>
      </c>
      <c r="N52" s="87">
        <f>'[1]заявки ОДУ'!N51</f>
        <v>62.3</v>
      </c>
      <c r="O52" s="87">
        <f>'[1]заявки ОДУ'!O51</f>
        <v>12.1</v>
      </c>
      <c r="P52" s="88">
        <f>SUM(L52:O52)</f>
        <v>126.29999999999998</v>
      </c>
      <c r="Q52" s="89">
        <f>'[1]заявки ОДУ'!Q51</f>
        <v>29.95</v>
      </c>
      <c r="R52" s="90">
        <f>'[1]заявки ОДУ'!R51</f>
        <v>49.95</v>
      </c>
      <c r="S52" s="90">
        <f>'[1]заявки ОДУ'!S51</f>
        <v>59.95</v>
      </c>
      <c r="T52" s="90">
        <f>'[1]заявки ОДУ'!T51</f>
        <v>1.2</v>
      </c>
      <c r="U52" s="90">
        <f>'[1]заявки ОДУ'!U51</f>
        <v>4.95</v>
      </c>
      <c r="V52" s="91">
        <f>SUM(Q52:U52)</f>
        <v>146</v>
      </c>
      <c r="W52" s="88">
        <f>P52+K52+V52</f>
        <v>382.30799999999999</v>
      </c>
    </row>
    <row r="53" spans="1:23" s="99" customFormat="1" ht="12.95" customHeight="1" thickBot="1">
      <c r="A53" s="70" t="s">
        <v>18</v>
      </c>
      <c r="B53" s="71"/>
      <c r="C53" s="92">
        <f>C52-C51</f>
        <v>0</v>
      </c>
      <c r="D53" s="93">
        <f t="shared" ref="D53:J53" si="6">D52-D51</f>
        <v>1.6540295220259793E-3</v>
      </c>
      <c r="E53" s="93">
        <f t="shared" si="6"/>
        <v>0</v>
      </c>
      <c r="F53" s="93">
        <f t="shared" si="6"/>
        <v>2.0351396077611383E-3</v>
      </c>
      <c r="G53" s="93">
        <f t="shared" si="6"/>
        <v>4.2481833426486482E-3</v>
      </c>
      <c r="H53" s="93">
        <v>0</v>
      </c>
      <c r="I53" s="93">
        <f t="shared" si="6"/>
        <v>0</v>
      </c>
      <c r="J53" s="94">
        <f t="shared" si="6"/>
        <v>3.1249999999999334E-3</v>
      </c>
      <c r="K53" s="95">
        <f>K52-K51</f>
        <v>0</v>
      </c>
      <c r="L53" s="96">
        <f>L52-L51</f>
        <v>4.3125477713452653E-3</v>
      </c>
      <c r="M53" s="97">
        <f>M52-M51</f>
        <v>-2.3995668524747771E-3</v>
      </c>
      <c r="N53" s="97">
        <f>N52-N51</f>
        <v>8.7250101954339243E-4</v>
      </c>
      <c r="O53" s="97">
        <f>O52-O51</f>
        <v>3.911132709292886E-3</v>
      </c>
      <c r="P53" s="95">
        <f>SUM(L53:O53)</f>
        <v>6.6966146477067667E-3</v>
      </c>
      <c r="Q53" s="97">
        <f>Q52-Q51</f>
        <v>0</v>
      </c>
      <c r="R53" s="96">
        <f>R52-R51</f>
        <v>0</v>
      </c>
      <c r="S53" s="96">
        <f>S52-S51</f>
        <v>0</v>
      </c>
      <c r="T53" s="97">
        <f>T52-T51</f>
        <v>0</v>
      </c>
      <c r="U53" s="97">
        <f>U52-U51</f>
        <v>0</v>
      </c>
      <c r="V53" s="98">
        <f>SUM(Q53:U53)</f>
        <v>0</v>
      </c>
      <c r="W53" s="98">
        <f>W52-W51</f>
        <v>-2.0000000000095497E-3</v>
      </c>
    </row>
    <row r="54" spans="1:23" s="99" customFormat="1" ht="11.25" customHeight="1">
      <c r="A54" s="100"/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102"/>
      <c r="S54" s="102"/>
      <c r="T54" s="102"/>
      <c r="U54" s="102"/>
      <c r="V54" s="102"/>
      <c r="W54" s="102"/>
    </row>
    <row r="55" spans="1:23" ht="14.25" customHeight="1">
      <c r="B55" s="103"/>
      <c r="D55" s="2"/>
      <c r="E55" s="2"/>
    </row>
    <row r="56" spans="1:23" ht="14.25" customHeight="1">
      <c r="G56" s="3"/>
      <c r="H56" s="3"/>
      <c r="P56" s="105"/>
      <c r="Q56" s="105"/>
    </row>
    <row r="57" spans="1:23" ht="14.25" customHeight="1">
      <c r="F57" s="2"/>
      <c r="G57" s="4"/>
      <c r="H57" s="4"/>
    </row>
    <row r="58" spans="1:23" ht="14.25" customHeight="1">
      <c r="B58" s="103"/>
      <c r="C58" s="106"/>
      <c r="D58" s="106"/>
      <c r="E58" s="106"/>
      <c r="F58" s="106"/>
      <c r="G58" s="107"/>
      <c r="H58" s="107"/>
      <c r="L58" s="106"/>
      <c r="M58" s="106"/>
      <c r="N58" s="106"/>
      <c r="O58" s="106"/>
      <c r="Q58" s="108"/>
      <c r="R58" s="108"/>
      <c r="S58" s="108"/>
    </row>
    <row r="59" spans="1:23" ht="14.25" customHeight="1">
      <c r="B59" s="103"/>
      <c r="C59" s="106"/>
      <c r="D59" s="106"/>
      <c r="E59" s="106"/>
      <c r="F59" s="106"/>
      <c r="G59" s="107"/>
      <c r="H59" s="107"/>
      <c r="L59" s="106"/>
      <c r="N59" s="106"/>
      <c r="O59" s="106"/>
    </row>
    <row r="60" spans="1:23" ht="14.25" customHeight="1">
      <c r="B60" s="103"/>
      <c r="D60" s="109"/>
      <c r="E60" s="109"/>
      <c r="F60" s="109"/>
      <c r="G60" s="107"/>
      <c r="H60" s="107"/>
      <c r="L60" s="110"/>
      <c r="N60" s="110"/>
      <c r="O60" s="110"/>
    </row>
    <row r="61" spans="1:23" ht="14.25" customHeight="1">
      <c r="G61" s="3"/>
      <c r="H61" s="3"/>
    </row>
    <row r="63" spans="1:23" ht="14.25" customHeight="1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</row>
    <row r="64" spans="1:23" ht="14.2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  <row r="65" spans="2:12" ht="14.25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2:12" ht="14.25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2:12" ht="14.2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8" spans="2:12" ht="14.25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</row>
  </sheetData>
  <mergeCells count="15">
    <mergeCell ref="S1:W2"/>
    <mergeCell ref="A51:B51"/>
    <mergeCell ref="A52:B52"/>
    <mergeCell ref="A53:B53"/>
    <mergeCell ref="B63:L68"/>
    <mergeCell ref="A7:A8"/>
    <mergeCell ref="B7:B8"/>
    <mergeCell ref="C7:J7"/>
    <mergeCell ref="K7:K8"/>
    <mergeCell ref="L7:O7"/>
    <mergeCell ref="P7:P8"/>
    <mergeCell ref="Q7:V7"/>
    <mergeCell ref="W7:W8"/>
    <mergeCell ref="A4:W4"/>
    <mergeCell ref="A5:W5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  <rowBreaks count="1" manualBreakCount="1">
    <brk id="53" max="24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Хатанга</vt:lpstr>
      <vt:lpstr>Хатанга!Область_печати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2018-01-30T09:33:12Z</dcterms:modified>
</cp:coreProperties>
</file>