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0" yWindow="120" windowWidth="21840" windowHeight="9570"/>
  </bookViews>
  <sheets>
    <sheet name="Отчет 2017" sheetId="1" r:id="rId1"/>
  </sheets>
  <definedNames>
    <definedName name="_xlnm._FilterDatabase" localSheetId="0" hidden="1">'Отчет 2017'!$J$1:$J$231</definedName>
    <definedName name="_xlnm.Print_Titles" localSheetId="0">'Отчет 2017'!$4:$6</definedName>
    <definedName name="_xlnm.Print_Area" localSheetId="0">'Отчет 2017'!$A$1:$O$225</definedName>
  </definedNames>
  <calcPr calcId="124519" refMode="R1C1" fullPrecision="0"/>
</workbook>
</file>

<file path=xl/calcChain.xml><?xml version="1.0" encoding="utf-8"?>
<calcChain xmlns="http://schemas.openxmlformats.org/spreadsheetml/2006/main">
  <c r="O169" i="1"/>
  <c r="J51" l="1"/>
  <c r="N61"/>
  <c r="J140"/>
  <c r="O138"/>
  <c r="N138"/>
  <c r="L138"/>
  <c r="J63"/>
  <c r="J91"/>
  <c r="J82"/>
  <c r="J168"/>
  <c r="J167"/>
  <c r="J165"/>
  <c r="E59"/>
  <c r="E56"/>
  <c r="E50"/>
  <c r="E47"/>
  <c r="E40"/>
  <c r="N20"/>
  <c r="L20"/>
  <c r="D213" l="1"/>
  <c r="J174" l="1"/>
  <c r="D138" l="1"/>
  <c r="J105" l="1"/>
  <c r="L61"/>
  <c r="D61"/>
  <c r="C61"/>
  <c r="J201" l="1"/>
  <c r="J159"/>
  <c r="D20"/>
  <c r="J186" l="1"/>
  <c r="J183"/>
  <c r="J182"/>
  <c r="J179"/>
  <c r="J178"/>
  <c r="J177"/>
  <c r="J172"/>
  <c r="L169" l="1"/>
  <c r="J19"/>
  <c r="D7"/>
  <c r="C7"/>
  <c r="J12"/>
  <c r="F7" l="1"/>
  <c r="C92"/>
  <c r="C213"/>
  <c r="C169" l="1"/>
  <c r="E185"/>
  <c r="E107" l="1"/>
  <c r="J9" l="1"/>
  <c r="M213"/>
  <c r="M199"/>
  <c r="M187"/>
  <c r="M169"/>
  <c r="M138"/>
  <c r="M92"/>
  <c r="M61"/>
  <c r="M40"/>
  <c r="M20"/>
  <c r="M7"/>
  <c r="C20" l="1"/>
  <c r="D92" l="1"/>
  <c r="F92" l="1"/>
  <c r="E92"/>
  <c r="J89"/>
  <c r="J87"/>
  <c r="J85"/>
  <c r="J81"/>
  <c r="E80"/>
  <c r="J78"/>
  <c r="J77"/>
  <c r="J76"/>
  <c r="E75"/>
  <c r="J73"/>
  <c r="J72"/>
  <c r="J71"/>
  <c r="J70"/>
  <c r="E69"/>
  <c r="J67"/>
  <c r="J66"/>
  <c r="J65"/>
  <c r="J64"/>
  <c r="D40"/>
  <c r="C40"/>
  <c r="E137"/>
  <c r="E136"/>
  <c r="J135"/>
  <c r="E134"/>
  <c r="J133"/>
  <c r="E132"/>
  <c r="J130"/>
  <c r="J129"/>
  <c r="E128"/>
  <c r="J126"/>
  <c r="E125"/>
  <c r="J124"/>
  <c r="E123"/>
  <c r="J121"/>
  <c r="E120"/>
  <c r="J119"/>
  <c r="E118"/>
  <c r="J116"/>
  <c r="J115"/>
  <c r="E114"/>
  <c r="J113"/>
  <c r="E112"/>
  <c r="J110"/>
  <c r="E109"/>
  <c r="J108"/>
  <c r="J106"/>
  <c r="E104"/>
  <c r="J103"/>
  <c r="J102"/>
  <c r="E101"/>
  <c r="J99"/>
  <c r="J98"/>
  <c r="J97"/>
  <c r="J96"/>
  <c r="J95"/>
  <c r="J94"/>
  <c r="J60"/>
  <c r="J54"/>
  <c r="J53"/>
  <c r="J52"/>
  <c r="J48"/>
  <c r="J45"/>
  <c r="J44"/>
  <c r="J43"/>
  <c r="J42"/>
  <c r="J37"/>
  <c r="E36"/>
  <c r="J34"/>
  <c r="E33"/>
  <c r="J32"/>
  <c r="E30"/>
  <c r="J29"/>
  <c r="E28"/>
  <c r="J26"/>
  <c r="J25"/>
  <c r="J24"/>
  <c r="J22"/>
  <c r="L40" l="1"/>
  <c r="N92"/>
  <c r="N40"/>
  <c r="F20"/>
  <c r="L92"/>
  <c r="F61"/>
  <c r="E20"/>
  <c r="F40"/>
  <c r="E61"/>
  <c r="O20" l="1"/>
  <c r="O40"/>
  <c r="O61"/>
  <c r="O92"/>
  <c r="E218"/>
  <c r="E221"/>
  <c r="J222"/>
  <c r="J219"/>
  <c r="J216"/>
  <c r="J215"/>
  <c r="N213" s="1"/>
  <c r="J205"/>
  <c r="J189"/>
  <c r="J190"/>
  <c r="J195"/>
  <c r="J194"/>
  <c r="D187"/>
  <c r="C187"/>
  <c r="E197"/>
  <c r="E192"/>
  <c r="D199"/>
  <c r="C199"/>
  <c r="J212"/>
  <c r="J209"/>
  <c r="J207"/>
  <c r="E211"/>
  <c r="E208"/>
  <c r="E206"/>
  <c r="E204"/>
  <c r="J17"/>
  <c r="J16"/>
  <c r="J15"/>
  <c r="N7"/>
  <c r="E18"/>
  <c r="E13"/>
  <c r="E11"/>
  <c r="C138"/>
  <c r="E166"/>
  <c r="E164"/>
  <c r="E162"/>
  <c r="E160"/>
  <c r="E158"/>
  <c r="E156"/>
  <c r="J155"/>
  <c r="E154"/>
  <c r="E152"/>
  <c r="E150"/>
  <c r="E148"/>
  <c r="E146"/>
  <c r="E144"/>
  <c r="E142"/>
  <c r="E199" l="1"/>
  <c r="L213"/>
  <c r="F187"/>
  <c r="N187"/>
  <c r="L199"/>
  <c r="E213"/>
  <c r="F213"/>
  <c r="F138"/>
  <c r="E7"/>
  <c r="F199"/>
  <c r="E187"/>
  <c r="E138"/>
  <c r="D169"/>
  <c r="E176"/>
  <c r="E181"/>
  <c r="O213" l="1"/>
  <c r="E169"/>
  <c r="F169"/>
  <c r="J153" l="1"/>
  <c r="J171" l="1"/>
  <c r="N169" s="1"/>
  <c r="J231"/>
  <c r="J198" l="1"/>
  <c r="J193"/>
  <c r="L187" s="1"/>
  <c r="D223"/>
  <c r="O187" l="1"/>
  <c r="J202"/>
  <c r="J163"/>
  <c r="J161"/>
  <c r="J157"/>
  <c r="J151"/>
  <c r="J149"/>
  <c r="J147"/>
  <c r="J145"/>
  <c r="J143"/>
  <c r="J14"/>
  <c r="L7" s="1"/>
  <c r="O7" s="1"/>
  <c r="N199" l="1"/>
  <c r="O199" s="1"/>
  <c r="C223"/>
  <c r="E223" s="1"/>
</calcChain>
</file>

<file path=xl/sharedStrings.xml><?xml version="1.0" encoding="utf-8"?>
<sst xmlns="http://schemas.openxmlformats.org/spreadsheetml/2006/main" count="615" uniqueCount="493">
  <si>
    <t>№ п/п</t>
  </si>
  <si>
    <t>Наименование</t>
  </si>
  <si>
    <t>Объем финансового обеспечения</t>
  </si>
  <si>
    <t xml:space="preserve">Целевые показатели и показатели результативности </t>
  </si>
  <si>
    <t xml:space="preserve">Сравнение уровня достигнутых целевых показателей с уровнем достигнутых показателей результативности программы, %
</t>
  </si>
  <si>
    <t xml:space="preserve">план,
 тыс. рублей </t>
  </si>
  <si>
    <t>факт, 
тыс. рублей</t>
  </si>
  <si>
    <t>исполнение, %</t>
  </si>
  <si>
    <t>Ед. измерения</t>
  </si>
  <si>
    <t xml:space="preserve">план </t>
  </si>
  <si>
    <t>факт</t>
  </si>
  <si>
    <t>Примечание 
(причины невыполнения)</t>
  </si>
  <si>
    <t>1.1</t>
  </si>
  <si>
    <t>Цель: Организация и осуществление мероприятий по гражданской обороне, защите населения и территорий муниципального района от чрезвычайных ситуаций природного и техногенного характера</t>
  </si>
  <si>
    <t>1.2</t>
  </si>
  <si>
    <t>%</t>
  </si>
  <si>
    <t>1.3</t>
  </si>
  <si>
    <t>1.4</t>
  </si>
  <si>
    <t>Отдельное мероприятие 1: Обеспечение эффективной деятельности и управления в области  гражданской обороны, защиты населения и территории муниципального района от чрезвычайных ситуаций природного и техногенного характера</t>
  </si>
  <si>
    <t>1.5</t>
  </si>
  <si>
    <t>Доля населения муниципального района, оповещаемого с помощью автоматической системы централизованного оповещения гражданской обороны Красноярского края</t>
  </si>
  <si>
    <t>1.6</t>
  </si>
  <si>
    <t>Отдельное мероприятие 2: Обеспечение мер по поддержанию в постоянной готовности сил и средств для участия в предупреждении и ликвидации последствий чрезвычайных ситуаций на территории муниципального района</t>
  </si>
  <si>
    <t>1.7</t>
  </si>
  <si>
    <t>Доля граждан, получивших помощь при обращении в единую дежурно-диспетчерскую службу муниципального района</t>
  </si>
  <si>
    <t>1.8</t>
  </si>
  <si>
    <t>Доля объектов, подключенных к единой дежурно-диспетчерской службе муниципального района</t>
  </si>
  <si>
    <t>1.9</t>
  </si>
  <si>
    <t>Доля специалистов Управления, прошедших плановое обучение, повысивших квалификацию</t>
  </si>
  <si>
    <t>1.10</t>
  </si>
  <si>
    <t>Удельный вес населения, охваченного подготовкой по вопросам гражданской обороны и чрезвычайным ситуациям</t>
  </si>
  <si>
    <t>1.11</t>
  </si>
  <si>
    <t xml:space="preserve">Отдельное мероприятие 3: Выполнение отдельных государственных полномочий органами местного самоуправления муниципального района в области защиты территорий и населения от чрезвычайных ситуаций </t>
  </si>
  <si>
    <t>1.12</t>
  </si>
  <si>
    <t>Уменьшение доли граждан, пострадавших на водных объектах муниципального района</t>
  </si>
  <si>
    <t>2.1</t>
  </si>
  <si>
    <t>2.2</t>
  </si>
  <si>
    <t>2.3</t>
  </si>
  <si>
    <t xml:space="preserve">Задача 1: Обеспечение  условий развития сферы культуры Таймырского Долгано-Ненецкого муниципального района
</t>
  </si>
  <si>
    <t>2.4</t>
  </si>
  <si>
    <t xml:space="preserve">Отдельное мероприятие 1: Проведение мероприятий в сфере культуры
</t>
  </si>
  <si>
    <t>2.5</t>
  </si>
  <si>
    <t>2.6</t>
  </si>
  <si>
    <t xml:space="preserve">Отдельное мероприятие 2: Предоставление иных межбюджетных трансфертов бюджетам городских и сельских поселений муниципального района на реализацию мероприятий муниципальной программы
</t>
  </si>
  <si>
    <t>2.7</t>
  </si>
  <si>
    <t>2.8</t>
  </si>
  <si>
    <t>2.9</t>
  </si>
  <si>
    <t>2.10</t>
  </si>
  <si>
    <t>2.11</t>
  </si>
  <si>
    <t>Задача 2:  Формирование и содержание муниципального архива, включая хранение архивных фондов поселений</t>
  </si>
  <si>
    <t>2.12</t>
  </si>
  <si>
    <t>2.13</t>
  </si>
  <si>
    <t>2.14</t>
  </si>
  <si>
    <t>2.15</t>
  </si>
  <si>
    <t>ед. хр.</t>
  </si>
  <si>
    <t>3</t>
  </si>
  <si>
    <t>3.1</t>
  </si>
  <si>
    <t>3.2</t>
  </si>
  <si>
    <t>3.3</t>
  </si>
  <si>
    <t>3.4</t>
  </si>
  <si>
    <t>3.5</t>
  </si>
  <si>
    <t>3.6</t>
  </si>
  <si>
    <t>3.7</t>
  </si>
  <si>
    <t>3.8</t>
  </si>
  <si>
    <t>3.9</t>
  </si>
  <si>
    <t>3.10</t>
  </si>
  <si>
    <t>3.11</t>
  </si>
  <si>
    <t>3.12</t>
  </si>
  <si>
    <t>3.13</t>
  </si>
  <si>
    <t>3.14</t>
  </si>
  <si>
    <t>3.15</t>
  </si>
  <si>
    <t>3.16</t>
  </si>
  <si>
    <t>3.17</t>
  </si>
  <si>
    <t>3.18</t>
  </si>
  <si>
    <t>3.19</t>
  </si>
  <si>
    <t>4.1</t>
  </si>
  <si>
    <t>4.2</t>
  </si>
  <si>
    <t>4.3</t>
  </si>
  <si>
    <t>4.4</t>
  </si>
  <si>
    <t>4.5</t>
  </si>
  <si>
    <t>4.6</t>
  </si>
  <si>
    <t>4.7</t>
  </si>
  <si>
    <t>4.8</t>
  </si>
  <si>
    <t>4.9</t>
  </si>
  <si>
    <t>4.10</t>
  </si>
  <si>
    <t>4.11</t>
  </si>
  <si>
    <t>4.12</t>
  </si>
  <si>
    <t>4.13</t>
  </si>
  <si>
    <t>4.14</t>
  </si>
  <si>
    <t>4.15</t>
  </si>
  <si>
    <t>4.16</t>
  </si>
  <si>
    <t>4.17</t>
  </si>
  <si>
    <t>4.18</t>
  </si>
  <si>
    <t>4.19</t>
  </si>
  <si>
    <t>5.1</t>
  </si>
  <si>
    <t>5.2</t>
  </si>
  <si>
    <t>млн. рублей</t>
  </si>
  <si>
    <t>5.3</t>
  </si>
  <si>
    <t>5.4</t>
  </si>
  <si>
    <t>5.5</t>
  </si>
  <si>
    <t>5.6</t>
  </si>
  <si>
    <t>5.7</t>
  </si>
  <si>
    <t>Задача 1: Оказание содействия развитию инвестиционной деятельности субъектов малого и среднего предпринимательства, модернизация промышленного производства и развитие перерабатывающих отраслей</t>
  </si>
  <si>
    <t>5.8</t>
  </si>
  <si>
    <t>5.9</t>
  </si>
  <si>
    <t xml:space="preserve">Количество субъектов малого и среднего предпринимательства, получивших муниципальную поддержку  </t>
  </si>
  <si>
    <t>5.10</t>
  </si>
  <si>
    <t>Количество созданных рабочих мест (включая вновь зарегистрированных индивидуальных предпринимателей) в секторе малого и среднего предпринимательства при реализации программы</t>
  </si>
  <si>
    <t>5.11</t>
  </si>
  <si>
    <t>Количество сохраненных рабочих мест  в секторе малого и среднего предпринимательства при реализации программы</t>
  </si>
  <si>
    <t>5.12</t>
  </si>
  <si>
    <t xml:space="preserve">Объем привлеченных инвестиций в секторе малого и среднего предпринимательства при реализации программы        </t>
  </si>
  <si>
    <t>5.13</t>
  </si>
  <si>
    <t>5.14</t>
  </si>
  <si>
    <t>5.15</t>
  </si>
  <si>
    <t>5.16</t>
  </si>
  <si>
    <t>Задача 2: Оказание содействия начинающим субъектам малого предпринимательства</t>
  </si>
  <si>
    <t>5.19</t>
  </si>
  <si>
    <t xml:space="preserve">Отдельное мероприятие 3: Предоставление субсидий вновь созданным субъектам малого предпринимательства на возмещение части расходов, связанных с приобретением и созданием основных средств и началом предпринимательской деятельности
</t>
  </si>
  <si>
    <t>5.20</t>
  </si>
  <si>
    <t xml:space="preserve">Количество субъектов малого предпринимательства, получивших муниципальную поддержку </t>
  </si>
  <si>
    <t>5.21</t>
  </si>
  <si>
    <t>Количество созданных рабочих мест (включая вновь зарегистрированных индивидуальных предпринимателей) в секторе малого предпринимательства при реализации программы</t>
  </si>
  <si>
    <t>5.22</t>
  </si>
  <si>
    <t xml:space="preserve">Объем привлеченных инвестиций в секторе малого предпринимательства при реализации программы        </t>
  </si>
  <si>
    <t>5.23</t>
  </si>
  <si>
    <t>Задача 3: Оказание содействия развитию ремесленного дела, народных художественных промыслов, сельского и экологического туризма</t>
  </si>
  <si>
    <t>5.24</t>
  </si>
  <si>
    <t xml:space="preserve">Отдельное мероприятие 4: Предоставление субсидий субъектам малого и среднего предпринимательства, осуществляющим деятельность в области ремесел, народных художественных промыслов, сельского и экологического туризма,  на возмещение части затрат в связи с производством (реализацией) товаров, выполнением работ, оказанием услуг, связанных с осуществлением деятельности
</t>
  </si>
  <si>
    <t>5.25</t>
  </si>
  <si>
    <t>5.26</t>
  </si>
  <si>
    <t>5.29</t>
  </si>
  <si>
    <t>5.30</t>
  </si>
  <si>
    <t>5.31</t>
  </si>
  <si>
    <t>5.32</t>
  </si>
  <si>
    <t>5.33</t>
  </si>
  <si>
    <t>Количество семинаров, "круглых столов", проведенных для субъектов малого и среднего предпринимательства на тему государственной и муниципальной поддержки малого и среднего бизнеса</t>
  </si>
  <si>
    <t>5.34</t>
  </si>
  <si>
    <t>5.35</t>
  </si>
  <si>
    <t>5.36</t>
  </si>
  <si>
    <t>5.37</t>
  </si>
  <si>
    <t>5.38</t>
  </si>
  <si>
    <t>6</t>
  </si>
  <si>
    <t>6.1</t>
  </si>
  <si>
    <t>6.2</t>
  </si>
  <si>
    <t>6.3</t>
  </si>
  <si>
    <t>6.4</t>
  </si>
  <si>
    <t>6.5</t>
  </si>
  <si>
    <t>6.6</t>
  </si>
  <si>
    <t>6.7</t>
  </si>
  <si>
    <t>6.8</t>
  </si>
  <si>
    <t>6.9</t>
  </si>
  <si>
    <t>6.10</t>
  </si>
  <si>
    <t>6.11</t>
  </si>
  <si>
    <t>6.12</t>
  </si>
  <si>
    <t>6.13</t>
  </si>
  <si>
    <t>6.14</t>
  </si>
  <si>
    <t>6.15</t>
  </si>
  <si>
    <t>6.16</t>
  </si>
  <si>
    <t>6.17</t>
  </si>
  <si>
    <t>Отдельное мероприятие 5: Выплата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t>
  </si>
  <si>
    <t>6.18</t>
  </si>
  <si>
    <t>6.19</t>
  </si>
  <si>
    <t>6.20</t>
  </si>
  <si>
    <t>6.21</t>
  </si>
  <si>
    <t>6.22</t>
  </si>
  <si>
    <t>6.23</t>
  </si>
  <si>
    <t>6.24</t>
  </si>
  <si>
    <t>6.25</t>
  </si>
  <si>
    <t>6.26</t>
  </si>
  <si>
    <t>Отдельное мероприятие 9: Проведение мероприятий для детей и подростков</t>
  </si>
  <si>
    <t>6.27</t>
  </si>
  <si>
    <t>Охват школьников, участвующих в массовых мероприятиях (удельный вес численности детей, принявших участие, к общей численности школьников)</t>
  </si>
  <si>
    <t>6.28</t>
  </si>
  <si>
    <t>6.29</t>
  </si>
  <si>
    <t xml:space="preserve">Численность детей в возрасте 5–18 лет, получающих услуги программами дополнительного образования </t>
  </si>
  <si>
    <t>чел.</t>
  </si>
  <si>
    <t>6.30</t>
  </si>
  <si>
    <t>Отдельное мероприятие 11: Проведение  муниципальных  олимпиад, конференции, конкурсов и интенсивных школ интеллектуального роста</t>
  </si>
  <si>
    <t>Отдельное мероприятие 12: Участие одаренных детей в мероприятиях регионального и федерального уровней</t>
  </si>
  <si>
    <t xml:space="preserve">Удельный вес численности обучающихся, принявших участие в мероприятиях регионального и федерального уровня, к общей численности обучающихся </t>
  </si>
  <si>
    <t>Отдельное мероприятие 14: Организация отдыха и оздоровления детей</t>
  </si>
  <si>
    <t>Отдельное мероприятие 15: Ресурсное обеспечение деятельности (оказание услуг) подведомственных учреждений</t>
  </si>
  <si>
    <t>7</t>
  </si>
  <si>
    <t>7.1</t>
  </si>
  <si>
    <t>7.2</t>
  </si>
  <si>
    <t>7.3</t>
  </si>
  <si>
    <t>7.4</t>
  </si>
  <si>
    <t>7.5</t>
  </si>
  <si>
    <t>7.6</t>
  </si>
  <si>
    <t>Отдельное мероприятие 2: Предоставление материальной помощи в целях уплаты налога на доходы физических лиц лицам из числа КМНС, получившим товарно-материальные ценности, подарки, призы в году, предшествующем текущему году</t>
  </si>
  <si>
    <t>7.7</t>
  </si>
  <si>
    <t>7.9</t>
  </si>
  <si>
    <t>7.10</t>
  </si>
  <si>
    <t>Отдельное мероприятие 4: Осуществление социальных выплат, связанных с изъятием особи волка из естественной среды его обитания</t>
  </si>
  <si>
    <t>7.11</t>
  </si>
  <si>
    <t>7.12</t>
  </si>
  <si>
    <t>Отдельное мероприятие 11: Обеспечение лиц из числа КМНС, занимающихся ВТХД - оленеводством, лекарственными и медицинскими препаратами (медицинскими аптечками)</t>
  </si>
  <si>
    <t xml:space="preserve">Количество проведенных социально значимых мероприятий КМНС  </t>
  </si>
  <si>
    <t>ед.</t>
  </si>
  <si>
    <t>Отдельное мероприятие 13: Организация выпуска приложения к газете муниципального района "Таймыр", программ радиовещания и телевидения на языках КМНС</t>
  </si>
  <si>
    <t>не менее 48</t>
  </si>
  <si>
    <t xml:space="preserve">Продолжительность программ радиовещания и телевидения на языках КМНС </t>
  </si>
  <si>
    <t>мин.</t>
  </si>
  <si>
    <t>не менее 569</t>
  </si>
  <si>
    <t>8</t>
  </si>
  <si>
    <t>8.1</t>
  </si>
  <si>
    <t>8.2</t>
  </si>
  <si>
    <t>8.3</t>
  </si>
  <si>
    <t>8.4</t>
  </si>
  <si>
    <t>8.5</t>
  </si>
  <si>
    <t>8.6</t>
  </si>
  <si>
    <t>8.7</t>
  </si>
  <si>
    <t>8.8</t>
  </si>
  <si>
    <t>9.1</t>
  </si>
  <si>
    <t>9.2</t>
  </si>
  <si>
    <t>9.3</t>
  </si>
  <si>
    <t>9.4</t>
  </si>
  <si>
    <t>9.5</t>
  </si>
  <si>
    <t>Подпрограмма 1: Развитие транспортной отрасли муниципального района</t>
  </si>
  <si>
    <t>9.6</t>
  </si>
  <si>
    <t>9.7</t>
  </si>
  <si>
    <t>9.8</t>
  </si>
  <si>
    <t>9.9</t>
  </si>
  <si>
    <t>Подпрограмма 2: Дороги Таймыра</t>
  </si>
  <si>
    <t>9.10</t>
  </si>
  <si>
    <t>Доля протяженности автомобильных дорог общего пользования круглогодичного действия муниципального района, на содержание которых выделяются денежные средства из районного бюджета, от общей протяженности автомобильных дорог общего пользования круглогодичного действия муниципального района</t>
  </si>
  <si>
    <t>9.11</t>
  </si>
  <si>
    <t>Доля протяженности автомобильных дорог общего пользования сезонного действия (автозимники) муниципального района, на устройство и содержание которых выделяются денежные средства из районного бюджета, от общей протяженности автозимников муниципального района</t>
  </si>
  <si>
    <t>10.1</t>
  </si>
  <si>
    <t>10.2</t>
  </si>
  <si>
    <t>10.3</t>
  </si>
  <si>
    <t>10.4</t>
  </si>
  <si>
    <t>Отдельное мероприятие 1: Организация и проведение спортивно-массовых мероприятий районного масштаба, участие в соревнованиях краевого и федерального уровня</t>
  </si>
  <si>
    <t>10.5</t>
  </si>
  <si>
    <t>Доля  спортсменов муниципального района, имеющих спортивные звания и разряды, к числу граждан муниципального района, систематически занимающихся физической культурой и спортом</t>
  </si>
  <si>
    <t>10.6</t>
  </si>
  <si>
    <t>Доля лиц из числа инвалидов, систематически занимающихся физической культурой и спортом, в общей численности данной категории населения</t>
  </si>
  <si>
    <t>10.7</t>
  </si>
  <si>
    <t>10.8</t>
  </si>
  <si>
    <t>10.9</t>
  </si>
  <si>
    <t>Количество спортивно-массовых мероприятий по зимним видам спорта</t>
  </si>
  <si>
    <t>Цель: Создание условий для успешной социализации и эффективной самореализации молодежи, развитие потенциала молодежи в интересах развития муниципального района</t>
  </si>
  <si>
    <t>Задача 1: Создание эффективной системы развития муниципальной молодежной политики</t>
  </si>
  <si>
    <t xml:space="preserve">Отдельное мероприятие 1: Организация и проведение массовых мероприятий  в области молодежной политики </t>
  </si>
  <si>
    <t>Доля молодежи, в возрасте от 14 до 30 лет, проживающей в муниципальном районе и участвующей в мероприятиях,  проводимых в области молодежной политики</t>
  </si>
  <si>
    <t>Удельный вес молодых граждан, в возрасте от 14 до 30 лет, проживающих в районе, вовлеченных в реализацию социально-экономических проектов</t>
  </si>
  <si>
    <t>Задача 2: Создание системы первичной профилактики экстремизма и терроризма на территории муниципального района</t>
  </si>
  <si>
    <t>Цель: Содействие в улучшении жилищных условий граждан</t>
  </si>
  <si>
    <t>семей</t>
  </si>
  <si>
    <t>Задача 2: Оказание содействия в предоставлении мер социальной поддержки при переселении граждан из районов Крайнего Севера</t>
  </si>
  <si>
    <t>Итого по муниципальным программам</t>
  </si>
  <si>
    <t xml:space="preserve">Муниципальная программа  "Защита населения и территорий Таймырского Долгано-Ненецкого муниципального района Красноярского края от чрезвычайных ситуаций природного и техногенного характера"
</t>
  </si>
  <si>
    <t xml:space="preserve">Муниципальная программа "Развитие физической культуры и спорта на территории Таймырского Долгано-Ненецкого муниципального района" </t>
  </si>
  <si>
    <t>Муниципальная программа "Молодежь Таймыра"</t>
  </si>
  <si>
    <t>Число посетителей культурно-массовых  мероприятий, проводимых учреждениями культуры, расположенными на территории муниципального района</t>
  </si>
  <si>
    <t>Число клубных формирований на 1 тыс. человек населения</t>
  </si>
  <si>
    <t>Доля детей, обучающихся в детских школах искусств поселений муниципального района, в общей численности детского населения от 7 до 15 лет</t>
  </si>
  <si>
    <t xml:space="preserve">Количество исполненных запросов заявителей от общего количества поступивших запросов </t>
  </si>
  <si>
    <t xml:space="preserve">Количество муниципальных учреждений, в которых проведен капитальный ремонт </t>
  </si>
  <si>
    <t xml:space="preserve">Количество обучающихся по программам общего образования, участвующих в олимпиадах, конференциях, конкурсах, интенсивных школах и соревнованиях муниципального уровня     </t>
  </si>
  <si>
    <t>Охват учащихся мероприятиями оздоровительного отдыха</t>
  </si>
  <si>
    <t>Удельный вес молодёжи, проинформированной по вопросам противодействия терроризму и вовлечённой в социально – экономические проекты, из общего количества молодёжи в возрасте 14-30 лет, проживающей на территории муниципального района</t>
  </si>
  <si>
    <t xml:space="preserve">Отдельное мероприятие 3: Обеспечение софинансирования субсидии на поддержку деятельности муниципальных молодежных центров
</t>
  </si>
  <si>
    <t>2.16</t>
  </si>
  <si>
    <t>2.17</t>
  </si>
  <si>
    <t>4.20</t>
  </si>
  <si>
    <t>4.21</t>
  </si>
  <si>
    <t>4.22</t>
  </si>
  <si>
    <t>4.23</t>
  </si>
  <si>
    <t>4.24</t>
  </si>
  <si>
    <t>4.25</t>
  </si>
  <si>
    <t>4.26</t>
  </si>
  <si>
    <t>4.27</t>
  </si>
  <si>
    <t>4.28</t>
  </si>
  <si>
    <t>4.29</t>
  </si>
  <si>
    <t>4.30</t>
  </si>
  <si>
    <t>5</t>
  </si>
  <si>
    <t>5.41</t>
  </si>
  <si>
    <t>5.42</t>
  </si>
  <si>
    <t>5.43</t>
  </si>
  <si>
    <t>5.44</t>
  </si>
  <si>
    <t>5.45</t>
  </si>
  <si>
    <t>8.9</t>
  </si>
  <si>
    <t>9.12</t>
  </si>
  <si>
    <t>9.13</t>
  </si>
  <si>
    <t>8.10</t>
  </si>
  <si>
    <t>Высокая эффективность</t>
  </si>
  <si>
    <t>Средняя эффективность</t>
  </si>
  <si>
    <t>Низкая эффективность</t>
  </si>
  <si>
    <t xml:space="preserve">Программа неэффективная, необходим пересмотр программы </t>
  </si>
  <si>
    <t xml:space="preserve">Высокая эффективность, необходим пересмотр финансового обеспечения программы </t>
  </si>
  <si>
    <t xml:space="preserve">Средняя эффективность, необходима корректировка программы </t>
  </si>
  <si>
    <t xml:space="preserve">Низкая эффективность, необходима корректировка программы </t>
  </si>
  <si>
    <t xml:space="preserve">Программа неэффективная, необходима корректировка программы </t>
  </si>
  <si>
    <t>УПР &gt;= 1</t>
  </si>
  <si>
    <t>0,7 &lt;= УПР &lt; 1</t>
  </si>
  <si>
    <t>0,5 &lt;= УПР &lt; 0,7</t>
  </si>
  <si>
    <t>УПР &lt; 0,5</t>
  </si>
  <si>
    <t>КФО &lt; 0,7</t>
  </si>
  <si>
    <t>цп и пр</t>
  </si>
  <si>
    <t xml:space="preserve">цп </t>
  </si>
  <si>
    <t>пр</t>
  </si>
  <si>
    <t>Целевой показатель 1: 
Увеличение оборота малых и средних предприятий (с учетом микропредприятий), занимающихся обрабатывающим производством</t>
  </si>
  <si>
    <t>Целевой показатель 3:
Количество созданных рабочих мест (включая вновь зарегистрированных индивидуальных предпринимателей) в секторе малого и среднего предпринимательства при реализации программы</t>
  </si>
  <si>
    <t>Целевой показатель 4: 
Количество сохраненных рабочих мест  в секторе малого и среднего предпринимательства при реализации программы</t>
  </si>
  <si>
    <t>Целевой показатель 5: 
Объем привлеченных инвестиций в секторе малого и среднего предпринимательства при реализации программы</t>
  </si>
  <si>
    <t xml:space="preserve">Целевой показатель  4: 
Удельный вес численности обучающихся по программам общего образования, участвующих в олимпиадах, конференциях, конкурсах, интенсивных школах и соревнованиях различного уровня, в общей численности обучающихся по программам общего образования очной формы обучения
</t>
  </si>
  <si>
    <t xml:space="preserve">Целевой показатель  5:  
Доля детей школьного возраста, охваченных различными формами отдыха и оздоровления в летний период
</t>
  </si>
  <si>
    <t xml:space="preserve">Целевой показатель  6: 
Доля муниципальных образовательных организаций, в которых по результатам оценки   эффективности деятельности образовательных организаций, показатель эффективности качественного предоставления ими услуг, не менее 15 баллов
</t>
  </si>
  <si>
    <t>Целевой показатель: 
Доля лиц  из числа КМНС, фактически получивших меры социальной поддержки от общего числа КМНС, имеющих право на  меры социальной поддержки и обратившихся за их получением</t>
  </si>
  <si>
    <t>Целевой показатель1: 
Доля граждан муниципального района, систематически занимающихся физической культурой и спортом</t>
  </si>
  <si>
    <t xml:space="preserve">Целевой показатель 2: 
Доля граждан муниципального района, занимающихся зимними видами спорта, в общей численности систематически занимающихся физической культурой и спортом
</t>
  </si>
  <si>
    <t>Целевой показатель 1: 
Доля поддержанных социально-экономических проектов, реализуемых молодежью муниципального района, от общего числа разработанных молодежью муниципального района социально-экономических проектов</t>
  </si>
  <si>
    <t>Целевой показатель 2: 
Удельный вес граждан, проживающих в муниципальном районе, получающих безвозмездные услуги от участников молодежных социально-экономических проектов</t>
  </si>
  <si>
    <t xml:space="preserve">Целевой показатель 1: 
Доля молодых семей, улучшивших жилищные условия за счет полученных социальных выплат, из общего количества молодых семей, состоящих на учете нуждающихся в улучшении жилищных условий
</t>
  </si>
  <si>
    <t>Целевой показатель 2: 
Доля семей пенсионеров, получивших социальные выплаты для приобретения жилья на территории Российской Федерации, из общего количества семей пенсионеров, состоящих в очередности на получение социальных выплат в соответствии с федеральным законодательством</t>
  </si>
  <si>
    <t>Задача 1: Комплексное развитие транспортной отрасли муниципального района</t>
  </si>
  <si>
    <t>Задача 2: Обеспечение сохранности, модернизация и развитие сети автомобильных дорог муниципального района</t>
  </si>
  <si>
    <t>Отдельное мероприятие: Предоставление социальных выплат гражданам на приобретение жилья на территории Российской Федерации</t>
  </si>
  <si>
    <t>Задача 4:  Выявление и поддержка одаренных детей</t>
  </si>
  <si>
    <t xml:space="preserve">Задача 5: Обеспечение безопасного, качественного отдыха и оздоровления детей </t>
  </si>
  <si>
    <t>Задача 3: Развитие дополнительного образования</t>
  </si>
  <si>
    <t>Задача 2: Развитие общего образования</t>
  </si>
  <si>
    <t>Задача 1: Развитие дошкольного образования</t>
  </si>
  <si>
    <t xml:space="preserve">Задача 2: Улучшение качества предоставления жилищно-коммунальных услуг    </t>
  </si>
  <si>
    <t xml:space="preserve">Охват учащихся мероприятиями организованного отдыха и занятости
</t>
  </si>
  <si>
    <t>Целевой показатель 2: 
Доля выполненных МКУ "Таймырская транспортная компания" заявок на оказание транспортных услуг по отношению к общему числу поданных заявок</t>
  </si>
  <si>
    <t>Отдельное мероприятие 2: Обеспечение деятельности МАУ "Центр развития зимних видов спорта"</t>
  </si>
  <si>
    <t>Отдельное мероприятие 2: Обеспечение деятельности МКУ "Таймырский молодёжный центр"</t>
  </si>
  <si>
    <t xml:space="preserve">Муниципальная программа "Улучшение жилищных условий отдельных категорий граждан Таймырского Долгано-Ненецкого муниципального района" </t>
  </si>
  <si>
    <t>Количество молодых семей, улучшивших жилищные условия</t>
  </si>
  <si>
    <t xml:space="preserve">Целевой показатель  3: 
Охват детей в возрасте 5 - 18 лет программами дополнительного образования        
</t>
  </si>
  <si>
    <t xml:space="preserve">Целевой показатель 2:  
Количество субъектов малого и среднего предпринимательства, получивших муниципальную поддержку  </t>
  </si>
  <si>
    <t>Целевой показатель: 
Уровень защищенности населения от чрезвычайных ситуаций природного и техногенного характера</t>
  </si>
  <si>
    <t>Задача: Сохранение условий жизнедеятельности КМНС</t>
  </si>
  <si>
    <t>Задача: Защита населения и территорий муниципального района от последствий чрезвычайных ситуаций природного и техногенного характера, гражданская оборона</t>
  </si>
  <si>
    <t>испол нение, %</t>
  </si>
  <si>
    <t>0,7 &lt;= КФО &lt; 1</t>
  </si>
  <si>
    <t>КФО &gt;= 1</t>
  </si>
  <si>
    <t xml:space="preserve">    </t>
  </si>
  <si>
    <t>Отдельное мероприятие 5: Обеспечение студентов из числа КМНС, в том числе студентов, окончивших учебные заведения в текущем году, относящихся к детям-сиротам, компенсацией расходов на оплату проезда к месту учебы и обратно один раз в год; осуществление выплаты дополнительной стипендии студентам из числа КМНС, обучающимся за пределами муниципального района; осуществление частичной оплаты за обучение студентов из числа КМНС из семей со среднедушевым доходом ниже величины прожиточного минимума, установленного для соответствующей группы территорий края на душу населения, обучающихся на платной основе по очной форме обучения в высших и средних учебных заведениях, расположенных за пределами муниципального района; обеспечение абитуриентов из числа КМНС, проживающих в сельских поселениях муниципального района, компенсацией расходов на проезд от места жительства до города Дудинки и обратно один раз в год; обеспечение абитуриентов бесплатным горячим питанием в городе Дудинке в период поступления в высшие учебные заведения и средние специальные учебные заведения РФ</t>
  </si>
  <si>
    <t xml:space="preserve">Муниципальная программа "Создание условий для сохранения традиционного образа жизни коренных малочисленных народов Таймырского Долгано-Ненецкого муниципального района и защиты их исконной среды обитания"
</t>
  </si>
  <si>
    <t>Количество выпусков приложений к газете муниципального района "Таймыр" на языках КМНС</t>
  </si>
  <si>
    <t xml:space="preserve">Муниципальная программа "Развитие малого и среднего предпринимательства в Таймырском Долгано-Ненецком муниципальном районе"
</t>
  </si>
  <si>
    <t xml:space="preserve">Муниципальная программа "Развитие образования Таймырского Долгано-Ненецкого муниципального района"
</t>
  </si>
  <si>
    <t>Муниципальная программа "Создание условий для безопасного и комфортного функционирования объектов муниципальной собственности и обеспечения населения и учреждений жилищно-коммунальными услугами и топливно-энергетическими ресурсами"</t>
  </si>
  <si>
    <t>Подпрограмма 1: Организация и создание условий для безопасного и комфортного функционирования объектов муниципальной собственности</t>
  </si>
  <si>
    <t>Подпрограмма 2: Создание условий для обеспечения населения и учреждений жилищно-коммунальными услугами и топливно-энергетическими ресурсами</t>
  </si>
  <si>
    <t>Целевой показатель 1:
Доля населения, участвующего в платных культурно-массовых мероприятиях, проводимых на территории муниципального района</t>
  </si>
  <si>
    <t>Отдельное мероприятие 2: Предоставление субсидий субъектам малого и среднего предпринимательства на возмещение части затрат, связанных с приобретением оборудования в целях создания и (или) развития, и (или) модернизации производства товаров</t>
  </si>
  <si>
    <t>Количество достигнутых показателей результативности муниципальной программы</t>
  </si>
  <si>
    <t xml:space="preserve">Обеспеченность твердым топливом населения, проживающего в домах  с  печным отоплением      
</t>
  </si>
  <si>
    <t>Доля энергоснабжающих организаций, которым будет выплачена компенсация выпадающих доходов, связанных с применением  государственных регулируемых цен (тарифов) на  электрическую   энергию,   вырабатываемую  для  населения</t>
  </si>
  <si>
    <t>7.13</t>
  </si>
  <si>
    <t xml:space="preserve">Доля лиц из числа КМНС,  фактически получивших  материальную помощь в целях уплаты налога на доходы физических лиц, получивших товарно-материальные ценности, подарки, призы в году, предшествующем текущему году, от общей численности КМНС,  имеющих право и обратившихся за получением материальной помощи в целях уплаты налога на доходы физических лиц, получивших товарно-материальные ценности, подарки, призы в году, предшествующем текущему году </t>
  </si>
  <si>
    <t>Доля лиц из числа КМНС,  ведущих  ТОЖ и (или) осуществляющих ВТХД, фактически получивших  социальные выплаты, связанные с изъятием особи волка из естественной среды его обитания, от общей численности КМНС, ведущих ТОЖ и (или) осуществляющих ВТХД, имеющих право и обратившихся за получением данных социальных выплат</t>
  </si>
  <si>
    <t>Доля лиц из числа КМНС, фактически  получивших  компенсацию расходов на оплату проезда к месту учебы и обратно один раз в год;  дополнительную стипендию; частичную оплату за обучение;  абитуриентов, проживающих в сельских поселениях муниципального района, получивших компенсацию расходов на проезд от места жительства до города Дудинки и обратно один раз в год, бесплатное горячее питание в городе Дудинке в период поступления в высшие учебные заведения и средние специальные учебные заведения РФ, от общего числа КМНС, имеющих право и обратившихся за получением компенсации расходов на оплату проезда к месту учебы и обратно один раз в год;  дополнительной стипендии; частичной оплаты за обучение;  абитуриенты, проживающие в сельских поселениях муниципального района  - на компенсацию расходов на проезд от места жительства до города Дудинки и обратно один раз в год, бесплатное горячее питание в городе Дудинке в период поступления в высшие учебные заведения и средние специальные учебные заведения РФ</t>
  </si>
  <si>
    <t>Отдельное мероприятие 6: Обеспечение детей из числа КМНС, обучающихся в общеобразовательных школах-интернатах или обучающихся в общеобразовательных школах и проживающих в интернатах при общеобразовательных школах,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тундре, в лесу, на промысловых точках) и обратно один раз в год авиационным видом транспорта</t>
  </si>
  <si>
    <t>Доля лиц из числа КМНС,  ведущих ТОЖ и  осуществляющих  ТХД (оленеводство, рыболовство, промысловая охота), фактически безвозмездно обеспеченных либо получивших компенсацию расходов на приобретение и доставку керосина для освещения кочевого жилья из расчета 150, но не более 200 килограммов на семью в год, от общей численности  лиц из числа КМНС,  ведущих ТОЖ и  осуществляющих  ТХД (оленеводство, рыболовство, промысловая охота), имеющих право и обратившихся за данной мерой социальной поддержки</t>
  </si>
  <si>
    <t xml:space="preserve"> Доля лиц из числа КМНС, ведущих ТОЖ и осуществляющих ТХД (оленеводство, рыболовство, промысловая охота), фактически  безвозмездно обеспеченных средствами связи (радиостанция, спутниковый телефон, спутниковый навигатор), источниками питания и оборудованием для обеспечения радиосвязи (тюнеры, передатчики, антенно-мачтовые устройства, измерительные приборы, запасные части и расходные материалы) из расчета одной единицы средства связи на семью на пять лет, фактически безвозмездно обеспеченных проведением экспертизы и регистрации средств связи в установленном порядке, от  общей численности КМНС, ведущих ТОЖ и осуществляющих ТХД  (оленеводство, рыболовство, промысловая охота), имеющих право и обратившихся за данной мерой социальной поддержки</t>
  </si>
  <si>
    <t>Доля женщин из числа КМНС,  получивших  комплекты для новорожденных в связи с рождением детей, от общей численности  женщин из числа КМНС, имеющих право и обратившихся за получением комплектов для новорожденных в связи с рождением детей</t>
  </si>
  <si>
    <t xml:space="preserve">Доля лиц из числа КМНС, занимающихся ВТХД - оленеводством, фактически получивших лекарственные и медицинские препараты (медицинские аптечки), от общей численности  КМНС, занимающихся  ВТХД – оленеводством,  имеющих право и обратившихся за   предоставлением лекарственных и медицинских препаратов (медицинские аптечки) </t>
  </si>
  <si>
    <r>
      <t xml:space="preserve">Численность молодежи в возрасте от 14 до 30 лет, систематически посещающей МКУ "Таймырский молодежный центр"                 </t>
    </r>
    <r>
      <rPr>
        <sz val="9"/>
        <color rgb="FF000000"/>
        <rFont val="Times New Roman"/>
        <family val="1"/>
        <charset val="204"/>
      </rPr>
      <t xml:space="preserve">     </t>
    </r>
  </si>
  <si>
    <t xml:space="preserve">Доля граждан, выполнивших нормативы Всероссийского физкультурно-спортивного комплекса "Готов к труду и обороне" (ГТО), в общей численности населения, принявшего участие в сдаче нормативов Всероссийского физкультурно-спортивного комплекса "Готов к труду и обороне" (ГТО)
</t>
  </si>
  <si>
    <t>Целевой показатель 1
Доля муниципальных учреждений, в которых проведен капитальный ремонт, по отношению к запланированным</t>
  </si>
  <si>
    <t xml:space="preserve">Целевой показатель 3
Уровень обеспеченности учреждений социальной сферы и населения твердым топливом </t>
  </si>
  <si>
    <t xml:space="preserve">Целевой показатель 5
Доля достигнутых показателей результативности муниципальной программы </t>
  </si>
  <si>
    <t>Целевой показатель 6
Уровень исполнения расходов на реализацию государственных полномочий</t>
  </si>
  <si>
    <t>Отдельное мероприятие 1:Организация мероприятий по сбору, накоплению, размещению и обезвреживанию твердых коммунальных отходов на территории Таймырского Долгано- Ненецкого муниципального района</t>
  </si>
  <si>
    <t>Отдельное мероприятие 2: Обеспечение реализации муниципальной программы</t>
  </si>
  <si>
    <t>5.17</t>
  </si>
  <si>
    <t>5.18</t>
  </si>
  <si>
    <t>5.27</t>
  </si>
  <si>
    <t>5.28</t>
  </si>
  <si>
    <t>5.39</t>
  </si>
  <si>
    <t>5.40</t>
  </si>
  <si>
    <t>Отдельное мероприятие программы 20: Софинансирование расходов на развитие инфраструктуры общеобразовательных учреждений</t>
  </si>
  <si>
    <t>Отдельное мероприятие программы 21: Софинансирование расходов на проведение мероприятий, направленных на обеспечение безопасного участия детей в дорожном движении</t>
  </si>
  <si>
    <t xml:space="preserve">Муниципальная программа "Культура Таймыра"
</t>
  </si>
  <si>
    <t xml:space="preserve">Цель:  Создание в системе дошкольного, общего и дополнительного образования равных возможностей для современного качественного образования, позитивной социализации  и оздоровления детей </t>
  </si>
  <si>
    <t>Количество транспортных средств МКУ "Таймырская транспортная компания", непосредственно участвующих в реализации заявок на оказание транспортных услуг</t>
  </si>
  <si>
    <t>Количество семей, выехавших за пределы муниципального района по Программе переселения</t>
  </si>
  <si>
    <t>Коэффициент финансового обеспечения программы (Кфо)</t>
  </si>
  <si>
    <t>Уровень достигнутых показателей результативности программы (УПР)</t>
  </si>
  <si>
    <t>Задача 1: Оказание содействия в решении жилищной проблемы молодым семьям, признанным в установленном порядке нуждающимися в улучшении жилищных условий</t>
  </si>
  <si>
    <t>Отдельное мероприятие 3: Предоставление финансовой поддержки на возмещение части затрат на оплату потребления электроэнергии, связанного с производством сельскохозяйственной продукции, на возмещение части затрат, связанных с реализацией мяса домашнего северного оленя, на возмещение части затрат, связанных с реализацией продукции объектов животного мира (мяса дикого северного оленя) и (или) водных биологических ресурсов и продукции их переработки</t>
  </si>
  <si>
    <t xml:space="preserve"> Доля  фактически получивших  субсидии сельскохозяйственных организаций всех форм собственности и индивидуальных предпринимателей, осуществляющих производство сельскохозяйственной продукции, на возмещение 75 процентов фактически произведенных затрат на оплату потребления электроэнергии, связанного с производством сельскохозяйственной продукции, но не более 700 кВт/ч в месяц, за исключением затрат на оплату потребления электроэнергии, связанного с производством мяса домашнего северного оленя; сельскохозяйственных организаций всех форм собственности и индивидуальных предпринимателей, осуществляющих реализацию мяса домашнего северного оленя, на возмещение части затрат, связанных с реализацией мяса домашнего северного оленя по ставке субсидирования за единицу реализованной продукции; организаций всех форм собственности и индивидуальных предпринимателей, осуществляющих реализацию продукции объектов животного мира (мяса дикого северного оленя) и (или) водных биологических ресурсов и продукции их переработки, при условии, что не менее 70 процентов от общего числа их работников и (или) привлеченных ими по гражданско-правовым договорам граждан, осуществляющих заготовку продукции объектов животного мира(мяса дикого северного оленя) и (или) водных биологических ресурсов, составляют представители КМНС, проживающих в муниципальном районе, на возмещение части затрат, связанных с реализацией продукции объектов животного мира (мяса дикого северного оленя) и (или) водных биологических ресурсов и продукции их переработки, по ставкам субсидирования за единицу (килограмм) реализованной продукции в размере не более 3000,0 тыс. рублей на одного получателя в год,  имеющих право и обратившихся за получением данных субсидий </t>
  </si>
  <si>
    <t>Доля детей из числа КМНС, обучающихся в общеобразовательных школах-интернатах или обучающихся в общеобразовательных школах и проживающих в интернатах при общеобразовательных школах, фактически воспользовавшихся правом проезда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тундре, в лесу, на промысловых точках) и обратно один раз в год авиационным видом транспорта, от общей численности данной категории детей из числа КМНС, имеющих право и нуждающихся в проезде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тундре, в лесу, на промысловых точках) и обратно один раз в год авиационным видом транспорта</t>
  </si>
  <si>
    <t>Доля лиц из числа КМНС, ведущих ТОЖ и  осуществляющих ТХД (оленеводство, рыболовство, промысловая охота)  фактически безвозмездно обеспеченных кочевым жильем в виде балка или выплатой компенсации расходов на изготовление и оснащение кочевого жилья из расчета одной единицы кочевого жилья на семью один раз в пять лет, от общей численности  КМНС, ведущих ТОЖ и осуществляющих ТХД (оленеводство, рыболовство, промысловая охота), имеющих право и обратившихся за данной мерой социальной поддержки</t>
  </si>
  <si>
    <t>Сводный отчет о ходе реализации муниципальных программ Таймырского Долгано - Ненецкого муниципального района, включающий сводную оценку эффективности их  реализации, за 2017 год</t>
  </si>
  <si>
    <t xml:space="preserve">Отдельное мероприятие 5: Обеспечение деятельности МКУ "Таймырский архив"
</t>
  </si>
  <si>
    <t xml:space="preserve">Отдельное мероприятие 4: Предоставление иных межбюджетных трансфертов бюджетам городских и сельских поселений муниципального района по организации предоставления дополнительного образования
</t>
  </si>
  <si>
    <t>Задача 4: Повышение эффективности исполнения функций органов местного самоуправления муниципального района в сфере градостроительной деятельности,  жилищно-коммунального хозяйства</t>
  </si>
  <si>
    <t>Задача 3: Взаимодействие с органами государственной власти Красноярского края в части реализации мероприятий в области обращения с отходами на территории поселений  муниципального района</t>
  </si>
  <si>
    <t xml:space="preserve">Целевой показатель 1: 
Доля выпускников муниципальных общеобразовательных организаций, не получивших аттестат о среднем (полном) образовании, в общей численности выпускников муниципальных общеобразовательных организаций
</t>
  </si>
  <si>
    <t>Отдельное мероприятие 1: Обеспечение стабильного функционирования и развития муниципальных дошкольных образовательных организаций</t>
  </si>
  <si>
    <t xml:space="preserve">Обеспеченность детей дошкольного
возраста местами в муниципальных      
дошкольных  образовательных организациях
</t>
  </si>
  <si>
    <t>Коэффициент посещаемости муниципальных дошкольных образовательных организаций</t>
  </si>
  <si>
    <t>Отдельное мероприятие 2: Приведение зданий муниципальных  дошкольных образовательных организаций в соответствие с требованиями действующего законодательства в области пожарной безопасности, строительных и санитарно – гигиенических  норм и правил</t>
  </si>
  <si>
    <t>Доля муниципальных дошкольных образовательных организаций, здания которых находятся в аварийном состоянии или требуют капитального ремонта, в общем числе муниципальных дошкольных общеобразовательных организаций</t>
  </si>
  <si>
    <t>Отдельное мероприятие 3: Социальная выплата (компенсация) родителям (законным представителям) на оплату части родительской платы за содержание детей в муниципальных образовательных организациях, реализующих основную общеобразовательную программу дошкольного образования</t>
  </si>
  <si>
    <t>Доля детей, на которых предоставляется социальная  выплата (компенсация) родителям (законным представителям) на оплату части родительской платы за содержание детей в муниципальных образовательных организациях, реализующих основную общеобразовательную программу дошкольного образования, от общей численности детей, посещающих дошкольные образовательные организации</t>
  </si>
  <si>
    <t>Доля детей, на которых производится выплата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от общей  численности детей посещающих дошкольные образовательные организации</t>
  </si>
  <si>
    <t>Отдельное мероприятие 6: Обеспечение стабильного функционирования и развития муниципальных общеобразовательных  организаций</t>
  </si>
  <si>
    <t>Доля выпускников муниципальных общеобразовательных организаций, сдавших единый государственный экзамен по русскому языку и математике, в общей численности выпускников муниципальных общеобразовательных организаций, сдававших единый государственный экзамен по данным предметам</t>
  </si>
  <si>
    <t>Отдельное мероприятие 7: Приведение зданий муниципальных общеобразовательных организаций в соответствие с требованиями действующего законодательства в области пожарной безопасности, строительных и санитарно – гигиенических  норм и правил</t>
  </si>
  <si>
    <t xml:space="preserve">Доля муниципальных общеобразовательных организаций, здания которых находятся в аварийном состоянии или требуют капитального ремонта, в общем числе муниципальных общеобразовательных организаций
</t>
  </si>
  <si>
    <t>Доля существующей потребности общеобразовательных организаций в проведении отдельных видов ремонтных работ капитального  характера, в общей потребности в проведении данных видов работ</t>
  </si>
  <si>
    <t>Отдельное мероприятие 10: Обеспечение  стабильного функционирования и развития муниципальных организаций дополнительного образования детей, подведомственных Управлению образования Администрации муниципального района</t>
  </si>
  <si>
    <t>Доля муниципальных образовательных  организаций, в которых проведены контрольные мероприятия по эффективному исполнению средств бюджета, выделенных на реализацию муниципальной программы</t>
  </si>
  <si>
    <t>Отдельное мероприятие 16: Обеспечение и координация деятельности подведомственных организаций</t>
  </si>
  <si>
    <t xml:space="preserve">Удельный вес муниципальных образовательных организаций, в которых оценка деятельности их руководителей и основных категорий работников осуществляется на основании показателей эффективности деятельности </t>
  </si>
  <si>
    <t xml:space="preserve">Муниципальная программа "Развитие транспортно-дорожного комплекса и информационного общества Таймырского Долгано-Ненецкого муниципального района" </t>
  </si>
  <si>
    <t>Целевой показатель 4. Доля населения, обеспеченного возможностью широкополосного беспроводного доступа в сеть Интернет, в общей численности муниципального района</t>
  </si>
  <si>
    <t>7.8</t>
  </si>
  <si>
    <t>7.14</t>
  </si>
  <si>
    <t>Доля населения городского поселения Диксон муниципального района ежегодно использующая для передвижения по маршруту «Дудинка – Диксон – Дудинка» водный транспорт в общей численности населения городского поселения Диксон муниципального района</t>
  </si>
  <si>
    <t>7.15</t>
  </si>
  <si>
    <t>Количество населенных пунктов муниципального района, в которых созданы условия для обеспечения жителей услугами связи, ранее не имевших эту возможность</t>
  </si>
  <si>
    <t>7.16</t>
  </si>
  <si>
    <t>Отдельное мероприятие: Создание условий для развития услуг связи в малочисленных и труднодоступных населенных пунктах</t>
  </si>
  <si>
    <t xml:space="preserve">Отдельное мероприятие 1: Предоставление компенсационных выплат оленеводам и промысловикам  </t>
  </si>
  <si>
    <t>Доля оленеводов и промысловиков,  фактически получивших компенсационные выплаты, от общей численности оленеводов и промысловиков, имеющих право и обратившихся за предоставлением данных компенсационных выплат</t>
  </si>
  <si>
    <t xml:space="preserve">Целевой показатель 4:  
Доля детей, привлекаемых к участию в творческих мероприятиях, проводимых учреждениями культуры, расположенными на территории муниципального района, в общей численности детей
</t>
  </si>
  <si>
    <t xml:space="preserve">Целевой показатель 5:
Доля прироста объема документов муниципального архива,  находящихся в нормативных условиях, обеспечивающих их постоянное (вечное) хранение
</t>
  </si>
  <si>
    <t xml:space="preserve">Целевой показатель 6:
Удельный вес исполненных запросов заявителей от общего количества поступивших запросов
</t>
  </si>
  <si>
    <t>Невыполнение показателя обусловлено недостижением показателя результативности 6.21</t>
  </si>
  <si>
    <t>Министерством строительства и жилищно-коммунального хозяйства Красноярского края был утвержден список молодых семей претендентов из 5 человек (всего было 7 семей претендентов)</t>
  </si>
  <si>
    <t xml:space="preserve">Цель: Создание условий для сохранения, развития и реализации культурного и духовного потенциала населения  муниципального района
</t>
  </si>
  <si>
    <t xml:space="preserve">Вывод об оценке эффективности реализации программы 
(в соответствии со шкалой оценки эффективности реализации программы)
</t>
  </si>
  <si>
    <t>Задача 1: Улучшение состояния имущества, находящегося в муниципальной собственности, используемого для социально-экономического развития муниципального района</t>
  </si>
  <si>
    <t xml:space="preserve">Цель: Создание благоприятных условий для развития малого и среднего предпринимательства на территории  муниципального района     </t>
  </si>
  <si>
    <t xml:space="preserve">Отдельное мероприятие 6: Предоставление образовательных услуг субъектам малого и среднего предпринимательства, а также гражданам (в том числе студентам и школьникам), желающим заняться предпринимательской деятельностью
</t>
  </si>
  <si>
    <t xml:space="preserve">Отдельное мероприятие 7: Проведение семинаров, "круглых столов" для субъектов малого и среднего предпринимательства на тему государственной и муниципальной поддержки малого и среднего бизнеса
</t>
  </si>
  <si>
    <t xml:space="preserve">Отдельное мероприятие 8: Предоставление информационно-консультационных услуг субъектам малого и среднего предпринимательства по принципу «одного окна»
</t>
  </si>
  <si>
    <t xml:space="preserve">Отдельное мероприятие 9: Информирование субъектов малого и среднего предпринимательства о мерах государственной и муниципальной поддержки субъектов малого и среднего предпринимательства через средства массовой информации, а также посредством электронной почты
</t>
  </si>
  <si>
    <t>Задача 5: Оказание содействия развитию системы информационно-консультационной и образовательной поддержки субъектов малого и среднего предпринимательства</t>
  </si>
  <si>
    <t>Задача 6: Организация деятельности  Управления образования и организаций, обеспечивающих деятельность образовательных организаций, направленных на эффективную реализацию отдельных мероприятий программы</t>
  </si>
  <si>
    <t xml:space="preserve">Целевой показатель  2: 
Доля детей от 3 до 7 лет охваченных  дошкольным образованием от количества состоящих в очереди на получение места в дошкольных образовательных организациях от 3 до 7 лет  
</t>
  </si>
  <si>
    <t>Доля существующей потребности дошкольных образовательных организаций в проведении отдельных видов ремонтных работ капитального  характера, в общей потребности в проведении данных видов работ</t>
  </si>
  <si>
    <t>Цель: Исполнение органами местного самоуправления  муниципального района государственных полномочий по обеспечению предоставления гарантий прав КМНС</t>
  </si>
  <si>
    <t>Отдельное мероприятие 7: Безвозмездное обеспечение лиц из числа КМНС, ведущих ТОЖ и осуществляющих ТХД (оленеводство, рыболовство и промысловая охота), кочевым жильем в виде балка либо выплатой компенсации расходов на изготовление и оснащение кочевого жилья из расчета одной единицы кочевого жилья на семью один раз в пять лет</t>
  </si>
  <si>
    <t>Отдельное мероприятие 8: Безвозмездное обеспечение либо компенсация расходов на приобретение и доставку  керосина для освещения кочевого жилья из расчета 150, но не более 200 килограммов на семью в год, лиц из числа КМНС, ведущих ТОЖ и  осуществляющих  ТХД  (оленеводство, рыболовство, промысловая охота)</t>
  </si>
  <si>
    <t xml:space="preserve">Отдельное мероприятие 9: Безвозмездное обеспечение  лиц из числа КМНС, ведущих ТОЖ и осуществляющих  ТХД  (оленеводство, рыболовство, промысловая охота),средствами связи (радиостанция, спутниковый телефон, спутниковый навигатор), источниками питания и оборудованием для обеспечения радиосвязи (тюнеры, передатчики, антенно-мачтовые устройства, измерительные приборы, запасные части и расходные материалы) из расчета одной единицы средства связи на семью на пять лет, безвозмездное обеспечение проведения экспертизы и регистрации средств связи  в установленном порядке
</t>
  </si>
  <si>
    <t>Отдельное мероприятие 10: Предоставление комплектов для новорожденных женщинам из числа КМНС, проживающим в сельской местности  муниципального района, вне зависимости от дохода семьи, а также женщинам из числа КМНС, проживающим в городе Дудинке и поселке Диксон  муниципального района, доход семьи которых ниже величины прожиточного минимума, установленного для соответствующей группы территорий края на душу населения, в связи с рождением детей</t>
  </si>
  <si>
    <t>Отдельное мероприятие 12: Проведение социально значимых мероприятий КМНС  (День оленевода, День рыбака, Международный День коренных народов мира, День образования Таймыра, другие мероприятия, направленные на сохранение и развитие родных языков, культуры, ТОЖ и осуществления ТХД КМНС), а также обеспечение участия проживающих на территории муниципального района лиц из числа КМНС в социально значимых мероприятиях коренных малочисленных народов межмуниципального, краевого, всероссийского уровня</t>
  </si>
  <si>
    <t>Цель: Развитие современной и эффективной транспортной и информационной инфраструктуры муниципального района</t>
  </si>
  <si>
    <t>Задача 3: Формирование и поддержание современной информационной и телекоммуникационной инфраструктуры</t>
  </si>
  <si>
    <t>Целевой показатель 1: 
Доля населения, проживающего в населенных пунктах муниципального района, имеющих транспортное сообщение регулярными маршрутами воздушного и (или) водного транспорта в общей численности населения муниципального района</t>
  </si>
  <si>
    <t>Доля населения муниципального района, ежегодно использующая для передвижения воздушный и водный транспорт, в общей численности населения муниципального района</t>
  </si>
  <si>
    <t xml:space="preserve">Цель: Обеспечение условий для развития на территории  муниципального района физической культуры и массового спорта  </t>
  </si>
  <si>
    <t>Задача 1: Повышение роли физической культуры и спорта в формировании здорового образа жизни населения муниципального района и участие спортсменов в спортивных мероприятиях краевого и федерального уровней</t>
  </si>
  <si>
    <t>Задача 2: Развитие зимних видов спорта на территории муниципального района</t>
  </si>
  <si>
    <t>Отдельное мероприятие 4: Организация и проведение мероприятий, направленных на профилактику экстремизма и терроризма среди молодежи муниципального района</t>
  </si>
  <si>
    <t>Подпрограмма: "Обеспечение жильем молодых семей Таймырского Долгано-Ненецкого муниципального района" на 2014-2020 годы</t>
  </si>
  <si>
    <t>Невыполнение показателя обусловлено недостижением показателя результативности 10.6</t>
  </si>
  <si>
    <t>7.17</t>
  </si>
  <si>
    <t>8.11</t>
  </si>
  <si>
    <t>х</t>
  </si>
  <si>
    <t xml:space="preserve">Цель:  Реализация на территории  муниципального района единой политики в сфере градостроительной деятельности, жилищно-коммунального хозяйства и и снижения негативного воздействия отходов на окружающую среду и здоровье населения муниципального района
</t>
  </si>
  <si>
    <t>Доля предприятий жилищно-коммунального комплекса, которым будет выплачена компенсация части платы граждан за коммунальные услуги</t>
  </si>
  <si>
    <t>2.18</t>
  </si>
  <si>
    <t>2.19</t>
  </si>
  <si>
    <t xml:space="preserve">Отдельное мероприятие 6: Софинансирование расходов на оцифровку (перевод в электронный формат программного комплекса «Архивный фонд») описей дел, предусмотренных государственной программой Красноярского края «Развитие культуры и туризма» за счет средств районного бюджета
</t>
  </si>
  <si>
    <t>Невыполнение показателя обусловлено поздним вводом в эксплуатацию т/х "Станислав Гуменюк" после проведения ремонта</t>
  </si>
  <si>
    <t xml:space="preserve">Невыполнение показателя обусловлено закрытием для проведения ремонтных работ ТМК ДОУ "Хатангский детский сад комбинированного вида "Солнышко" с 01.09.2017 по 01.11.2017
</t>
  </si>
  <si>
    <t xml:space="preserve">Невыполнение показателя обусловлено уменьшением количества детей, оставшихся без попечения родителей, детей-инвалидов и детей-сирот за присмотр и уход  которых не взимается плата 
</t>
  </si>
  <si>
    <t xml:space="preserve">Обеспеченность твердым топливом учреждений социальной  сферы, находящихся на  печном отоплении
</t>
  </si>
  <si>
    <t>Невыполнение показателя обусловлено тем, что 12 выпускников не сдали  ЕГЭ</t>
  </si>
  <si>
    <t>Невыполнение показателя обусловлено недостаточными объемами финансирования из краевого бюджета</t>
  </si>
  <si>
    <t>Невыполнение показателя обусловлено неисполнением поставщиком своих обязательств в рамках заключенных муниципальных контрактов на поставку оборудования для организации сети беспроводного радиодоступа и на оказание услуг связи по предоставлению беспроводного доступа в сеть Internet</t>
  </si>
  <si>
    <t xml:space="preserve">Невыполнение показателя обусловлено недостижением показателя результативности 5.21,  а также тем, что 1 выпускник не был допущен до сдачи ЕГЭ </t>
  </si>
  <si>
    <t xml:space="preserve">Невыполнение показателя обусловлено внесением изменений в Постановление Правительства Красноярского края от 25.11 2014 № 561-п в соответствии с которым 
родителям (законным представителям) детей, посещающих образовательные организации, реализующие образовательную программу дошкольного образования, которым компенсация родительской платы назначена после 26 марта 2017 года, предоставление указанной компенсации осуществляется с учетом критериев нуждаемости, утвержденных Постановлением Правительства Красноярского края от 14.03.2017 № 132-п. Кроме того, несвоевременное внесение родительской платы за содержание детей в муниципальных   образовательных   организациях  (до 10 числа ежемесячно) влечет за собой утрату права на получение указанной компенсации за соответствующий месяц
</t>
  </si>
  <si>
    <t>Невыполнение показателя обусловлено  затянувшимися сроками прохождения государственной экспертизы достоверности сметной стоимости и, как следствие, невозможностью проведения торгов по капитальному ремонту путей эвакуации ТМК ОУ «Дудинская средняя школа № 3» и замене дверей в ТМК ОУ «Диксонская средняя школа № 5»</t>
  </si>
  <si>
    <t>не менее 
4</t>
  </si>
  <si>
    <t>Невыполнение показателя обусловлено повышением стоимости средств связи, источников питания и оборудования для обеспечения радиосвязи, в связи с чем 
средствами связи были обеспечены 114 получателей (фактически приобретённые средства связи) из 127 получателей, подавших заявление</t>
  </si>
  <si>
    <t>Целевой показатель 2:
Доля  отремонтированных зданий муниципальных организаций культуры</t>
  </si>
  <si>
    <t>Невыполнение показателя обусловлено не проведением культурно-массовых мероприятий по причине сноса здания сельского дома культуры снп. Хета (было признано аварийным) и признания аварийным сельского дома культуры снп. Усть-Порт</t>
  </si>
  <si>
    <t xml:space="preserve">Количество отремонтированных зданий муниципальных организаций культуры </t>
  </si>
  <si>
    <t>Количество  оцифрованных документов (перевод в электронный формат программного комплекса «Архивный фонд») описей дел</t>
  </si>
  <si>
    <t>Целевой показатель 3: 
Доля протяженности автомобильных дорог общего пользования местного значения муниципального района, не отвечающих нормативным требованиям, в общей протяженности автомобильных дорог общего пользования местного значения муниципального района</t>
  </si>
  <si>
    <t>Невыполнение показателя обусловлено недостижением показателя результативности 3.8</t>
  </si>
  <si>
    <t>Невыполнение показателя обусловлено  затянувшимися сроками прохождения государственной экспертизы достоверности сметной стоимости и, как следствие, невозможностью проведения торгов по капитальному ремонту  в ТМК ОУ «Диксонская средняя школа № 5» и в здании Администрации муниципального района (ул. Советская, д. 35)</t>
  </si>
  <si>
    <t>Невыполнение показателя обусловлено недостижением показателя результативности 7.17</t>
  </si>
  <si>
    <t xml:space="preserve">
</t>
  </si>
  <si>
    <t>Количество населенных пунктов, обеспеченных санкционированными местами сбора, накопления, размещения и обезвреживания твердых коммунальных отходов</t>
  </si>
  <si>
    <t>Показатель не участвует в оценке эффективности реализации муниципальной программы, так как соответствующее мероприятие  в 2017 году не реализовывалось (сохранение значения показателя с 2017 по 2020 годы)</t>
  </si>
  <si>
    <t>Показатель не участвует в оценке эффективности реализации муниципальной программы, так как соответствующее мероприятие  в 2017 году не реализовывалось (сохранение значения показателя с 2016 по 2020 годы)</t>
  </si>
  <si>
    <t>Показатель не участвует в оценке эффективности реализации муниципальной программы, так как соответствующее мероприятие  в 2017 году не реализовывалось (сохранение значения показателя в 2017 году)</t>
  </si>
  <si>
    <t>В 2016 году подрядчиком ООО "Биотехника", в нарушение муниципального контракта, не были представлены документы, подтверждающие качество комплексов по обезвреживанию отходов в снп. Носок и с. Караул, в связи с чем указанные комплексы не были введены в эксплуатацию, оплата не была произведена. В 2017 году по решению суда подрядчику была  осуществлена оплата (2 988,53 тыс. руб.) за указанные комплексы. В 2018 году продолжается судебный процесс в вышестоящих инстанциях по вопросу неправомерности оплаты работ в соответствии с муниципальным контрактом</t>
  </si>
  <si>
    <t>Уровень достигнутых целевых показателей (УПЦ)</t>
  </si>
  <si>
    <t xml:space="preserve">Низкий процент освоения средств, при 100% достижении показателя результативности обусловлен тем, что мероприятие носит заявительный характер, а расчет показателя результативности осуществляется от числа обратившихся лиц
</t>
  </si>
</sst>
</file>

<file path=xl/styles.xml><?xml version="1.0" encoding="utf-8"?>
<styleSheet xmlns="http://schemas.openxmlformats.org/spreadsheetml/2006/main">
  <numFmts count="8">
    <numFmt numFmtId="164" formatCode="0.000"/>
    <numFmt numFmtId="165" formatCode="0.00;[Red]0.00"/>
    <numFmt numFmtId="166" formatCode="#,##0.0"/>
    <numFmt numFmtId="167" formatCode="#,##0.00;[Red]#,##0.00"/>
    <numFmt numFmtId="168" formatCode="0.0"/>
    <numFmt numFmtId="169" formatCode="_(* #,##0.00_);_(* \(#,##0.00\);_(* &quot;-&quot;??_);_(@_)"/>
    <numFmt numFmtId="170" formatCode="0;[Red]0"/>
    <numFmt numFmtId="171" formatCode="#,##0;[Red]#,##0"/>
  </numFmts>
  <fonts count="16">
    <font>
      <sz val="10"/>
      <name val="Arial Cyr"/>
      <charset val="204"/>
    </font>
    <font>
      <sz val="11"/>
      <color theme="1"/>
      <name val="Calibri"/>
      <family val="2"/>
      <charset val="204"/>
      <scheme val="minor"/>
    </font>
    <font>
      <sz val="10"/>
      <name val="Arial"/>
      <family val="2"/>
      <charset val="204"/>
    </font>
    <font>
      <b/>
      <sz val="9"/>
      <name val="Times New Roman"/>
      <family val="1"/>
      <charset val="204"/>
    </font>
    <font>
      <sz val="9"/>
      <color theme="1"/>
      <name val="Times New Roman"/>
      <family val="1"/>
      <charset val="204"/>
    </font>
    <font>
      <b/>
      <sz val="9"/>
      <color theme="1"/>
      <name val="Times New Roman"/>
      <family val="1"/>
      <charset val="204"/>
    </font>
    <font>
      <sz val="9"/>
      <name val="Times New Roman"/>
      <family val="1"/>
      <charset val="204"/>
    </font>
    <font>
      <b/>
      <sz val="12"/>
      <color rgb="FF0000FF"/>
      <name val="Times New Roman"/>
      <family val="1"/>
      <charset val="204"/>
    </font>
    <font>
      <b/>
      <sz val="10"/>
      <color rgb="FF0000FF"/>
      <name val="Times New Roman"/>
      <family val="1"/>
      <charset val="204"/>
    </font>
    <font>
      <b/>
      <sz val="9"/>
      <color rgb="FF0000FF"/>
      <name val="Times New Roman"/>
      <family val="1"/>
      <charset val="204"/>
    </font>
    <font>
      <sz val="10"/>
      <name val="Times New Roman"/>
      <family val="1"/>
      <charset val="204"/>
    </font>
    <font>
      <b/>
      <sz val="8"/>
      <name val="Times New Roman"/>
      <family val="1"/>
      <charset val="204"/>
    </font>
    <font>
      <b/>
      <sz val="10"/>
      <color rgb="FFFF0000"/>
      <name val="Times New Roman"/>
      <family val="1"/>
      <charset val="204"/>
    </font>
    <font>
      <b/>
      <sz val="9"/>
      <color rgb="FFFF0000"/>
      <name val="Times New Roman"/>
      <family val="1"/>
      <charset val="204"/>
    </font>
    <font>
      <b/>
      <sz val="10"/>
      <name val="Times New Roman"/>
      <family val="1"/>
      <charset val="204"/>
    </font>
    <font>
      <sz val="9"/>
      <color rgb="FF000000"/>
      <name val="Times New Roman"/>
      <family val="1"/>
      <charset val="204"/>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6" tint="0.39997558519241921"/>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s>
  <cellStyleXfs count="5">
    <xf numFmtId="0" fontId="0" fillId="0" borderId="0"/>
    <xf numFmtId="0" fontId="2" fillId="0" borderId="0"/>
    <xf numFmtId="0" fontId="1" fillId="0" borderId="0"/>
    <xf numFmtId="0" fontId="1" fillId="0" borderId="0"/>
    <xf numFmtId="169" fontId="2" fillId="0" borderId="0" applyFont="0" applyFill="0" applyBorder="0" applyAlignment="0" applyProtection="0"/>
  </cellStyleXfs>
  <cellXfs count="339">
    <xf numFmtId="0" fontId="0" fillId="0" borderId="0" xfId="0"/>
    <xf numFmtId="49" fontId="4" fillId="0" borderId="2" xfId="0" applyNumberFormat="1" applyFont="1" applyFill="1" applyBorder="1" applyAlignment="1">
      <alignment horizontal="center" vertical="top"/>
    </xf>
    <xf numFmtId="0" fontId="5" fillId="3" borderId="2" xfId="0" applyNumberFormat="1" applyFont="1" applyFill="1" applyBorder="1" applyAlignment="1">
      <alignment vertical="top" wrapText="1"/>
    </xf>
    <xf numFmtId="4" fontId="5" fillId="0" borderId="2" xfId="0" applyNumberFormat="1" applyFont="1" applyBorder="1" applyAlignment="1">
      <alignment vertical="top" wrapText="1"/>
    </xf>
    <xf numFmtId="4" fontId="4" fillId="0" borderId="2" xfId="0" applyNumberFormat="1" applyFont="1" applyFill="1" applyBorder="1" applyAlignment="1">
      <alignment horizontal="right" vertical="top" wrapText="1"/>
    </xf>
    <xf numFmtId="164" fontId="4" fillId="0" borderId="2" xfId="0" applyNumberFormat="1" applyFont="1" applyFill="1" applyBorder="1" applyAlignment="1">
      <alignment horizontal="center" vertical="top" wrapText="1"/>
    </xf>
    <xf numFmtId="0" fontId="4" fillId="0" borderId="2" xfId="0" applyNumberFormat="1" applyFont="1" applyBorder="1" applyAlignment="1">
      <alignment horizontal="center" vertical="top" wrapText="1"/>
    </xf>
    <xf numFmtId="165" fontId="4" fillId="3" borderId="2" xfId="0" applyNumberFormat="1" applyFont="1" applyFill="1" applyBorder="1" applyAlignment="1">
      <alignment horizontal="right" vertical="top" wrapText="1"/>
    </xf>
    <xf numFmtId="165" fontId="4" fillId="0" borderId="2" xfId="0" applyNumberFormat="1" applyFont="1" applyBorder="1" applyAlignment="1">
      <alignment horizontal="right" vertical="top" wrapText="1"/>
    </xf>
    <xf numFmtId="168" fontId="4" fillId="0" borderId="2" xfId="0" applyNumberFormat="1" applyFont="1" applyBorder="1" applyAlignment="1">
      <alignment horizontal="right" vertical="top" wrapText="1"/>
    </xf>
    <xf numFmtId="0" fontId="4" fillId="0" borderId="2" xfId="0" applyNumberFormat="1" applyFont="1" applyBorder="1" applyAlignment="1">
      <alignment horizontal="left" vertical="top" wrapText="1"/>
    </xf>
    <xf numFmtId="0" fontId="4" fillId="3" borderId="2" xfId="0" applyNumberFormat="1" applyFont="1" applyFill="1" applyBorder="1" applyAlignment="1">
      <alignment vertical="top" wrapText="1"/>
    </xf>
    <xf numFmtId="4" fontId="4" fillId="0" borderId="2" xfId="0" applyNumberFormat="1" applyFont="1" applyFill="1" applyBorder="1" applyAlignment="1">
      <alignment vertical="top" wrapText="1"/>
    </xf>
    <xf numFmtId="165" fontId="4" fillId="0" borderId="2" xfId="0" applyNumberFormat="1" applyFont="1" applyFill="1" applyBorder="1" applyAlignment="1">
      <alignment horizontal="right" vertical="top" wrapText="1"/>
    </xf>
    <xf numFmtId="0" fontId="4" fillId="0" borderId="2" xfId="0" applyNumberFormat="1" applyFont="1" applyFill="1" applyBorder="1" applyAlignment="1">
      <alignment horizontal="left" vertical="top" wrapText="1"/>
    </xf>
    <xf numFmtId="4" fontId="3" fillId="0" borderId="2" xfId="0" applyNumberFormat="1" applyFont="1" applyFill="1" applyBorder="1" applyAlignment="1">
      <alignment vertical="top" wrapText="1"/>
    </xf>
    <xf numFmtId="4" fontId="4" fillId="0" borderId="2" xfId="0" applyNumberFormat="1" applyFont="1" applyBorder="1" applyAlignment="1">
      <alignment vertical="top" wrapText="1"/>
    </xf>
    <xf numFmtId="0" fontId="4" fillId="3" borderId="2" xfId="0" applyNumberFormat="1" applyFont="1" applyFill="1" applyBorder="1" applyAlignment="1">
      <alignment horizontal="right" vertical="top" wrapText="1"/>
    </xf>
    <xf numFmtId="170" fontId="4" fillId="0" borderId="2" xfId="0" applyNumberFormat="1" applyFont="1" applyBorder="1" applyAlignment="1">
      <alignment horizontal="right" vertical="top" wrapText="1"/>
    </xf>
    <xf numFmtId="168" fontId="4" fillId="3" borderId="2" xfId="0" applyNumberFormat="1" applyFont="1" applyFill="1" applyBorder="1" applyAlignment="1">
      <alignment horizontal="left" vertical="top" wrapText="1"/>
    </xf>
    <xf numFmtId="168" fontId="4" fillId="0" borderId="2" xfId="0" applyNumberFormat="1" applyFont="1" applyFill="1" applyBorder="1" applyAlignment="1">
      <alignment horizontal="left" vertical="top" wrapText="1"/>
    </xf>
    <xf numFmtId="0" fontId="6" fillId="0" borderId="0" xfId="0" applyFont="1" applyAlignment="1">
      <alignment horizontal="center" vertical="top" wrapText="1"/>
    </xf>
    <xf numFmtId="0" fontId="6" fillId="4" borderId="0" xfId="0" applyFont="1" applyFill="1" applyAlignment="1">
      <alignment vertical="top" wrapText="1"/>
    </xf>
    <xf numFmtId="4" fontId="6" fillId="0" borderId="0" xfId="0" applyNumberFormat="1" applyFont="1" applyFill="1" applyAlignment="1">
      <alignment vertical="top" wrapText="1"/>
    </xf>
    <xf numFmtId="4" fontId="6" fillId="0" borderId="0" xfId="0" applyNumberFormat="1" applyFont="1" applyFill="1" applyAlignment="1">
      <alignment horizontal="right" vertical="top" wrapText="1"/>
    </xf>
    <xf numFmtId="164" fontId="6" fillId="0" borderId="0" xfId="0" applyNumberFormat="1" applyFont="1" applyFill="1" applyAlignment="1">
      <alignment horizontal="center" vertical="top" wrapText="1"/>
    </xf>
    <xf numFmtId="0" fontId="6" fillId="0" borderId="0" xfId="0" applyFont="1" applyAlignment="1">
      <alignment horizontal="right" vertical="top" wrapText="1"/>
    </xf>
    <xf numFmtId="0" fontId="6" fillId="0" borderId="0" xfId="0" applyFont="1" applyAlignment="1">
      <alignment wrapText="1"/>
    </xf>
    <xf numFmtId="0" fontId="7" fillId="0" borderId="7" xfId="0" applyFont="1" applyBorder="1" applyAlignment="1">
      <alignment horizontal="center" vertical="top" wrapText="1"/>
    </xf>
    <xf numFmtId="0" fontId="8" fillId="0" borderId="8" xfId="0" applyFont="1" applyBorder="1" applyAlignment="1">
      <alignment horizontal="center" vertical="top" wrapText="1"/>
    </xf>
    <xf numFmtId="0" fontId="7" fillId="0" borderId="8" xfId="0" applyFont="1" applyBorder="1" applyAlignment="1">
      <alignment horizontal="center" vertical="top" wrapText="1"/>
    </xf>
    <xf numFmtId="0" fontId="9" fillId="0" borderId="0" xfId="0" applyFont="1" applyAlignment="1">
      <alignment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6" fillId="0" borderId="0" xfId="0" applyFont="1" applyAlignment="1">
      <alignment horizontal="left" wrapText="1"/>
    </xf>
    <xf numFmtId="0" fontId="10" fillId="0" borderId="9" xfId="0" applyFont="1" applyBorder="1" applyAlignment="1">
      <alignment horizontal="center" vertical="center" wrapText="1"/>
    </xf>
    <xf numFmtId="0" fontId="3" fillId="2" borderId="0" xfId="0" applyFont="1" applyFill="1" applyBorder="1" applyAlignment="1">
      <alignment horizontal="center" vertical="center" wrapText="1"/>
    </xf>
    <xf numFmtId="0" fontId="6" fillId="0" borderId="0" xfId="0" applyFont="1" applyAlignment="1">
      <alignment horizontal="center" vertical="center" wrapText="1"/>
    </xf>
    <xf numFmtId="0" fontId="3" fillId="3" borderId="3" xfId="0" applyFont="1" applyFill="1" applyBorder="1" applyAlignment="1">
      <alignment horizontal="center" vertical="center" wrapText="1"/>
    </xf>
    <xf numFmtId="0" fontId="5" fillId="3" borderId="2" xfId="0" applyFont="1" applyFill="1" applyBorder="1" applyAlignment="1">
      <alignment vertical="top" wrapText="1"/>
    </xf>
    <xf numFmtId="4" fontId="5" fillId="0" borderId="2" xfId="0" applyNumberFormat="1" applyFont="1" applyFill="1" applyBorder="1" applyAlignment="1">
      <alignment vertical="top" wrapText="1"/>
    </xf>
    <xf numFmtId="4" fontId="5" fillId="0" borderId="2" xfId="0" applyNumberFormat="1" applyFont="1" applyFill="1" applyBorder="1" applyAlignment="1">
      <alignment horizontal="right" vertical="top" wrapText="1"/>
    </xf>
    <xf numFmtId="164" fontId="5" fillId="0" borderId="2" xfId="0" applyNumberFormat="1" applyFont="1" applyFill="1" applyBorder="1" applyAlignment="1">
      <alignment horizontal="center" vertical="top" wrapText="1"/>
    </xf>
    <xf numFmtId="0" fontId="5" fillId="0" borderId="2" xfId="0" applyFont="1" applyFill="1" applyBorder="1" applyAlignment="1">
      <alignment vertical="top" wrapText="1"/>
    </xf>
    <xf numFmtId="0" fontId="5" fillId="0" borderId="2" xfId="0" applyFont="1" applyFill="1" applyBorder="1" applyAlignment="1">
      <alignment horizontal="left" vertical="top" wrapText="1"/>
    </xf>
    <xf numFmtId="2" fontId="5" fillId="0" borderId="2" xfId="0" applyNumberFormat="1" applyFont="1" applyFill="1" applyBorder="1" applyAlignment="1">
      <alignment horizontal="left" vertical="top" wrapText="1"/>
    </xf>
    <xf numFmtId="0" fontId="5" fillId="0" borderId="0"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0" borderId="2" xfId="0" applyFont="1" applyFill="1" applyBorder="1" applyAlignment="1">
      <alignment horizontal="center" vertical="top" wrapText="1"/>
    </xf>
    <xf numFmtId="0" fontId="4" fillId="0" borderId="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3" borderId="2" xfId="0" applyFont="1" applyFill="1" applyBorder="1" applyAlignment="1">
      <alignment horizontal="right" vertical="top" wrapText="1"/>
    </xf>
    <xf numFmtId="165" fontId="4" fillId="0" borderId="2" xfId="0" applyNumberFormat="1" applyFont="1" applyFill="1" applyBorder="1" applyAlignment="1">
      <alignment horizontal="right" vertical="top"/>
    </xf>
    <xf numFmtId="165" fontId="4" fillId="3" borderId="2" xfId="0" applyNumberFormat="1" applyFont="1" applyFill="1" applyBorder="1" applyAlignment="1">
      <alignment horizontal="right" vertical="top"/>
    </xf>
    <xf numFmtId="0" fontId="4" fillId="0" borderId="2" xfId="0" applyFont="1" applyFill="1" applyBorder="1" applyAlignment="1">
      <alignment horizontal="left"/>
    </xf>
    <xf numFmtId="0" fontId="4" fillId="0" borderId="0" xfId="0" applyFont="1" applyFill="1" applyBorder="1" applyAlignment="1">
      <alignment horizontal="left"/>
    </xf>
    <xf numFmtId="0" fontId="4" fillId="0" borderId="2" xfId="0" applyFont="1" applyFill="1" applyBorder="1" applyAlignment="1">
      <alignment horizontal="left" wrapText="1"/>
    </xf>
    <xf numFmtId="0" fontId="4" fillId="0" borderId="0" xfId="0" applyFont="1" applyFill="1" applyBorder="1" applyAlignment="1">
      <alignment horizontal="left" wrapText="1"/>
    </xf>
    <xf numFmtId="0" fontId="4" fillId="3" borderId="0" xfId="0" applyFont="1" applyFill="1" applyBorder="1" applyAlignment="1">
      <alignment horizontal="left" vertical="top" wrapText="1"/>
    </xf>
    <xf numFmtId="0" fontId="4" fillId="0" borderId="2" xfId="0" applyFont="1" applyFill="1" applyBorder="1" applyAlignment="1">
      <alignment horizontal="right" vertical="top"/>
    </xf>
    <xf numFmtId="2" fontId="4" fillId="0" borderId="2" xfId="0" applyNumberFormat="1" applyFont="1" applyFill="1" applyBorder="1" applyAlignment="1">
      <alignment horizontal="right" vertical="top"/>
    </xf>
    <xf numFmtId="0" fontId="6" fillId="3" borderId="2" xfId="0" applyFont="1" applyFill="1" applyBorder="1" applyAlignment="1">
      <alignment horizontal="left" vertical="top" wrapText="1"/>
    </xf>
    <xf numFmtId="0" fontId="12" fillId="0" borderId="0" xfId="0" applyFont="1" applyFill="1" applyBorder="1" applyAlignment="1">
      <alignment horizontal="left" vertical="top"/>
    </xf>
    <xf numFmtId="0" fontId="3" fillId="0" borderId="2" xfId="0" applyFont="1" applyFill="1" applyBorder="1" applyAlignment="1">
      <alignment vertical="top" wrapText="1"/>
    </xf>
    <xf numFmtId="0" fontId="3" fillId="3" borderId="2" xfId="0" applyFont="1" applyFill="1" applyBorder="1" applyAlignment="1">
      <alignment vertical="top" wrapText="1"/>
    </xf>
    <xf numFmtId="0" fontId="3" fillId="0" borderId="2" xfId="0" applyFont="1" applyFill="1" applyBorder="1" applyAlignment="1">
      <alignment horizontal="left" vertical="top" wrapText="1"/>
    </xf>
    <xf numFmtId="0" fontId="3" fillId="0" borderId="0" xfId="0" applyFont="1" applyFill="1" applyBorder="1" applyAlignment="1">
      <alignment horizontal="left" vertical="top" wrapText="1"/>
    </xf>
    <xf numFmtId="0" fontId="6" fillId="0" borderId="0" xfId="0" applyFont="1" applyAlignment="1">
      <alignment vertical="center" wrapText="1"/>
    </xf>
    <xf numFmtId="4" fontId="6" fillId="3" borderId="2" xfId="0" applyNumberFormat="1" applyFont="1" applyFill="1" applyBorder="1" applyAlignment="1">
      <alignment vertical="top" wrapText="1"/>
    </xf>
    <xf numFmtId="0" fontId="6" fillId="3" borderId="2" xfId="0" applyFont="1" applyFill="1" applyBorder="1" applyAlignment="1">
      <alignment horizontal="center" vertical="top" wrapText="1"/>
    </xf>
    <xf numFmtId="165" fontId="6" fillId="3" borderId="2" xfId="0" applyNumberFormat="1" applyFont="1" applyFill="1" applyBorder="1" applyAlignment="1">
      <alignment horizontal="right" vertical="top" wrapText="1"/>
    </xf>
    <xf numFmtId="0" fontId="6" fillId="3" borderId="2" xfId="0" applyFont="1" applyFill="1" applyBorder="1" applyAlignment="1">
      <alignment horizontal="left" vertical="center" wrapText="1"/>
    </xf>
    <xf numFmtId="0" fontId="6" fillId="3" borderId="0" xfId="0" applyFont="1" applyFill="1" applyBorder="1" applyAlignment="1">
      <alignment horizontal="left" vertical="center" wrapText="1"/>
    </xf>
    <xf numFmtId="165" fontId="6" fillId="0" borderId="2" xfId="0" applyNumberFormat="1" applyFont="1" applyFill="1" applyBorder="1" applyAlignment="1">
      <alignment horizontal="right" vertical="top" wrapText="1"/>
    </xf>
    <xf numFmtId="4" fontId="3" fillId="3" borderId="2" xfId="0" applyNumberFormat="1" applyFont="1" applyFill="1" applyBorder="1" applyAlignment="1">
      <alignment vertical="top" wrapText="1"/>
    </xf>
    <xf numFmtId="0" fontId="3" fillId="3" borderId="2"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0" borderId="2" xfId="0" applyFont="1" applyBorder="1" applyAlignment="1">
      <alignment vertical="top" wrapText="1"/>
    </xf>
    <xf numFmtId="0" fontId="3" fillId="0" borderId="2" xfId="0" applyFont="1" applyBorder="1" applyAlignment="1">
      <alignment horizontal="left" vertical="top" wrapText="1"/>
    </xf>
    <xf numFmtId="0" fontId="3" fillId="0" borderId="0" xfId="0" applyFont="1" applyBorder="1" applyAlignment="1">
      <alignment horizontal="left" vertical="top" wrapText="1"/>
    </xf>
    <xf numFmtId="171" fontId="6" fillId="3" borderId="2" xfId="0" applyNumberFormat="1" applyFont="1" applyFill="1" applyBorder="1" applyAlignment="1">
      <alignment horizontal="right" vertical="top" wrapText="1"/>
    </xf>
    <xf numFmtId="166" fontId="6" fillId="3" borderId="2" xfId="0" applyNumberFormat="1" applyFont="1" applyFill="1" applyBorder="1" applyAlignment="1">
      <alignment horizontal="left" vertical="top" wrapText="1"/>
    </xf>
    <xf numFmtId="166" fontId="6" fillId="3" borderId="0" xfId="0" applyNumberFormat="1" applyFont="1" applyFill="1" applyBorder="1" applyAlignment="1">
      <alignment horizontal="left" vertical="top" wrapText="1"/>
    </xf>
    <xf numFmtId="2" fontId="6" fillId="3" borderId="2" xfId="0" applyNumberFormat="1" applyFont="1" applyFill="1" applyBorder="1" applyAlignment="1">
      <alignment horizontal="center" vertical="top" wrapText="1"/>
    </xf>
    <xf numFmtId="0" fontId="6" fillId="3" borderId="0" xfId="0" applyFont="1" applyFill="1" applyBorder="1" applyAlignment="1">
      <alignment horizontal="left" vertical="top" wrapText="1"/>
    </xf>
    <xf numFmtId="167" fontId="6" fillId="3" borderId="2" xfId="0" applyNumberFormat="1" applyFont="1" applyFill="1" applyBorder="1" applyAlignment="1">
      <alignment horizontal="right" vertical="top" wrapText="1"/>
    </xf>
    <xf numFmtId="4" fontId="6" fillId="0" borderId="2" xfId="0" applyNumberFormat="1" applyFont="1" applyFill="1" applyBorder="1" applyAlignment="1">
      <alignment vertical="top" wrapText="1"/>
    </xf>
    <xf numFmtId="0" fontId="6" fillId="3" borderId="2" xfId="0" applyFont="1" applyFill="1" applyBorder="1" applyAlignment="1">
      <alignment horizontal="left" wrapText="1"/>
    </xf>
    <xf numFmtId="0" fontId="6" fillId="3" borderId="0" xfId="0" applyFont="1" applyFill="1" applyBorder="1" applyAlignment="1">
      <alignment horizontal="left" wrapText="1"/>
    </xf>
    <xf numFmtId="3" fontId="6" fillId="3" borderId="2" xfId="0" applyNumberFormat="1" applyFont="1" applyFill="1" applyBorder="1" applyAlignment="1">
      <alignment horizontal="right" vertical="top" wrapText="1"/>
    </xf>
    <xf numFmtId="4" fontId="3" fillId="0" borderId="2" xfId="0" applyNumberFormat="1" applyFont="1" applyBorder="1" applyAlignment="1">
      <alignment vertical="top" wrapText="1"/>
    </xf>
    <xf numFmtId="4" fontId="6" fillId="0" borderId="2" xfId="0" applyNumberFormat="1" applyFont="1" applyBorder="1" applyAlignment="1">
      <alignment vertical="top" wrapText="1"/>
    </xf>
    <xf numFmtId="0" fontId="6" fillId="0" borderId="2" xfId="0" applyFont="1" applyBorder="1" applyAlignment="1">
      <alignment horizontal="center" vertical="top" wrapText="1"/>
    </xf>
    <xf numFmtId="0" fontId="6" fillId="0" borderId="2" xfId="0" applyFont="1" applyBorder="1" applyAlignment="1">
      <alignment horizontal="left" vertical="top" wrapText="1"/>
    </xf>
    <xf numFmtId="0" fontId="6" fillId="0" borderId="2" xfId="0" applyFont="1" applyFill="1" applyBorder="1" applyAlignment="1">
      <alignment horizontal="center" vertical="top" wrapText="1"/>
    </xf>
    <xf numFmtId="0" fontId="12" fillId="3" borderId="0" xfId="0" applyFont="1" applyFill="1" applyBorder="1" applyAlignment="1">
      <alignment horizontal="left" vertical="center" wrapText="1"/>
    </xf>
    <xf numFmtId="165" fontId="6" fillId="0" borderId="2" xfId="0" applyNumberFormat="1" applyFont="1" applyBorder="1" applyAlignment="1">
      <alignment horizontal="right" vertical="top" wrapText="1"/>
    </xf>
    <xf numFmtId="170" fontId="6" fillId="3" borderId="2" xfId="0" applyNumberFormat="1" applyFont="1" applyFill="1" applyBorder="1" applyAlignment="1">
      <alignment horizontal="right" vertical="top" wrapText="1"/>
    </xf>
    <xf numFmtId="0" fontId="6" fillId="0" borderId="0" xfId="0" applyFont="1" applyBorder="1" applyAlignment="1">
      <alignment horizontal="left" vertical="top" wrapText="1"/>
    </xf>
    <xf numFmtId="0" fontId="6" fillId="0" borderId="2" xfId="0" applyFont="1" applyBorder="1" applyAlignment="1">
      <alignment vertical="top"/>
    </xf>
    <xf numFmtId="0" fontId="6" fillId="3" borderId="2" xfId="0" applyFont="1" applyFill="1" applyBorder="1" applyAlignment="1">
      <alignment vertical="top"/>
    </xf>
    <xf numFmtId="0" fontId="6" fillId="0" borderId="2" xfId="0" applyFont="1" applyBorder="1" applyAlignment="1">
      <alignment horizontal="left" vertical="top"/>
    </xf>
    <xf numFmtId="0" fontId="6" fillId="0" borderId="0" xfId="0" applyFont="1" applyBorder="1" applyAlignment="1">
      <alignment horizontal="left" vertical="top"/>
    </xf>
    <xf numFmtId="0" fontId="6" fillId="0" borderId="0" xfId="0" applyFont="1" applyAlignment="1">
      <alignment horizontal="justify" vertical="center" wrapText="1"/>
    </xf>
    <xf numFmtId="165" fontId="3" fillId="3" borderId="2" xfId="0" applyNumberFormat="1" applyFont="1" applyFill="1" applyBorder="1" applyAlignment="1">
      <alignment horizontal="right" vertical="top" wrapText="1"/>
    </xf>
    <xf numFmtId="4" fontId="6" fillId="0" borderId="2" xfId="0" applyNumberFormat="1" applyFont="1" applyFill="1" applyBorder="1" applyAlignment="1">
      <alignment horizontal="left" vertical="center" wrapText="1"/>
    </xf>
    <xf numFmtId="4" fontId="6" fillId="0" borderId="0" xfId="0" applyNumberFormat="1"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0" xfId="0" applyFont="1" applyFill="1" applyBorder="1" applyAlignment="1">
      <alignment horizontal="left" vertical="center" wrapText="1"/>
    </xf>
    <xf numFmtId="2" fontId="6" fillId="0" borderId="0" xfId="0" applyNumberFormat="1" applyFont="1" applyAlignment="1">
      <alignment wrapText="1"/>
    </xf>
    <xf numFmtId="165" fontId="6" fillId="0" borderId="2" xfId="0" applyNumberFormat="1" applyFont="1" applyFill="1" applyBorder="1" applyAlignment="1">
      <alignment horizontal="left" vertical="top" wrapText="1"/>
    </xf>
    <xf numFmtId="4" fontId="6" fillId="0" borderId="0" xfId="0" applyNumberFormat="1" applyFont="1" applyAlignment="1">
      <alignment wrapText="1"/>
    </xf>
    <xf numFmtId="4" fontId="6" fillId="0" borderId="2" xfId="0" applyNumberFormat="1" applyFont="1" applyFill="1" applyBorder="1" applyAlignment="1">
      <alignment horizontal="right" vertical="top" wrapText="1"/>
    </xf>
    <xf numFmtId="0" fontId="6" fillId="0" borderId="2" xfId="0" applyFont="1" applyFill="1" applyBorder="1" applyAlignment="1">
      <alignment horizontal="left" vertical="top" wrapText="1"/>
    </xf>
    <xf numFmtId="0" fontId="6" fillId="0" borderId="2" xfId="0" applyFont="1" applyFill="1" applyBorder="1" applyAlignment="1">
      <alignment horizontal="center" vertical="top"/>
    </xf>
    <xf numFmtId="0" fontId="13" fillId="0" borderId="0" xfId="0" applyFont="1" applyFill="1" applyBorder="1" applyAlignment="1">
      <alignment horizontal="left" vertical="center" wrapText="1"/>
    </xf>
    <xf numFmtId="0" fontId="6" fillId="3" borderId="2" xfId="0" applyNumberFormat="1" applyFont="1" applyFill="1" applyBorder="1" applyAlignment="1">
      <alignment horizontal="left" vertical="top" wrapText="1"/>
    </xf>
    <xf numFmtId="0" fontId="6" fillId="3" borderId="0" xfId="0" applyNumberFormat="1" applyFont="1" applyFill="1" applyBorder="1" applyAlignment="1">
      <alignment horizontal="left" vertical="top" wrapText="1"/>
    </xf>
    <xf numFmtId="4" fontId="6" fillId="0" borderId="2" xfId="1" applyNumberFormat="1" applyFont="1" applyFill="1" applyBorder="1" applyAlignment="1">
      <alignment vertical="top" wrapText="1"/>
    </xf>
    <xf numFmtId="0" fontId="6" fillId="0" borderId="2" xfId="1" applyFont="1" applyFill="1" applyBorder="1" applyAlignment="1">
      <alignment horizontal="center" vertical="top" wrapText="1"/>
    </xf>
    <xf numFmtId="0" fontId="3" fillId="0" borderId="2" xfId="0" applyFont="1" applyBorder="1" applyAlignment="1">
      <alignment vertical="top"/>
    </xf>
    <xf numFmtId="0" fontId="3" fillId="0" borderId="2" xfId="0" applyFont="1" applyBorder="1" applyAlignment="1">
      <alignment horizontal="left" vertical="top"/>
    </xf>
    <xf numFmtId="0" fontId="3" fillId="0" borderId="0" xfId="0" applyFont="1" applyBorder="1" applyAlignment="1">
      <alignment horizontal="left" vertical="top"/>
    </xf>
    <xf numFmtId="0" fontId="6" fillId="3" borderId="2" xfId="1" applyFont="1" applyFill="1" applyBorder="1" applyAlignment="1">
      <alignment horizontal="center" vertical="top" wrapText="1"/>
    </xf>
    <xf numFmtId="0" fontId="6" fillId="0" borderId="2" xfId="0" applyFont="1" applyFill="1" applyBorder="1" applyAlignment="1">
      <alignment horizontal="right" vertical="top" wrapText="1"/>
    </xf>
    <xf numFmtId="0" fontId="3" fillId="0" borderId="2" xfId="0" applyFont="1" applyFill="1" applyBorder="1" applyAlignment="1">
      <alignment horizontal="left" vertical="center" wrapText="1"/>
    </xf>
    <xf numFmtId="0" fontId="3" fillId="0" borderId="0" xfId="0" applyFont="1" applyFill="1" applyBorder="1" applyAlignment="1">
      <alignment horizontal="left" vertical="center" wrapText="1"/>
    </xf>
    <xf numFmtId="4" fontId="6" fillId="3" borderId="2" xfId="1" applyNumberFormat="1" applyFont="1" applyFill="1" applyBorder="1" applyAlignment="1">
      <alignment vertical="top" wrapText="1"/>
    </xf>
    <xf numFmtId="0" fontId="6" fillId="0" borderId="2" xfId="0" applyFont="1" applyBorder="1" applyAlignment="1">
      <alignment vertical="top" wrapText="1"/>
    </xf>
    <xf numFmtId="0" fontId="6" fillId="3" borderId="0" xfId="0" applyFont="1" applyFill="1" applyAlignment="1">
      <alignment wrapText="1"/>
    </xf>
    <xf numFmtId="0" fontId="6" fillId="0" borderId="2" xfId="0" applyFont="1" applyBorder="1" applyAlignment="1">
      <alignment horizontal="left" vertical="center" wrapText="1"/>
    </xf>
    <xf numFmtId="0" fontId="6" fillId="0" borderId="0" xfId="0" applyFont="1" applyBorder="1" applyAlignment="1">
      <alignment horizontal="left" vertical="center" wrapText="1"/>
    </xf>
    <xf numFmtId="0" fontId="6" fillId="3" borderId="2" xfId="0" applyFont="1" applyFill="1" applyBorder="1" applyAlignment="1">
      <alignment vertical="top" wrapText="1"/>
    </xf>
    <xf numFmtId="49" fontId="4" fillId="3" borderId="2" xfId="0" applyNumberFormat="1" applyFont="1" applyFill="1" applyBorder="1" applyAlignment="1">
      <alignment horizontal="center" vertical="top"/>
    </xf>
    <xf numFmtId="0" fontId="3" fillId="3" borderId="2" xfId="0" applyFont="1" applyFill="1" applyBorder="1" applyAlignment="1">
      <alignment vertical="center" wrapText="1"/>
    </xf>
    <xf numFmtId="4" fontId="3" fillId="3" borderId="2" xfId="0" applyNumberFormat="1" applyFont="1" applyFill="1" applyBorder="1" applyAlignment="1">
      <alignment vertical="center" wrapText="1"/>
    </xf>
    <xf numFmtId="4" fontId="4" fillId="3" borderId="2" xfId="0" applyNumberFormat="1" applyFont="1" applyFill="1" applyBorder="1" applyAlignment="1">
      <alignment horizontal="right" vertical="top" wrapText="1"/>
    </xf>
    <xf numFmtId="164" fontId="4" fillId="3" borderId="2" xfId="0" applyNumberFormat="1" applyFont="1" applyFill="1" applyBorder="1" applyAlignment="1">
      <alignment horizontal="center" vertical="top" wrapText="1"/>
    </xf>
    <xf numFmtId="0" fontId="3" fillId="3" borderId="2" xfId="0" applyFont="1" applyFill="1" applyBorder="1" applyAlignment="1">
      <alignment wrapText="1"/>
    </xf>
    <xf numFmtId="0" fontId="3" fillId="3" borderId="2" xfId="0" applyFont="1" applyFill="1" applyBorder="1" applyAlignment="1">
      <alignment horizontal="left" wrapText="1"/>
    </xf>
    <xf numFmtId="0" fontId="3" fillId="3" borderId="0" xfId="0" applyFont="1" applyFill="1" applyBorder="1" applyAlignment="1">
      <alignment horizontal="left" wrapText="1"/>
    </xf>
    <xf numFmtId="0" fontId="3" fillId="3" borderId="2" xfId="1" applyFont="1" applyFill="1" applyBorder="1" applyAlignment="1">
      <alignment vertical="top" wrapText="1"/>
    </xf>
    <xf numFmtId="0" fontId="3" fillId="0" borderId="2" xfId="0" applyFont="1" applyBorder="1" applyAlignment="1">
      <alignment horizontal="center" vertical="top" wrapText="1"/>
    </xf>
    <xf numFmtId="0" fontId="6" fillId="3" borderId="2" xfId="1" applyFont="1" applyFill="1" applyBorder="1" applyAlignment="1">
      <alignment horizontal="right" vertical="top" wrapText="1"/>
    </xf>
    <xf numFmtId="0" fontId="6" fillId="0" borderId="0" xfId="0" applyFont="1" applyFill="1" applyBorder="1" applyAlignment="1">
      <alignment horizontal="left" vertical="top" wrapText="1"/>
    </xf>
    <xf numFmtId="0" fontId="6" fillId="0" borderId="2" xfId="0" applyFont="1" applyBorder="1" applyAlignment="1">
      <alignment horizontal="right" vertical="top" wrapText="1"/>
    </xf>
    <xf numFmtId="0" fontId="6" fillId="0" borderId="2" xfId="0" applyFont="1" applyBorder="1" applyAlignment="1">
      <alignment horizontal="center" vertical="center" wrapText="1"/>
    </xf>
    <xf numFmtId="2" fontId="6" fillId="0" borderId="2" xfId="0" applyNumberFormat="1" applyFont="1" applyBorder="1" applyAlignment="1">
      <alignment horizontal="right" vertical="top" wrapText="1"/>
    </xf>
    <xf numFmtId="0" fontId="4" fillId="0" borderId="0" xfId="0" applyNumberFormat="1" applyFont="1" applyBorder="1" applyAlignment="1">
      <alignment horizontal="left" vertical="top" wrapText="1"/>
    </xf>
    <xf numFmtId="0" fontId="4" fillId="0" borderId="0" xfId="0" applyNumberFormat="1" applyFont="1" applyFill="1" applyBorder="1" applyAlignment="1">
      <alignment horizontal="left" vertical="top" wrapText="1"/>
    </xf>
    <xf numFmtId="168" fontId="4" fillId="0" borderId="0" xfId="0" applyNumberFormat="1" applyFont="1" applyFill="1" applyBorder="1" applyAlignment="1">
      <alignment horizontal="left" vertical="top" wrapText="1"/>
    </xf>
    <xf numFmtId="0" fontId="5" fillId="0" borderId="2" xfId="0" applyFont="1" applyBorder="1" applyAlignment="1">
      <alignment wrapText="1"/>
    </xf>
    <xf numFmtId="168" fontId="5" fillId="0" borderId="2" xfId="0" applyNumberFormat="1" applyFont="1" applyBorder="1" applyAlignment="1">
      <alignment wrapText="1"/>
    </xf>
    <xf numFmtId="0" fontId="5" fillId="0" borderId="2" xfId="0" applyFont="1" applyBorder="1" applyAlignment="1">
      <alignment horizontal="left" wrapText="1"/>
    </xf>
    <xf numFmtId="0" fontId="5" fillId="0" borderId="0" xfId="0" applyFont="1" applyBorder="1" applyAlignment="1">
      <alignment horizontal="left" wrapText="1"/>
    </xf>
    <xf numFmtId="0" fontId="4" fillId="0" borderId="2" xfId="0" applyFont="1" applyBorder="1" applyAlignment="1">
      <alignment horizontal="center" vertical="top" wrapText="1"/>
    </xf>
    <xf numFmtId="168" fontId="4" fillId="3" borderId="2" xfId="0" applyNumberFormat="1" applyFont="1" applyFill="1" applyBorder="1" applyAlignment="1">
      <alignment horizontal="right" vertical="top" wrapText="1"/>
    </xf>
    <xf numFmtId="164" fontId="4" fillId="0" borderId="1" xfId="0" applyNumberFormat="1" applyFont="1" applyFill="1" applyBorder="1" applyAlignment="1">
      <alignment horizontal="center" vertical="top" wrapText="1"/>
    </xf>
    <xf numFmtId="0" fontId="6" fillId="0" borderId="1" xfId="0" applyFont="1" applyBorder="1" applyAlignment="1"/>
    <xf numFmtId="168" fontId="6" fillId="0" borderId="1" xfId="0" applyNumberFormat="1" applyFont="1" applyBorder="1" applyAlignment="1"/>
    <xf numFmtId="0" fontId="6" fillId="0" borderId="1" xfId="0" applyFont="1" applyBorder="1" applyAlignment="1">
      <alignment horizontal="left"/>
    </xf>
    <xf numFmtId="0" fontId="6" fillId="0" borderId="2" xfId="0" applyFont="1" applyBorder="1" applyAlignment="1">
      <alignment horizontal="left"/>
    </xf>
    <xf numFmtId="0" fontId="6" fillId="0" borderId="0" xfId="0" applyFont="1" applyBorder="1" applyAlignment="1">
      <alignment horizontal="left"/>
    </xf>
    <xf numFmtId="0" fontId="4" fillId="0" borderId="2" xfId="0" applyFont="1" applyBorder="1" applyAlignment="1">
      <alignment vertical="top" wrapText="1"/>
    </xf>
    <xf numFmtId="168" fontId="6" fillId="0" borderId="2" xfId="0" applyNumberFormat="1" applyFont="1" applyBorder="1" applyAlignment="1">
      <alignment vertical="top" wrapText="1"/>
    </xf>
    <xf numFmtId="0" fontId="4" fillId="0" borderId="2" xfId="0" applyFont="1" applyBorder="1" applyAlignment="1">
      <alignment horizontal="left" wrapText="1"/>
    </xf>
    <xf numFmtId="0" fontId="4" fillId="0" borderId="0" xfId="0" applyFont="1" applyBorder="1" applyAlignment="1">
      <alignment horizontal="left" wrapText="1"/>
    </xf>
    <xf numFmtId="168" fontId="6" fillId="0" borderId="2" xfId="0" applyNumberFormat="1" applyFont="1" applyBorder="1" applyAlignment="1">
      <alignment horizontal="right" vertical="top" wrapText="1"/>
    </xf>
    <xf numFmtId="0" fontId="6" fillId="0" borderId="2" xfId="0" applyFont="1" applyBorder="1" applyAlignment="1">
      <alignment horizontal="left" wrapText="1"/>
    </xf>
    <xf numFmtId="0" fontId="6" fillId="0" borderId="0" xfId="0" applyFont="1" applyBorder="1" applyAlignment="1">
      <alignment horizontal="left" wrapText="1"/>
    </xf>
    <xf numFmtId="165" fontId="4" fillId="0" borderId="2" xfId="0" applyNumberFormat="1" applyFont="1" applyBorder="1" applyAlignment="1">
      <alignment horizontal="left" vertical="top" wrapText="1"/>
    </xf>
    <xf numFmtId="165" fontId="4" fillId="0" borderId="0" xfId="0" applyNumberFormat="1" applyFont="1" applyBorder="1" applyAlignment="1">
      <alignment horizontal="left" vertical="top" wrapText="1"/>
    </xf>
    <xf numFmtId="168" fontId="6" fillId="3" borderId="2" xfId="0" applyNumberFormat="1" applyFont="1" applyFill="1" applyBorder="1" applyAlignment="1">
      <alignment horizontal="right" vertical="top" wrapText="1"/>
    </xf>
    <xf numFmtId="165" fontId="6" fillId="3" borderId="2" xfId="0" applyNumberFormat="1" applyFont="1" applyFill="1" applyBorder="1" applyAlignment="1">
      <alignment horizontal="left" vertical="top" wrapText="1"/>
    </xf>
    <xf numFmtId="165" fontId="6" fillId="3" borderId="0" xfId="0" applyNumberFormat="1" applyFont="1" applyFill="1" applyBorder="1" applyAlignment="1">
      <alignment horizontal="left" vertical="top" wrapText="1"/>
    </xf>
    <xf numFmtId="165" fontId="6" fillId="0" borderId="2" xfId="0" applyNumberFormat="1" applyFont="1" applyBorder="1" applyAlignment="1">
      <alignment horizontal="left" vertical="top" wrapText="1"/>
    </xf>
    <xf numFmtId="165" fontId="6" fillId="0" borderId="0" xfId="0" applyNumberFormat="1" applyFont="1" applyBorder="1" applyAlignment="1">
      <alignment horizontal="left" vertical="top" wrapText="1"/>
    </xf>
    <xf numFmtId="164" fontId="6" fillId="0" borderId="2" xfId="0" applyNumberFormat="1" applyFont="1" applyFill="1" applyBorder="1" applyAlignment="1">
      <alignment horizontal="center" vertical="top" wrapText="1"/>
    </xf>
    <xf numFmtId="4" fontId="3" fillId="2" borderId="2" xfId="0" applyNumberFormat="1" applyFont="1" applyFill="1" applyBorder="1" applyAlignment="1">
      <alignment vertical="top" wrapText="1"/>
    </xf>
    <xf numFmtId="4" fontId="3" fillId="2" borderId="2" xfId="0" applyNumberFormat="1" applyFont="1" applyFill="1" applyBorder="1" applyAlignment="1">
      <alignment horizontal="right" vertical="top" wrapText="1"/>
    </xf>
    <xf numFmtId="164" fontId="3" fillId="2" borderId="2" xfId="0" applyNumberFormat="1" applyFont="1" applyFill="1" applyBorder="1" applyAlignment="1">
      <alignment horizontal="center" vertical="top" wrapText="1"/>
    </xf>
    <xf numFmtId="0" fontId="6" fillId="2" borderId="2" xfId="0" applyFont="1" applyFill="1" applyBorder="1" applyAlignment="1">
      <alignment horizontal="center" vertical="top" wrapText="1"/>
    </xf>
    <xf numFmtId="0" fontId="6" fillId="2" borderId="2" xfId="0" applyFont="1" applyFill="1" applyBorder="1" applyAlignment="1">
      <alignment horizontal="right" vertical="top" wrapText="1"/>
    </xf>
    <xf numFmtId="168" fontId="6" fillId="2" borderId="2" xfId="0" applyNumberFormat="1" applyFont="1" applyFill="1" applyBorder="1" applyAlignment="1">
      <alignment horizontal="right" vertical="top" wrapText="1"/>
    </xf>
    <xf numFmtId="0" fontId="6" fillId="2" borderId="2" xfId="0" applyFont="1" applyFill="1" applyBorder="1" applyAlignment="1">
      <alignment horizontal="left" wrapText="1"/>
    </xf>
    <xf numFmtId="0" fontId="6" fillId="2" borderId="0" xfId="0" applyFont="1" applyFill="1" applyBorder="1" applyAlignment="1">
      <alignment horizontal="left" wrapText="1"/>
    </xf>
    <xf numFmtId="0" fontId="6" fillId="0" borderId="0" xfId="0" applyFont="1" applyAlignment="1">
      <alignment horizontal="left" vertical="center" wrapText="1"/>
    </xf>
    <xf numFmtId="0" fontId="6" fillId="3" borderId="2" xfId="0" applyFont="1" applyFill="1" applyBorder="1" applyAlignment="1">
      <alignment horizontal="right" vertical="top" wrapText="1"/>
    </xf>
    <xf numFmtId="0" fontId="6" fillId="0" borderId="0" xfId="0" applyFont="1" applyAlignment="1">
      <alignment horizontal="right" wrapText="1"/>
    </xf>
    <xf numFmtId="0" fontId="3" fillId="0" borderId="0" xfId="0" applyFont="1" applyAlignment="1">
      <alignment horizont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3" borderId="2" xfId="0" applyFont="1" applyFill="1" applyBorder="1" applyAlignment="1">
      <alignment vertical="top" wrapText="1"/>
    </xf>
    <xf numFmtId="0" fontId="5" fillId="3" borderId="1" xfId="0" applyFont="1" applyFill="1" applyBorder="1" applyAlignment="1">
      <alignment vertical="top" wrapText="1"/>
    </xf>
    <xf numFmtId="0" fontId="6" fillId="3" borderId="0" xfId="0" applyFont="1" applyFill="1" applyAlignment="1">
      <alignment horizontal="center" vertical="top" wrapText="1"/>
    </xf>
    <xf numFmtId="0" fontId="6" fillId="3" borderId="0" xfId="0" applyFont="1" applyFill="1" applyAlignment="1">
      <alignment vertical="top" wrapText="1"/>
    </xf>
    <xf numFmtId="4" fontId="6" fillId="3" borderId="0" xfId="0" applyNumberFormat="1" applyFont="1" applyFill="1" applyAlignment="1">
      <alignment vertical="top" wrapText="1"/>
    </xf>
    <xf numFmtId="4" fontId="6" fillId="3" borderId="0" xfId="0" applyNumberFormat="1" applyFont="1" applyFill="1" applyAlignment="1">
      <alignment horizontal="right" vertical="top" wrapText="1"/>
    </xf>
    <xf numFmtId="164" fontId="6" fillId="3" borderId="0" xfId="0" applyNumberFormat="1" applyFont="1" applyFill="1" applyAlignment="1">
      <alignment horizontal="center" vertical="top" wrapText="1"/>
    </xf>
    <xf numFmtId="0" fontId="6" fillId="3" borderId="0" xfId="0" applyFont="1" applyFill="1" applyAlignment="1">
      <alignment horizontal="right" vertical="top" wrapText="1"/>
    </xf>
    <xf numFmtId="0" fontId="6" fillId="3" borderId="0" xfId="0" applyFont="1" applyFill="1" applyAlignment="1">
      <alignment horizontal="left" wrapText="1"/>
    </xf>
    <xf numFmtId="0" fontId="6" fillId="0" borderId="2" xfId="0" applyFont="1" applyFill="1" applyBorder="1" applyAlignment="1">
      <alignment vertical="top" wrapText="1"/>
    </xf>
    <xf numFmtId="0" fontId="6" fillId="0" borderId="2" xfId="0" applyNumberFormat="1" applyFont="1" applyFill="1" applyBorder="1" applyAlignment="1">
      <alignment vertical="top" wrapText="1"/>
    </xf>
    <xf numFmtId="0" fontId="6" fillId="0" borderId="2" xfId="1" applyFont="1" applyFill="1" applyBorder="1" applyAlignment="1">
      <alignment vertical="top" wrapText="1"/>
    </xf>
    <xf numFmtId="0" fontId="3" fillId="0" borderId="2" xfId="1" applyFont="1" applyFill="1" applyBorder="1" applyAlignment="1">
      <alignment vertical="top" wrapText="1"/>
    </xf>
    <xf numFmtId="0" fontId="6" fillId="0" borderId="2" xfId="0" applyNumberFormat="1" applyFont="1" applyFill="1" applyBorder="1" applyAlignment="1">
      <alignment horizontal="right" vertical="top" wrapText="1"/>
    </xf>
    <xf numFmtId="0" fontId="6" fillId="0" borderId="2" xfId="0" applyNumberFormat="1" applyFont="1" applyFill="1" applyBorder="1" applyAlignment="1">
      <alignment horizontal="left" vertical="top" wrapText="1"/>
    </xf>
    <xf numFmtId="0" fontId="3" fillId="0" borderId="2" xfId="0" applyNumberFormat="1" applyFont="1" applyFill="1" applyBorder="1" applyAlignment="1">
      <alignment vertical="top" wrapText="1"/>
    </xf>
    <xf numFmtId="0" fontId="6" fillId="0" borderId="2" xfId="1" applyFont="1" applyFill="1" applyBorder="1" applyAlignment="1">
      <alignment horizontal="right" vertical="top" wrapText="1"/>
    </xf>
    <xf numFmtId="49" fontId="3" fillId="0" borderId="2" xfId="1" applyNumberFormat="1" applyFont="1" applyFill="1" applyBorder="1" applyAlignment="1">
      <alignment vertical="top" wrapText="1"/>
    </xf>
    <xf numFmtId="0" fontId="3" fillId="3" borderId="3" xfId="1" applyFont="1" applyFill="1" applyBorder="1" applyAlignment="1">
      <alignment vertical="top" wrapText="1"/>
    </xf>
    <xf numFmtId="168" fontId="4" fillId="0" borderId="2" xfId="0" applyNumberFormat="1" applyFont="1" applyFill="1" applyBorder="1" applyAlignment="1">
      <alignment horizontal="right" vertical="top" wrapText="1"/>
    </xf>
    <xf numFmtId="166" fontId="6" fillId="0" borderId="2" xfId="0" applyNumberFormat="1" applyFont="1" applyFill="1" applyBorder="1" applyAlignment="1">
      <alignment horizontal="left" vertical="top" wrapText="1"/>
    </xf>
    <xf numFmtId="4" fontId="5" fillId="0" borderId="1" xfId="0" applyNumberFormat="1" applyFont="1" applyFill="1" applyBorder="1" applyAlignment="1">
      <alignment vertical="top" wrapText="1"/>
    </xf>
    <xf numFmtId="4" fontId="10" fillId="0" borderId="2" xfId="0" applyNumberFormat="1" applyFont="1" applyFill="1" applyBorder="1" applyAlignment="1">
      <alignment vertical="top"/>
    </xf>
    <xf numFmtId="0" fontId="3" fillId="5" borderId="2" xfId="0" applyFont="1" applyFill="1" applyBorder="1" applyAlignment="1">
      <alignment horizontal="center" vertical="top" wrapText="1"/>
    </xf>
    <xf numFmtId="0" fontId="3" fillId="5" borderId="2" xfId="0" applyFont="1" applyFill="1" applyBorder="1" applyAlignment="1">
      <alignment horizontal="left" vertical="center" wrapText="1"/>
    </xf>
    <xf numFmtId="4" fontId="3" fillId="5" borderId="2" xfId="0" applyNumberFormat="1" applyFont="1" applyFill="1" applyBorder="1" applyAlignment="1">
      <alignment vertical="top" wrapText="1"/>
    </xf>
    <xf numFmtId="4" fontId="5" fillId="5" borderId="2" xfId="0" applyNumberFormat="1" applyFont="1" applyFill="1" applyBorder="1" applyAlignment="1">
      <alignment horizontal="right" vertical="top" wrapText="1"/>
    </xf>
    <xf numFmtId="164" fontId="5" fillId="5" borderId="2" xfId="0" applyNumberFormat="1" applyFont="1" applyFill="1" applyBorder="1" applyAlignment="1">
      <alignment horizontal="right" vertical="top" wrapText="1"/>
    </xf>
    <xf numFmtId="0" fontId="3" fillId="5" borderId="2" xfId="0" applyFont="1" applyFill="1" applyBorder="1" applyAlignment="1">
      <alignment vertical="center" wrapText="1"/>
    </xf>
    <xf numFmtId="4" fontId="3" fillId="5" borderId="2" xfId="0" applyNumberFormat="1" applyFont="1" applyFill="1" applyBorder="1" applyAlignment="1">
      <alignment horizontal="right" vertical="top" wrapText="1"/>
    </xf>
    <xf numFmtId="4" fontId="3" fillId="5" borderId="2" xfId="0" applyNumberFormat="1" applyFont="1" applyFill="1" applyBorder="1" applyAlignment="1">
      <alignment horizontal="center" vertical="top" wrapText="1"/>
    </xf>
    <xf numFmtId="4" fontId="3" fillId="5" borderId="0" xfId="0" applyNumberFormat="1" applyFont="1" applyFill="1" applyBorder="1" applyAlignment="1">
      <alignment horizontal="center" vertical="top" wrapText="1"/>
    </xf>
    <xf numFmtId="0" fontId="6" fillId="5" borderId="0" xfId="0" applyFont="1" applyFill="1" applyAlignment="1">
      <alignment horizontal="center" vertical="center" wrapText="1"/>
    </xf>
    <xf numFmtId="0" fontId="5" fillId="5" borderId="2" xfId="0" applyFont="1" applyFill="1" applyBorder="1" applyAlignment="1">
      <alignment horizontal="center" vertical="top"/>
    </xf>
    <xf numFmtId="4" fontId="5" fillId="5" borderId="2" xfId="0" applyNumberFormat="1" applyFont="1" applyFill="1" applyBorder="1" applyAlignment="1">
      <alignment vertical="top" wrapText="1"/>
    </xf>
    <xf numFmtId="0" fontId="3" fillId="5" borderId="2" xfId="0" applyFont="1" applyFill="1" applyBorder="1" applyAlignment="1">
      <alignment vertical="center"/>
    </xf>
    <xf numFmtId="0" fontId="3" fillId="5" borderId="2" xfId="0" applyFont="1" applyFill="1" applyBorder="1" applyAlignment="1">
      <alignment horizontal="left" vertical="center"/>
    </xf>
    <xf numFmtId="4" fontId="13" fillId="5" borderId="0" xfId="0" applyNumberFormat="1" applyFont="1" applyFill="1" applyBorder="1" applyAlignment="1">
      <alignment horizontal="center" vertical="top" wrapText="1"/>
    </xf>
    <xf numFmtId="0" fontId="6" fillId="5" borderId="0" xfId="0" applyFont="1" applyFill="1" applyAlignment="1">
      <alignment wrapText="1"/>
    </xf>
    <xf numFmtId="49" fontId="3" fillId="5" borderId="2" xfId="0" applyNumberFormat="1" applyFont="1" applyFill="1" applyBorder="1" applyAlignment="1">
      <alignment horizontal="center" vertical="top" wrapText="1"/>
    </xf>
    <xf numFmtId="0" fontId="3" fillId="5" borderId="2" xfId="0" applyFont="1" applyFill="1" applyBorder="1" applyAlignment="1">
      <alignment vertical="top" wrapText="1"/>
    </xf>
    <xf numFmtId="164" fontId="3" fillId="5" borderId="2" xfId="0" applyNumberFormat="1" applyFont="1" applyFill="1" applyBorder="1" applyAlignment="1">
      <alignment horizontal="right" vertical="top" wrapText="1"/>
    </xf>
    <xf numFmtId="0" fontId="6" fillId="5" borderId="2" xfId="0" applyFont="1" applyFill="1" applyBorder="1" applyAlignment="1">
      <alignment vertical="center" wrapText="1"/>
    </xf>
    <xf numFmtId="0" fontId="6" fillId="5" borderId="2" xfId="0" applyFont="1" applyFill="1" applyBorder="1" applyAlignment="1">
      <alignment horizontal="left" vertical="center" wrapText="1"/>
    </xf>
    <xf numFmtId="4" fontId="13" fillId="5" borderId="0" xfId="0" applyNumberFormat="1" applyFont="1" applyFill="1" applyBorder="1" applyAlignment="1">
      <alignment horizontal="center" vertical="center" wrapText="1"/>
    </xf>
    <xf numFmtId="168" fontId="3" fillId="5" borderId="2" xfId="0" applyNumberFormat="1" applyFont="1" applyFill="1" applyBorder="1" applyAlignment="1">
      <alignment vertical="center" wrapText="1"/>
    </xf>
    <xf numFmtId="1" fontId="4" fillId="0" borderId="2" xfId="0" applyNumberFormat="1" applyFont="1" applyBorder="1" applyAlignment="1">
      <alignment horizontal="right" vertical="top" wrapText="1"/>
    </xf>
    <xf numFmtId="49" fontId="5" fillId="5" borderId="2" xfId="0" applyNumberFormat="1" applyFont="1" applyFill="1" applyBorder="1" applyAlignment="1">
      <alignment horizontal="center" vertical="top" wrapText="1"/>
    </xf>
    <xf numFmtId="0" fontId="5" fillId="5" borderId="2" xfId="0" applyFont="1" applyFill="1" applyBorder="1" applyAlignment="1">
      <alignment horizontal="center" vertical="top" wrapText="1"/>
    </xf>
    <xf numFmtId="0" fontId="14" fillId="5" borderId="2" xfId="0" applyFont="1" applyFill="1" applyBorder="1" applyAlignment="1">
      <alignment horizontal="left" vertical="center" wrapText="1"/>
    </xf>
    <xf numFmtId="0" fontId="14" fillId="5" borderId="2" xfId="0" applyFont="1" applyFill="1" applyBorder="1" applyAlignment="1">
      <alignment vertical="center" wrapText="1"/>
    </xf>
    <xf numFmtId="168" fontId="14" fillId="5" borderId="2" xfId="0" applyNumberFormat="1" applyFont="1" applyFill="1" applyBorder="1" applyAlignment="1">
      <alignment vertical="center" wrapText="1"/>
    </xf>
    <xf numFmtId="0" fontId="3" fillId="5" borderId="0" xfId="0" applyFont="1" applyFill="1" applyAlignment="1">
      <alignment wrapText="1"/>
    </xf>
    <xf numFmtId="49" fontId="6" fillId="5" borderId="2" xfId="1" applyNumberFormat="1" applyFont="1" applyFill="1" applyBorder="1" applyAlignment="1">
      <alignment horizontal="center" vertical="top"/>
    </xf>
    <xf numFmtId="4" fontId="3" fillId="5" borderId="2" xfId="1" applyNumberFormat="1" applyFont="1" applyFill="1" applyBorder="1" applyAlignment="1">
      <alignment horizontal="right" vertical="top" wrapText="1"/>
    </xf>
    <xf numFmtId="164" fontId="3" fillId="5" borderId="2" xfId="1" applyNumberFormat="1" applyFont="1" applyFill="1" applyBorder="1" applyAlignment="1">
      <alignment horizontal="right" vertical="top" wrapText="1"/>
    </xf>
    <xf numFmtId="0" fontId="6" fillId="0" borderId="1" xfId="0" applyFont="1" applyFill="1" applyBorder="1" applyAlignment="1">
      <alignment horizontal="left" vertical="center" wrapText="1"/>
    </xf>
    <xf numFmtId="0" fontId="5" fillId="5" borderId="3" xfId="0" applyFont="1" applyFill="1" applyBorder="1" applyAlignment="1">
      <alignment vertical="top" wrapText="1"/>
    </xf>
    <xf numFmtId="4" fontId="3" fillId="5" borderId="0" xfId="0" applyNumberFormat="1" applyFont="1" applyFill="1" applyBorder="1" applyAlignment="1">
      <alignment horizontal="center" vertical="center" wrapText="1"/>
    </xf>
    <xf numFmtId="0" fontId="4" fillId="3" borderId="2" xfId="0" applyFont="1" applyFill="1" applyBorder="1" applyAlignment="1">
      <alignment horizontal="right" vertical="top"/>
    </xf>
    <xf numFmtId="4" fontId="5" fillId="3" borderId="2" xfId="0" applyNumberFormat="1" applyFont="1" applyFill="1" applyBorder="1" applyAlignment="1">
      <alignment vertical="top" wrapText="1"/>
    </xf>
    <xf numFmtId="4" fontId="4" fillId="3" borderId="2" xfId="0" applyNumberFormat="1" applyFont="1" applyFill="1" applyBorder="1" applyAlignment="1">
      <alignment vertical="top" wrapText="1"/>
    </xf>
    <xf numFmtId="0" fontId="4" fillId="3" borderId="2" xfId="0" applyFont="1" applyFill="1" applyBorder="1" applyAlignment="1">
      <alignment horizontal="justify" vertical="top" wrapText="1"/>
    </xf>
    <xf numFmtId="0" fontId="15" fillId="3" borderId="2" xfId="0" applyFont="1" applyFill="1" applyBorder="1" applyAlignment="1">
      <alignment horizontal="justify" vertical="top" wrapText="1"/>
    </xf>
    <xf numFmtId="3" fontId="3" fillId="3" borderId="2" xfId="0" applyNumberFormat="1" applyFont="1" applyFill="1" applyBorder="1" applyAlignment="1">
      <alignment vertical="top" wrapText="1"/>
    </xf>
    <xf numFmtId="2" fontId="6" fillId="3" borderId="2" xfId="0" applyNumberFormat="1" applyFont="1" applyFill="1" applyBorder="1" applyAlignment="1">
      <alignment horizontal="right" vertical="top" wrapText="1"/>
    </xf>
    <xf numFmtId="0" fontId="3" fillId="3" borderId="2" xfId="0" applyFont="1" applyFill="1" applyBorder="1" applyAlignment="1">
      <alignment vertical="top"/>
    </xf>
    <xf numFmtId="4" fontId="3" fillId="5" borderId="2" xfId="1" applyNumberFormat="1" applyFont="1" applyFill="1" applyBorder="1" applyAlignment="1">
      <alignment vertical="top" wrapText="1"/>
    </xf>
    <xf numFmtId="1" fontId="4" fillId="3" borderId="2" xfId="0" applyNumberFormat="1" applyFont="1" applyFill="1" applyBorder="1" applyAlignment="1">
      <alignment horizontal="right" vertical="top" wrapText="1"/>
    </xf>
    <xf numFmtId="0" fontId="4" fillId="3" borderId="2" xfId="0" applyNumberFormat="1" applyFont="1" applyFill="1" applyBorder="1" applyAlignment="1">
      <alignment horizontal="left" vertical="top" wrapText="1"/>
    </xf>
    <xf numFmtId="0" fontId="13" fillId="3" borderId="0" xfId="0" applyFont="1" applyFill="1" applyBorder="1" applyAlignment="1">
      <alignment horizontal="left" vertical="top" wrapText="1"/>
    </xf>
    <xf numFmtId="4" fontId="3" fillId="3" borderId="0" xfId="0" applyNumberFormat="1" applyFont="1" applyFill="1" applyBorder="1" applyAlignment="1">
      <alignment vertical="top" wrapText="1"/>
    </xf>
    <xf numFmtId="4" fontId="3" fillId="3" borderId="0" xfId="0" applyNumberFormat="1" applyFont="1" applyFill="1" applyBorder="1" applyAlignment="1">
      <alignment horizontal="right" vertical="top" wrapText="1"/>
    </xf>
    <xf numFmtId="164" fontId="3" fillId="3" borderId="0" xfId="0" applyNumberFormat="1" applyFont="1" applyFill="1" applyBorder="1" applyAlignment="1">
      <alignment horizontal="center" vertical="top" wrapText="1"/>
    </xf>
    <xf numFmtId="0" fontId="6" fillId="3" borderId="0" xfId="0" applyFont="1" applyFill="1" applyBorder="1" applyAlignment="1">
      <alignment horizontal="center" vertical="top" wrapText="1"/>
    </xf>
    <xf numFmtId="0" fontId="6" fillId="3" borderId="0" xfId="0" applyFont="1" applyFill="1" applyBorder="1" applyAlignment="1">
      <alignment horizontal="right" vertical="top" wrapText="1"/>
    </xf>
    <xf numFmtId="168" fontId="6" fillId="3" borderId="0" xfId="0" applyNumberFormat="1" applyFont="1" applyFill="1" applyBorder="1" applyAlignment="1">
      <alignment horizontal="right" vertical="top" wrapText="1"/>
    </xf>
    <xf numFmtId="170" fontId="4" fillId="3" borderId="2" xfId="0" applyNumberFormat="1" applyFont="1" applyFill="1" applyBorder="1" applyAlignment="1">
      <alignment horizontal="right" vertical="top" wrapText="1"/>
    </xf>
    <xf numFmtId="4" fontId="10" fillId="3" borderId="2" xfId="0" applyNumberFormat="1" applyFont="1" applyFill="1" applyBorder="1" applyAlignment="1">
      <alignment vertical="top"/>
    </xf>
    <xf numFmtId="4" fontId="6" fillId="3" borderId="2" xfId="0" applyNumberFormat="1" applyFont="1" applyFill="1" applyBorder="1" applyAlignment="1">
      <alignment horizontal="right" vertical="top" wrapText="1"/>
    </xf>
    <xf numFmtId="49" fontId="4" fillId="0" borderId="6" xfId="0" applyNumberFormat="1" applyFont="1" applyFill="1" applyBorder="1" applyAlignment="1">
      <alignment horizontal="center" vertical="top"/>
    </xf>
    <xf numFmtId="0" fontId="6" fillId="3" borderId="6" xfId="0" applyFont="1" applyFill="1" applyBorder="1" applyAlignment="1">
      <alignment horizontal="right" vertical="top" wrapText="1"/>
    </xf>
    <xf numFmtId="4" fontId="6" fillId="3" borderId="6" xfId="0" applyNumberFormat="1" applyFont="1" applyFill="1" applyBorder="1" applyAlignment="1">
      <alignment vertical="top" wrapText="1"/>
    </xf>
    <xf numFmtId="4" fontId="4" fillId="0" borderId="6" xfId="0" applyNumberFormat="1" applyFont="1" applyFill="1" applyBorder="1" applyAlignment="1">
      <alignment horizontal="right" vertical="top" wrapText="1"/>
    </xf>
    <xf numFmtId="164" fontId="4" fillId="0" borderId="6" xfId="0" applyNumberFormat="1" applyFont="1" applyFill="1" applyBorder="1" applyAlignment="1">
      <alignment horizontal="center" vertical="top" wrapText="1"/>
    </xf>
    <xf numFmtId="2" fontId="6" fillId="3" borderId="6" xfId="0" applyNumberFormat="1" applyFont="1" applyFill="1" applyBorder="1" applyAlignment="1">
      <alignment horizontal="center" vertical="top" wrapText="1"/>
    </xf>
    <xf numFmtId="167" fontId="6" fillId="3" borderId="6" xfId="0" applyNumberFormat="1" applyFont="1" applyFill="1" applyBorder="1" applyAlignment="1">
      <alignment horizontal="right" vertical="top" wrapText="1"/>
    </xf>
    <xf numFmtId="167" fontId="6" fillId="0" borderId="6" xfId="0" applyNumberFormat="1" applyFont="1" applyFill="1" applyBorder="1" applyAlignment="1">
      <alignment horizontal="right" vertical="top" wrapText="1"/>
    </xf>
    <xf numFmtId="165" fontId="6" fillId="3" borderId="6" xfId="0" applyNumberFormat="1" applyFont="1" applyFill="1" applyBorder="1" applyAlignment="1">
      <alignment horizontal="right" vertical="top" wrapText="1"/>
    </xf>
    <xf numFmtId="0" fontId="6" fillId="3" borderId="6" xfId="0" applyFont="1" applyFill="1" applyBorder="1" applyAlignment="1">
      <alignment horizontal="left" vertical="top" wrapText="1"/>
    </xf>
    <xf numFmtId="0" fontId="6" fillId="3" borderId="10" xfId="0" applyFont="1" applyFill="1" applyBorder="1" applyAlignment="1">
      <alignment horizontal="left" vertical="top" wrapText="1"/>
    </xf>
    <xf numFmtId="0" fontId="6" fillId="0" borderId="10" xfId="0" applyFont="1" applyBorder="1" applyAlignment="1">
      <alignment wrapText="1"/>
    </xf>
    <xf numFmtId="0" fontId="6" fillId="0" borderId="10" xfId="0" applyFont="1" applyBorder="1" applyAlignment="1">
      <alignment vertical="center" wrapText="1"/>
    </xf>
    <xf numFmtId="0" fontId="6" fillId="0" borderId="6" xfId="0" applyFont="1" applyBorder="1" applyAlignment="1">
      <alignment horizontal="right" vertical="top" wrapText="1"/>
    </xf>
    <xf numFmtId="4" fontId="6" fillId="0" borderId="6" xfId="0" applyNumberFormat="1" applyFont="1" applyBorder="1" applyAlignment="1">
      <alignment vertical="top" wrapText="1"/>
    </xf>
    <xf numFmtId="0" fontId="6" fillId="0" borderId="6" xfId="0" applyFont="1" applyBorder="1" applyAlignment="1">
      <alignment horizontal="center" vertical="top" wrapText="1"/>
    </xf>
    <xf numFmtId="170" fontId="6" fillId="3" borderId="6" xfId="0" applyNumberFormat="1" applyFont="1" applyFill="1" applyBorder="1" applyAlignment="1">
      <alignment horizontal="right" vertical="top" wrapText="1"/>
    </xf>
    <xf numFmtId="165" fontId="6" fillId="0" borderId="6" xfId="0" applyNumberFormat="1" applyFont="1" applyBorder="1" applyAlignment="1">
      <alignment horizontal="right" vertical="top" wrapText="1"/>
    </xf>
    <xf numFmtId="0" fontId="3" fillId="0" borderId="6" xfId="1" applyFont="1" applyFill="1" applyBorder="1" applyAlignment="1">
      <alignment vertical="top" wrapText="1"/>
    </xf>
    <xf numFmtId="4" fontId="6" fillId="0" borderId="6" xfId="0" applyNumberFormat="1" applyFont="1" applyFill="1" applyBorder="1" applyAlignment="1">
      <alignment vertical="top" wrapText="1"/>
    </xf>
    <xf numFmtId="0" fontId="3" fillId="0" borderId="6" xfId="0" applyFont="1" applyBorder="1" applyAlignment="1">
      <alignment vertical="top"/>
    </xf>
    <xf numFmtId="165" fontId="6" fillId="0" borderId="6" xfId="0" applyNumberFormat="1" applyFont="1" applyFill="1" applyBorder="1" applyAlignment="1">
      <alignment horizontal="right" vertical="top" wrapText="1"/>
    </xf>
    <xf numFmtId="0" fontId="3" fillId="3" borderId="6" xfId="0" applyFont="1" applyFill="1" applyBorder="1" applyAlignment="1">
      <alignment vertical="top"/>
    </xf>
    <xf numFmtId="0" fontId="3" fillId="0" borderId="6" xfId="0" applyFont="1" applyBorder="1" applyAlignment="1">
      <alignment horizontal="left" vertical="top"/>
    </xf>
    <xf numFmtId="0" fontId="6" fillId="3" borderId="10" xfId="0" applyFont="1" applyFill="1" applyBorder="1" applyAlignment="1">
      <alignment horizontal="left" vertical="center" wrapText="1"/>
    </xf>
    <xf numFmtId="0" fontId="4" fillId="3" borderId="6" xfId="0" applyNumberFormat="1" applyFont="1" applyFill="1" applyBorder="1" applyAlignment="1">
      <alignment horizontal="right" vertical="top" wrapText="1"/>
    </xf>
    <xf numFmtId="4" fontId="4" fillId="0" borderId="6" xfId="0" applyNumberFormat="1" applyFont="1" applyBorder="1" applyAlignment="1">
      <alignment vertical="top" wrapText="1"/>
    </xf>
    <xf numFmtId="0" fontId="4" fillId="0" borderId="6" xfId="0" applyNumberFormat="1" applyFont="1" applyBorder="1" applyAlignment="1">
      <alignment horizontal="center" vertical="top" wrapText="1"/>
    </xf>
    <xf numFmtId="165" fontId="4" fillId="3" borderId="6" xfId="0" applyNumberFormat="1" applyFont="1" applyFill="1" applyBorder="1" applyAlignment="1">
      <alignment horizontal="right" vertical="top" wrapText="1"/>
    </xf>
    <xf numFmtId="165" fontId="4" fillId="0" borderId="6" xfId="0" applyNumberFormat="1" applyFont="1" applyFill="1" applyBorder="1" applyAlignment="1">
      <alignment horizontal="right" vertical="top" wrapText="1"/>
    </xf>
    <xf numFmtId="168" fontId="4" fillId="0" borderId="6" xfId="0" applyNumberFormat="1" applyFont="1" applyBorder="1" applyAlignment="1">
      <alignment horizontal="right" vertical="top" wrapText="1"/>
    </xf>
    <xf numFmtId="168" fontId="4" fillId="0" borderId="6" xfId="0" applyNumberFormat="1" applyFont="1" applyFill="1" applyBorder="1" applyAlignment="1">
      <alignment horizontal="left" vertical="top" wrapText="1"/>
    </xf>
    <xf numFmtId="168" fontId="4" fillId="3" borderId="10" xfId="0" applyNumberFormat="1" applyFont="1" applyFill="1" applyBorder="1" applyAlignment="1">
      <alignment horizontal="left" vertical="top" wrapText="1"/>
    </xf>
    <xf numFmtId="0" fontId="5" fillId="3" borderId="6" xfId="0" applyFont="1" applyFill="1" applyBorder="1" applyAlignment="1">
      <alignment vertical="top" wrapText="1"/>
    </xf>
    <xf numFmtId="4" fontId="5" fillId="0" borderId="6" xfId="0" applyNumberFormat="1" applyFont="1" applyFill="1" applyBorder="1" applyAlignment="1">
      <alignment vertical="top" wrapText="1"/>
    </xf>
    <xf numFmtId="0" fontId="5" fillId="0" borderId="6" xfId="0" applyFont="1" applyBorder="1" applyAlignment="1">
      <alignment vertical="top" wrapText="1"/>
    </xf>
    <xf numFmtId="0" fontId="6" fillId="0" borderId="6" xfId="0" applyFont="1" applyBorder="1" applyAlignment="1">
      <alignment vertical="top" wrapText="1"/>
    </xf>
    <xf numFmtId="168" fontId="4" fillId="3" borderId="6" xfId="0" applyNumberFormat="1" applyFont="1" applyFill="1" applyBorder="1" applyAlignment="1">
      <alignment horizontal="right" vertical="top" wrapText="1"/>
    </xf>
    <xf numFmtId="0" fontId="6" fillId="0" borderId="6" xfId="0" applyFont="1" applyBorder="1" applyAlignment="1">
      <alignment horizontal="left" vertical="top" wrapText="1"/>
    </xf>
    <xf numFmtId="0" fontId="4" fillId="0" borderId="10" xfId="0" applyFont="1" applyBorder="1" applyAlignment="1">
      <alignment horizontal="left" wrapText="1"/>
    </xf>
    <xf numFmtId="0" fontId="5" fillId="5" borderId="6" xfId="0" applyFont="1" applyFill="1" applyBorder="1" applyAlignment="1">
      <alignment horizontal="center" vertical="top" wrapText="1"/>
    </xf>
    <xf numFmtId="0" fontId="3" fillId="5" borderId="6" xfId="0" applyFont="1" applyFill="1" applyBorder="1" applyAlignment="1">
      <alignment horizontal="left" vertical="center" wrapText="1"/>
    </xf>
    <xf numFmtId="4" fontId="3" fillId="5" borderId="6" xfId="0" applyNumberFormat="1" applyFont="1" applyFill="1" applyBorder="1" applyAlignment="1">
      <alignment vertical="top" wrapText="1"/>
    </xf>
    <xf numFmtId="4" fontId="3" fillId="5" borderId="6" xfId="0" applyNumberFormat="1" applyFont="1" applyFill="1" applyBorder="1" applyAlignment="1">
      <alignment horizontal="right" vertical="top" wrapText="1"/>
    </xf>
    <xf numFmtId="164" fontId="3" fillId="5" borderId="6" xfId="0" applyNumberFormat="1" applyFont="1" applyFill="1" applyBorder="1" applyAlignment="1">
      <alignment horizontal="right" vertical="top" wrapText="1"/>
    </xf>
    <xf numFmtId="0" fontId="3" fillId="5" borderId="6" xfId="0" applyFont="1" applyFill="1" applyBorder="1" applyAlignment="1">
      <alignment vertical="center" wrapText="1"/>
    </xf>
    <xf numFmtId="168" fontId="3" fillId="5" borderId="6" xfId="0" applyNumberFormat="1" applyFont="1" applyFill="1" applyBorder="1" applyAlignment="1">
      <alignment vertical="center" wrapText="1"/>
    </xf>
    <xf numFmtId="4" fontId="3" fillId="5" borderId="6" xfId="0" applyNumberFormat="1" applyFont="1" applyFill="1" applyBorder="1" applyAlignment="1">
      <alignment horizontal="center" vertical="top" wrapText="1"/>
    </xf>
    <xf numFmtId="0" fontId="6" fillId="0" borderId="10" xfId="0" applyFont="1" applyBorder="1" applyAlignment="1">
      <alignment horizontal="left" wrapText="1"/>
    </xf>
    <xf numFmtId="0" fontId="6" fillId="0" borderId="0" xfId="0" applyFont="1" applyFill="1" applyAlignment="1">
      <alignment horizontal="left" vertical="center" wrapText="1"/>
    </xf>
    <xf numFmtId="0" fontId="3" fillId="2" borderId="2" xfId="0" applyFont="1" applyFill="1" applyBorder="1" applyAlignment="1">
      <alignment horizontal="left" vertical="top" wrapText="1"/>
    </xf>
    <xf numFmtId="0" fontId="6" fillId="3" borderId="0" xfId="0" applyFont="1" applyFill="1" applyAlignment="1">
      <alignment horizontal="right" wrapText="1"/>
    </xf>
    <xf numFmtId="0" fontId="3" fillId="3" borderId="0" xfId="0" applyFont="1" applyFill="1" applyAlignment="1">
      <alignment horizontal="center" wrapText="1"/>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4" fontId="3" fillId="0" borderId="3" xfId="0" applyNumberFormat="1" applyFont="1" applyFill="1" applyBorder="1" applyAlignment="1">
      <alignment horizontal="center" vertical="top" wrapText="1"/>
    </xf>
    <xf numFmtId="4" fontId="3" fillId="0" borderId="4" xfId="0" applyNumberFormat="1" applyFont="1" applyFill="1" applyBorder="1" applyAlignment="1">
      <alignment horizontal="center" vertical="top" wrapText="1"/>
    </xf>
    <xf numFmtId="4" fontId="3" fillId="0" borderId="5" xfId="0" applyNumberFormat="1" applyFont="1" applyFill="1" applyBorder="1" applyAlignment="1">
      <alignment horizontal="center" vertical="top" wrapText="1"/>
    </xf>
    <xf numFmtId="164" fontId="11"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top" wrapText="1"/>
    </xf>
    <xf numFmtId="0" fontId="3" fillId="0" borderId="2" xfId="0" applyFont="1" applyFill="1" applyBorder="1" applyAlignment="1">
      <alignment horizontal="center" vertical="center" wrapText="1"/>
    </xf>
    <xf numFmtId="0" fontId="6" fillId="3" borderId="0" xfId="0" applyFont="1" applyFill="1" applyAlignment="1">
      <alignment horizontal="left" vertical="top" wrapText="1"/>
    </xf>
    <xf numFmtId="0" fontId="6" fillId="3" borderId="1"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1" xfId="0" applyFont="1" applyFill="1" applyBorder="1" applyAlignment="1">
      <alignment horizontal="left" vertical="top" wrapText="1"/>
    </xf>
    <xf numFmtId="0" fontId="6" fillId="3" borderId="6" xfId="0" applyFont="1" applyFill="1" applyBorder="1" applyAlignment="1">
      <alignment horizontal="left" vertical="top" wrapText="1"/>
    </xf>
  </cellXfs>
  <cellStyles count="5">
    <cellStyle name="Обычный" xfId="0" builtinId="0"/>
    <cellStyle name="Обычный 2" xfId="1"/>
    <cellStyle name="Обычный 3" xfId="2"/>
    <cellStyle name="Обычный 4" xfId="3"/>
    <cellStyle name="Финансовый 2" xfId="4"/>
  </cellStyles>
  <dxfs count="0"/>
  <tableStyles count="0" defaultTableStyle="TableStyleMedium9" defaultPivotStyle="PivotStyleLight16"/>
  <colors>
    <mruColors>
      <color rgb="FFC4FCD3"/>
      <color rgb="FFA0FAB8"/>
      <color rgb="FFFACDA8"/>
      <color rgb="FF55E9FD"/>
      <color rgb="FF0000FF"/>
      <color rgb="FF5AF87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92D050"/>
  </sheetPr>
  <dimension ref="A1:U231"/>
  <sheetViews>
    <sheetView tabSelected="1" view="pageBreakPreview" zoomScale="80" zoomScaleSheetLayoutView="80" workbookViewId="0">
      <pane xSplit="1" ySplit="5" topLeftCell="B149" activePane="bottomRight" state="frozen"/>
      <selection pane="topRight" activeCell="B1" sqref="B1"/>
      <selection pane="bottomLeft" activeCell="A9" sqref="A9"/>
      <selection pane="bottomRight" activeCell="K186" sqref="K186"/>
    </sheetView>
  </sheetViews>
  <sheetFormatPr defaultColWidth="9.140625" defaultRowHeight="12" outlineLevelRow="1"/>
  <cols>
    <col min="1" max="1" width="5" style="21" customWidth="1"/>
    <col min="2" max="2" width="50" style="22" customWidth="1"/>
    <col min="3" max="3" width="13.42578125" style="23" customWidth="1"/>
    <col min="4" max="4" width="12.42578125" style="23" customWidth="1"/>
    <col min="5" max="5" width="10.42578125" style="24" customWidth="1"/>
    <col min="6" max="6" width="12.140625" style="25" bestFit="1" customWidth="1"/>
    <col min="7" max="7" width="10.85546875" style="21" customWidth="1"/>
    <col min="8" max="8" width="8.5703125" style="26" customWidth="1"/>
    <col min="9" max="9" width="8.85546875" style="26" customWidth="1"/>
    <col min="10" max="10" width="8" style="26" customWidth="1"/>
    <col min="11" max="11" width="25.42578125" style="34" customWidth="1"/>
    <col min="12" max="12" width="11.85546875" style="34" customWidth="1"/>
    <col min="13" max="13" width="14" style="34" customWidth="1"/>
    <col min="14" max="14" width="11.85546875" style="34" customWidth="1"/>
    <col min="15" max="15" width="16.85546875" style="34" customWidth="1"/>
    <col min="16" max="16" width="12.42578125" style="34" customWidth="1"/>
    <col min="17" max="17" width="13.7109375" style="27" customWidth="1"/>
    <col min="18" max="18" width="34.85546875" style="27" customWidth="1"/>
    <col min="19" max="19" width="17" style="27" customWidth="1"/>
    <col min="20" max="20" width="16.7109375" style="27" customWidth="1"/>
    <col min="21" max="21" width="27.42578125" style="27" customWidth="1"/>
    <col min="22" max="16384" width="9.140625" style="27"/>
  </cols>
  <sheetData>
    <row r="1" spans="1:21" ht="16.5" thickBot="1">
      <c r="A1" s="194"/>
      <c r="B1" s="195"/>
      <c r="C1" s="196"/>
      <c r="D1" s="196"/>
      <c r="E1" s="197"/>
      <c r="F1" s="198"/>
      <c r="G1" s="194"/>
      <c r="H1" s="199"/>
      <c r="I1" s="199"/>
      <c r="J1" s="199"/>
      <c r="K1" s="323"/>
      <c r="L1" s="323"/>
      <c r="M1" s="323"/>
      <c r="N1" s="323"/>
      <c r="O1" s="323"/>
      <c r="P1" s="188"/>
      <c r="R1" s="28" t="s">
        <v>295</v>
      </c>
      <c r="S1" s="29" t="s">
        <v>296</v>
      </c>
      <c r="T1" s="29" t="s">
        <v>297</v>
      </c>
      <c r="U1" s="30" t="s">
        <v>298</v>
      </c>
    </row>
    <row r="2" spans="1:21" ht="39" thickBot="1">
      <c r="A2" s="324" t="s">
        <v>390</v>
      </c>
      <c r="B2" s="324"/>
      <c r="C2" s="324"/>
      <c r="D2" s="324"/>
      <c r="E2" s="324"/>
      <c r="F2" s="324"/>
      <c r="G2" s="324"/>
      <c r="H2" s="324"/>
      <c r="I2" s="324"/>
      <c r="J2" s="324"/>
      <c r="K2" s="324"/>
      <c r="L2" s="324"/>
      <c r="M2" s="324"/>
      <c r="N2" s="324"/>
      <c r="O2" s="324"/>
      <c r="P2" s="189"/>
      <c r="Q2" s="31" t="s">
        <v>339</v>
      </c>
      <c r="R2" s="32" t="s">
        <v>287</v>
      </c>
      <c r="S2" s="33" t="s">
        <v>288</v>
      </c>
      <c r="T2" s="33" t="s">
        <v>289</v>
      </c>
      <c r="U2" s="33" t="s">
        <v>290</v>
      </c>
    </row>
    <row r="3" spans="1:21" ht="26.25" thickBot="1">
      <c r="A3" s="194"/>
      <c r="B3" s="195"/>
      <c r="C3" s="196"/>
      <c r="D3" s="196"/>
      <c r="E3" s="197"/>
      <c r="F3" s="198"/>
      <c r="G3" s="194"/>
      <c r="H3" s="199"/>
      <c r="I3" s="199"/>
      <c r="J3" s="199"/>
      <c r="K3" s="200"/>
      <c r="L3" s="200"/>
      <c r="M3" s="200"/>
      <c r="N3" s="200"/>
      <c r="O3" s="200"/>
      <c r="Q3" s="31" t="s">
        <v>338</v>
      </c>
      <c r="R3" s="35" t="s">
        <v>287</v>
      </c>
      <c r="S3" s="35" t="s">
        <v>287</v>
      </c>
      <c r="T3" s="35" t="s">
        <v>288</v>
      </c>
      <c r="U3" s="35" t="s">
        <v>289</v>
      </c>
    </row>
    <row r="4" spans="1:21" ht="64.5" thickBot="1">
      <c r="A4" s="325" t="s">
        <v>0</v>
      </c>
      <c r="B4" s="327" t="s">
        <v>1</v>
      </c>
      <c r="C4" s="328" t="s">
        <v>2</v>
      </c>
      <c r="D4" s="329"/>
      <c r="E4" s="330"/>
      <c r="F4" s="331" t="s">
        <v>383</v>
      </c>
      <c r="G4" s="332" t="s">
        <v>3</v>
      </c>
      <c r="H4" s="332"/>
      <c r="I4" s="332"/>
      <c r="J4" s="332"/>
      <c r="K4" s="332"/>
      <c r="L4" s="333" t="s">
        <v>384</v>
      </c>
      <c r="M4" s="333" t="s">
        <v>430</v>
      </c>
      <c r="N4" s="333" t="s">
        <v>491</v>
      </c>
      <c r="O4" s="333" t="s">
        <v>4</v>
      </c>
      <c r="P4" s="36"/>
      <c r="Q4" s="31" t="s">
        <v>299</v>
      </c>
      <c r="R4" s="35" t="s">
        <v>291</v>
      </c>
      <c r="S4" s="35" t="s">
        <v>292</v>
      </c>
      <c r="T4" s="35" t="s">
        <v>293</v>
      </c>
      <c r="U4" s="35" t="s">
        <v>294</v>
      </c>
    </row>
    <row r="5" spans="1:21" s="37" customFormat="1" ht="86.25" customHeight="1">
      <c r="A5" s="326"/>
      <c r="B5" s="327"/>
      <c r="C5" s="191" t="s">
        <v>5</v>
      </c>
      <c r="D5" s="191" t="s">
        <v>6</v>
      </c>
      <c r="E5" s="191" t="s">
        <v>7</v>
      </c>
      <c r="F5" s="331"/>
      <c r="G5" s="191" t="s">
        <v>8</v>
      </c>
      <c r="H5" s="191" t="s">
        <v>9</v>
      </c>
      <c r="I5" s="191" t="s">
        <v>10</v>
      </c>
      <c r="J5" s="191" t="s">
        <v>337</v>
      </c>
      <c r="K5" s="191" t="s">
        <v>11</v>
      </c>
      <c r="L5" s="333"/>
      <c r="M5" s="333"/>
      <c r="N5" s="333"/>
      <c r="O5" s="333"/>
      <c r="P5" s="36"/>
    </row>
    <row r="6" spans="1:21" s="37" customFormat="1">
      <c r="A6" s="190">
        <v>1</v>
      </c>
      <c r="B6" s="38">
        <v>2</v>
      </c>
      <c r="C6" s="191">
        <v>3</v>
      </c>
      <c r="D6" s="191">
        <v>4</v>
      </c>
      <c r="E6" s="191">
        <v>5</v>
      </c>
      <c r="F6" s="191">
        <v>6</v>
      </c>
      <c r="G6" s="191">
        <v>7</v>
      </c>
      <c r="H6" s="191">
        <v>8</v>
      </c>
      <c r="I6" s="191">
        <v>9</v>
      </c>
      <c r="J6" s="191">
        <v>10</v>
      </c>
      <c r="K6" s="191">
        <v>11</v>
      </c>
      <c r="L6" s="191">
        <v>12</v>
      </c>
      <c r="M6" s="191">
        <v>13</v>
      </c>
      <c r="N6" s="191">
        <v>14</v>
      </c>
      <c r="O6" s="191">
        <v>15</v>
      </c>
      <c r="P6" s="36"/>
    </row>
    <row r="7" spans="1:21" s="224" customFormat="1" ht="62.25" customHeight="1">
      <c r="A7" s="215">
        <v>1</v>
      </c>
      <c r="B7" s="216" t="s">
        <v>252</v>
      </c>
      <c r="C7" s="217">
        <f>C11+C13+C18</f>
        <v>136830.54</v>
      </c>
      <c r="D7" s="217">
        <f>D11+D13+D18</f>
        <v>132121.01</v>
      </c>
      <c r="E7" s="218">
        <f>D7/C7*100</f>
        <v>96.56</v>
      </c>
      <c r="F7" s="219">
        <f>D7/C7</f>
        <v>0.96599999999999997</v>
      </c>
      <c r="G7" s="220"/>
      <c r="H7" s="220"/>
      <c r="I7" s="220"/>
      <c r="J7" s="220"/>
      <c r="K7" s="216"/>
      <c r="L7" s="221">
        <f>AVERAGE(J12,J14,J15,J16,J17,J19)/100</f>
        <v>1.0900000000000001</v>
      </c>
      <c r="M7" s="222" t="str">
        <f>R3</f>
        <v>Высокая эффективность</v>
      </c>
      <c r="N7" s="221">
        <f>AVERAGE(J9)/100</f>
        <v>1</v>
      </c>
      <c r="O7" s="221">
        <f>N7/L7*100-100</f>
        <v>-8.26</v>
      </c>
      <c r="P7" s="223"/>
    </row>
    <row r="8" spans="1:21" ht="54.75" customHeight="1" outlineLevel="1">
      <c r="A8" s="1" t="s">
        <v>12</v>
      </c>
      <c r="B8" s="39" t="s">
        <v>13</v>
      </c>
      <c r="C8" s="252"/>
      <c r="D8" s="40"/>
      <c r="E8" s="41"/>
      <c r="F8" s="42"/>
      <c r="G8" s="43"/>
      <c r="H8" s="43"/>
      <c r="I8" s="43"/>
      <c r="J8" s="43"/>
      <c r="K8" s="44"/>
      <c r="L8" s="44"/>
      <c r="M8" s="44"/>
      <c r="N8" s="45"/>
      <c r="O8" s="44"/>
      <c r="P8" s="46"/>
    </row>
    <row r="9" spans="1:21" ht="39.75" customHeight="1" outlineLevel="1">
      <c r="A9" s="1" t="s">
        <v>14</v>
      </c>
      <c r="B9" s="47" t="s">
        <v>334</v>
      </c>
      <c r="C9" s="253"/>
      <c r="D9" s="12"/>
      <c r="E9" s="4"/>
      <c r="F9" s="5"/>
      <c r="G9" s="48" t="s">
        <v>15</v>
      </c>
      <c r="H9" s="7">
        <v>100</v>
      </c>
      <c r="I9" s="7">
        <v>100</v>
      </c>
      <c r="J9" s="13">
        <f>I9/H9*100</f>
        <v>100</v>
      </c>
      <c r="K9" s="49"/>
      <c r="L9" s="49"/>
      <c r="M9" s="49"/>
      <c r="N9" s="49"/>
      <c r="O9" s="49"/>
      <c r="P9" s="50"/>
    </row>
    <row r="10" spans="1:21" ht="54.75" customHeight="1" outlineLevel="1">
      <c r="A10" s="1" t="s">
        <v>16</v>
      </c>
      <c r="B10" s="39" t="s">
        <v>336</v>
      </c>
      <c r="C10" s="252"/>
      <c r="D10" s="40"/>
      <c r="E10" s="41"/>
      <c r="F10" s="42"/>
      <c r="G10" s="43"/>
      <c r="H10" s="39"/>
      <c r="I10" s="39"/>
      <c r="J10" s="43"/>
      <c r="K10" s="44"/>
      <c r="L10" s="44"/>
      <c r="M10" s="44"/>
      <c r="N10" s="44"/>
      <c r="O10" s="44"/>
      <c r="P10" s="46"/>
    </row>
    <row r="11" spans="1:21" ht="66" customHeight="1" outlineLevel="1">
      <c r="A11" s="1" t="s">
        <v>17</v>
      </c>
      <c r="B11" s="39" t="s">
        <v>18</v>
      </c>
      <c r="C11" s="136">
        <v>50347.81</v>
      </c>
      <c r="D11" s="4">
        <v>50257.99</v>
      </c>
      <c r="E11" s="4">
        <f>D11/C11*100</f>
        <v>99.82</v>
      </c>
      <c r="F11" s="5"/>
      <c r="G11" s="43"/>
      <c r="H11" s="39"/>
      <c r="I11" s="39"/>
      <c r="J11" s="43"/>
      <c r="K11" s="44"/>
      <c r="L11" s="44"/>
      <c r="M11" s="44"/>
      <c r="N11" s="44"/>
      <c r="O11" s="44"/>
      <c r="P11" s="46"/>
    </row>
    <row r="12" spans="1:21" ht="42.75" customHeight="1" outlineLevel="1">
      <c r="A12" s="1" t="s">
        <v>19</v>
      </c>
      <c r="B12" s="51" t="s">
        <v>20</v>
      </c>
      <c r="C12" s="136"/>
      <c r="D12" s="4"/>
      <c r="E12" s="4"/>
      <c r="F12" s="5"/>
      <c r="G12" s="48" t="s">
        <v>15</v>
      </c>
      <c r="H12" s="53">
        <v>66.599999999999994</v>
      </c>
      <c r="I12" s="53">
        <v>66.599999999999994</v>
      </c>
      <c r="J12" s="52">
        <f>I12/H12*100</f>
        <v>100</v>
      </c>
      <c r="K12" s="49"/>
      <c r="L12" s="49"/>
      <c r="M12" s="49"/>
      <c r="N12" s="49"/>
      <c r="O12" s="49"/>
      <c r="P12" s="50"/>
    </row>
    <row r="13" spans="1:21" ht="64.5" customHeight="1" outlineLevel="1">
      <c r="A13" s="1" t="s">
        <v>21</v>
      </c>
      <c r="B13" s="39" t="s">
        <v>22</v>
      </c>
      <c r="C13" s="136">
        <v>49977.13</v>
      </c>
      <c r="D13" s="4">
        <v>45657.61</v>
      </c>
      <c r="E13" s="4">
        <f>D13/C13*100</f>
        <v>91.36</v>
      </c>
      <c r="F13" s="5"/>
      <c r="G13" s="43"/>
      <c r="H13" s="39"/>
      <c r="I13" s="39"/>
      <c r="J13" s="43"/>
      <c r="K13" s="44"/>
      <c r="L13" s="44"/>
      <c r="M13" s="44"/>
      <c r="N13" s="44"/>
      <c r="O13" s="44"/>
      <c r="P13" s="46"/>
    </row>
    <row r="14" spans="1:21" ht="24" outlineLevel="1">
      <c r="A14" s="1" t="s">
        <v>23</v>
      </c>
      <c r="B14" s="51" t="s">
        <v>24</v>
      </c>
      <c r="C14" s="253"/>
      <c r="D14" s="12"/>
      <c r="E14" s="4"/>
      <c r="F14" s="5"/>
      <c r="G14" s="48" t="s">
        <v>15</v>
      </c>
      <c r="H14" s="53">
        <v>99.7</v>
      </c>
      <c r="I14" s="53">
        <v>100</v>
      </c>
      <c r="J14" s="52">
        <f>I14/H14*100</f>
        <v>100.3</v>
      </c>
      <c r="K14" s="54"/>
      <c r="L14" s="54"/>
      <c r="M14" s="54"/>
      <c r="N14" s="54"/>
      <c r="O14" s="54"/>
      <c r="P14" s="55"/>
    </row>
    <row r="15" spans="1:21" ht="24" outlineLevel="1">
      <c r="A15" s="1" t="s">
        <v>25</v>
      </c>
      <c r="B15" s="51" t="s">
        <v>26</v>
      </c>
      <c r="C15" s="253"/>
      <c r="D15" s="12"/>
      <c r="E15" s="4"/>
      <c r="F15" s="5"/>
      <c r="G15" s="48" t="s">
        <v>15</v>
      </c>
      <c r="H15" s="53">
        <v>100</v>
      </c>
      <c r="I15" s="53">
        <v>100</v>
      </c>
      <c r="J15" s="52">
        <f>I15/H15*100</f>
        <v>100</v>
      </c>
      <c r="K15" s="56"/>
      <c r="L15" s="56"/>
      <c r="M15" s="56"/>
      <c r="N15" s="56"/>
      <c r="O15" s="56"/>
      <c r="P15" s="57"/>
    </row>
    <row r="16" spans="1:21" ht="48.75" customHeight="1" outlineLevel="1">
      <c r="A16" s="1" t="s">
        <v>27</v>
      </c>
      <c r="B16" s="51" t="s">
        <v>28</v>
      </c>
      <c r="C16" s="253"/>
      <c r="D16" s="12"/>
      <c r="E16" s="4"/>
      <c r="F16" s="5"/>
      <c r="G16" s="48" t="s">
        <v>15</v>
      </c>
      <c r="H16" s="53">
        <v>100</v>
      </c>
      <c r="I16" s="53">
        <v>100</v>
      </c>
      <c r="J16" s="52">
        <f>I16/H16*100</f>
        <v>100</v>
      </c>
      <c r="K16" s="47"/>
      <c r="L16" s="47"/>
      <c r="M16" s="47"/>
      <c r="N16" s="47"/>
      <c r="O16" s="47"/>
      <c r="P16" s="58"/>
    </row>
    <row r="17" spans="1:17" ht="39" customHeight="1" outlineLevel="1">
      <c r="A17" s="1" t="s">
        <v>29</v>
      </c>
      <c r="B17" s="51" t="s">
        <v>30</v>
      </c>
      <c r="C17" s="253"/>
      <c r="D17" s="12"/>
      <c r="E17" s="4"/>
      <c r="F17" s="5"/>
      <c r="G17" s="48" t="s">
        <v>15</v>
      </c>
      <c r="H17" s="53">
        <v>25.4</v>
      </c>
      <c r="I17" s="52">
        <v>26.4</v>
      </c>
      <c r="J17" s="52">
        <f>I17/H17*100</f>
        <v>103.94</v>
      </c>
      <c r="K17" s="56"/>
      <c r="L17" s="56"/>
      <c r="M17" s="56"/>
      <c r="N17" s="56"/>
      <c r="O17" s="56"/>
      <c r="P17" s="57"/>
    </row>
    <row r="18" spans="1:17" ht="51.75" customHeight="1" outlineLevel="1">
      <c r="A18" s="1" t="s">
        <v>31</v>
      </c>
      <c r="B18" s="39" t="s">
        <v>32</v>
      </c>
      <c r="C18" s="136">
        <v>36505.599999999999</v>
      </c>
      <c r="D18" s="4">
        <v>36205.410000000003</v>
      </c>
      <c r="E18" s="4">
        <f>D18/C18*100</f>
        <v>99.18</v>
      </c>
      <c r="F18" s="5"/>
      <c r="G18" s="43"/>
      <c r="H18" s="43"/>
      <c r="I18" s="43"/>
      <c r="J18" s="43"/>
      <c r="K18" s="44"/>
      <c r="L18" s="44"/>
      <c r="M18" s="44"/>
      <c r="N18" s="44"/>
      <c r="O18" s="44"/>
      <c r="P18" s="46"/>
    </row>
    <row r="19" spans="1:17" ht="41.25" customHeight="1" outlineLevel="1">
      <c r="A19" s="1" t="s">
        <v>33</v>
      </c>
      <c r="B19" s="51" t="s">
        <v>34</v>
      </c>
      <c r="C19" s="253"/>
      <c r="D19" s="12"/>
      <c r="E19" s="4"/>
      <c r="F19" s="5"/>
      <c r="G19" s="48" t="s">
        <v>15</v>
      </c>
      <c r="H19" s="251">
        <v>0.03</v>
      </c>
      <c r="I19" s="59">
        <v>0.02</v>
      </c>
      <c r="J19" s="60">
        <f>H19/I19*100</f>
        <v>150</v>
      </c>
      <c r="K19" s="61"/>
      <c r="L19" s="54"/>
      <c r="M19" s="54"/>
      <c r="N19" s="54"/>
      <c r="O19" s="54"/>
      <c r="P19" s="62"/>
    </row>
    <row r="20" spans="1:17" s="230" customFormat="1" ht="24">
      <c r="A20" s="225">
        <v>2</v>
      </c>
      <c r="B20" s="216" t="s">
        <v>379</v>
      </c>
      <c r="C20" s="226">
        <f>C28+C30+C33+C36</f>
        <v>115225.77</v>
      </c>
      <c r="D20" s="226">
        <f>D28+D30+D33+D36</f>
        <v>114237.86</v>
      </c>
      <c r="E20" s="218">
        <f>D20/C20*100</f>
        <v>99.14</v>
      </c>
      <c r="F20" s="219">
        <f>D20/C20</f>
        <v>0.99099999999999999</v>
      </c>
      <c r="G20" s="227"/>
      <c r="H20" s="227"/>
      <c r="I20" s="227"/>
      <c r="J20" s="227"/>
      <c r="K20" s="228"/>
      <c r="L20" s="221">
        <f>AVERAGE(J29,J32,J34,J37)/100</f>
        <v>1</v>
      </c>
      <c r="M20" s="222" t="str">
        <f>R3</f>
        <v>Высокая эффективность</v>
      </c>
      <c r="N20" s="221">
        <f>AVERAGE(J22,J24,J25,J26)/100</f>
        <v>1.03</v>
      </c>
      <c r="O20" s="221">
        <f>N20/L20*100-100</f>
        <v>3</v>
      </c>
      <c r="P20" s="229"/>
    </row>
    <row r="21" spans="1:17" s="67" customFormat="1" ht="40.5" customHeight="1" outlineLevel="1">
      <c r="A21" s="1" t="s">
        <v>35</v>
      </c>
      <c r="B21" s="63" t="s">
        <v>429</v>
      </c>
      <c r="C21" s="15"/>
      <c r="D21" s="15"/>
      <c r="E21" s="4"/>
      <c r="F21" s="5"/>
      <c r="G21" s="63"/>
      <c r="H21" s="64"/>
      <c r="I21" s="63"/>
      <c r="J21" s="63"/>
      <c r="K21" s="65"/>
      <c r="L21" s="65"/>
      <c r="M21" s="65"/>
      <c r="N21" s="65"/>
      <c r="O21" s="65"/>
      <c r="P21" s="66"/>
    </row>
    <row r="22" spans="1:17" ht="48" customHeight="1" outlineLevel="1">
      <c r="A22" s="1" t="s">
        <v>36</v>
      </c>
      <c r="B22" s="132" t="s">
        <v>349</v>
      </c>
      <c r="C22" s="68"/>
      <c r="D22" s="68"/>
      <c r="E22" s="4"/>
      <c r="F22" s="5"/>
      <c r="G22" s="69" t="s">
        <v>15</v>
      </c>
      <c r="H22" s="70">
        <v>62.34</v>
      </c>
      <c r="I22" s="70">
        <v>70.900000000000006</v>
      </c>
      <c r="J22" s="70">
        <f>I22/H22*100</f>
        <v>113.73</v>
      </c>
      <c r="K22" s="71"/>
      <c r="L22" s="71"/>
      <c r="M22" s="71"/>
      <c r="N22" s="71"/>
      <c r="O22" s="71"/>
      <c r="P22" s="72"/>
    </row>
    <row r="23" spans="1:17" ht="101.25" customHeight="1" outlineLevel="1">
      <c r="A23" s="1" t="s">
        <v>37</v>
      </c>
      <c r="B23" s="132" t="s">
        <v>477</v>
      </c>
      <c r="C23" s="68"/>
      <c r="D23" s="68"/>
      <c r="E23" s="4"/>
      <c r="F23" s="5"/>
      <c r="G23" s="69" t="s">
        <v>15</v>
      </c>
      <c r="H23" s="70">
        <v>29.63</v>
      </c>
      <c r="I23" s="70">
        <v>29.63</v>
      </c>
      <c r="J23" s="70" t="s">
        <v>459</v>
      </c>
      <c r="K23" s="61" t="s">
        <v>487</v>
      </c>
      <c r="L23" s="71"/>
      <c r="M23" s="71"/>
      <c r="N23" s="71"/>
      <c r="O23" s="71"/>
      <c r="P23" s="72"/>
    </row>
    <row r="24" spans="1:17" ht="65.25" customHeight="1" outlineLevel="1">
      <c r="A24" s="1" t="s">
        <v>39</v>
      </c>
      <c r="B24" s="132" t="s">
        <v>424</v>
      </c>
      <c r="C24" s="68"/>
      <c r="D24" s="68"/>
      <c r="E24" s="4"/>
      <c r="F24" s="5"/>
      <c r="G24" s="69" t="s">
        <v>15</v>
      </c>
      <c r="H24" s="70">
        <v>20</v>
      </c>
      <c r="I24" s="70">
        <v>20</v>
      </c>
      <c r="J24" s="70">
        <f t="shared" ref="J24:J26" si="0">I24/H24*100</f>
        <v>100</v>
      </c>
      <c r="K24" s="71"/>
      <c r="L24" s="71"/>
      <c r="M24" s="71"/>
      <c r="N24" s="71"/>
      <c r="O24" s="71"/>
      <c r="P24" s="72"/>
    </row>
    <row r="25" spans="1:17" ht="51.75" customHeight="1" outlineLevel="1">
      <c r="A25" s="1" t="s">
        <v>41</v>
      </c>
      <c r="B25" s="132" t="s">
        <v>425</v>
      </c>
      <c r="C25" s="68"/>
      <c r="D25" s="68"/>
      <c r="E25" s="4"/>
      <c r="F25" s="5"/>
      <c r="G25" s="69" t="s">
        <v>15</v>
      </c>
      <c r="H25" s="70">
        <v>6.16</v>
      </c>
      <c r="I25" s="70">
        <v>6.16</v>
      </c>
      <c r="J25" s="70">
        <f t="shared" si="0"/>
        <v>100</v>
      </c>
      <c r="K25" s="71"/>
      <c r="L25" s="71"/>
      <c r="M25" s="71"/>
      <c r="N25" s="71"/>
      <c r="O25" s="71"/>
      <c r="P25" s="72"/>
    </row>
    <row r="26" spans="1:17" ht="48" outlineLevel="1">
      <c r="A26" s="1" t="s">
        <v>42</v>
      </c>
      <c r="B26" s="132" t="s">
        <v>426</v>
      </c>
      <c r="C26" s="68"/>
      <c r="D26" s="68"/>
      <c r="E26" s="4"/>
      <c r="F26" s="5"/>
      <c r="G26" s="69" t="s">
        <v>15</v>
      </c>
      <c r="H26" s="70">
        <v>100</v>
      </c>
      <c r="I26" s="70">
        <v>100</v>
      </c>
      <c r="J26" s="70">
        <f t="shared" si="0"/>
        <v>100</v>
      </c>
      <c r="K26" s="71"/>
      <c r="L26" s="71"/>
      <c r="M26" s="71"/>
      <c r="N26" s="71"/>
      <c r="O26" s="71"/>
      <c r="P26" s="72"/>
    </row>
    <row r="27" spans="1:17" s="67" customFormat="1" ht="37.5" customHeight="1" outlineLevel="1">
      <c r="A27" s="1" t="s">
        <v>44</v>
      </c>
      <c r="B27" s="64" t="s">
        <v>38</v>
      </c>
      <c r="C27" s="74"/>
      <c r="D27" s="74"/>
      <c r="E27" s="4"/>
      <c r="F27" s="5"/>
      <c r="G27" s="64"/>
      <c r="H27" s="64"/>
      <c r="I27" s="64"/>
      <c r="J27" s="64"/>
      <c r="K27" s="75"/>
      <c r="L27" s="75"/>
      <c r="M27" s="75"/>
      <c r="N27" s="75"/>
      <c r="O27" s="75"/>
      <c r="P27" s="76"/>
    </row>
    <row r="28" spans="1:17" s="67" customFormat="1" ht="29.25" customHeight="1" outlineLevel="1">
      <c r="A28" s="1" t="s">
        <v>45</v>
      </c>
      <c r="B28" s="64" t="s">
        <v>40</v>
      </c>
      <c r="C28" s="68">
        <v>9737.25</v>
      </c>
      <c r="D28" s="68">
        <v>8874.85</v>
      </c>
      <c r="E28" s="4">
        <f t="shared" ref="E28" si="1">D28/C28*100</f>
        <v>91.14</v>
      </c>
      <c r="F28" s="5"/>
      <c r="G28" s="77"/>
      <c r="H28" s="64"/>
      <c r="I28" s="77"/>
      <c r="J28" s="77"/>
      <c r="K28" s="78"/>
      <c r="L28" s="78"/>
      <c r="M28" s="78"/>
      <c r="N28" s="78"/>
      <c r="O28" s="78"/>
      <c r="P28" s="79"/>
    </row>
    <row r="29" spans="1:17" ht="123.75" customHeight="1" outlineLevel="1">
      <c r="A29" s="1" t="s">
        <v>46</v>
      </c>
      <c r="B29" s="187" t="s">
        <v>255</v>
      </c>
      <c r="C29" s="68"/>
      <c r="D29" s="68"/>
      <c r="E29" s="4"/>
      <c r="F29" s="5"/>
      <c r="G29" s="69" t="s">
        <v>176</v>
      </c>
      <c r="H29" s="80">
        <v>271084</v>
      </c>
      <c r="I29" s="80">
        <v>252351</v>
      </c>
      <c r="J29" s="70">
        <f>I29/H29*100</f>
        <v>93.09</v>
      </c>
      <c r="K29" s="81" t="s">
        <v>478</v>
      </c>
      <c r="L29" s="81"/>
      <c r="M29" s="81"/>
      <c r="N29" s="81"/>
      <c r="O29" s="81"/>
      <c r="P29" s="82"/>
    </row>
    <row r="30" spans="1:17" ht="60.75" customHeight="1" outlineLevel="1">
      <c r="A30" s="1" t="s">
        <v>47</v>
      </c>
      <c r="B30" s="64" t="s">
        <v>43</v>
      </c>
      <c r="C30" s="68">
        <v>996.42</v>
      </c>
      <c r="D30" s="68">
        <v>996.42</v>
      </c>
      <c r="E30" s="4">
        <f t="shared" ref="E30:E36" si="2">D30/C30*100</f>
        <v>100</v>
      </c>
      <c r="F30" s="5"/>
      <c r="G30" s="77"/>
      <c r="H30" s="64"/>
      <c r="I30" s="77"/>
      <c r="J30" s="70"/>
      <c r="K30" s="78"/>
      <c r="L30" s="78"/>
      <c r="M30" s="78"/>
      <c r="N30" s="78"/>
      <c r="O30" s="78"/>
      <c r="P30" s="79"/>
    </row>
    <row r="31" spans="1:17" s="283" customFormat="1" ht="104.25" customHeight="1" outlineLevel="1">
      <c r="A31" s="1" t="s">
        <v>48</v>
      </c>
      <c r="B31" s="187" t="s">
        <v>479</v>
      </c>
      <c r="C31" s="68"/>
      <c r="D31" s="68"/>
      <c r="E31" s="4"/>
      <c r="F31" s="5"/>
      <c r="G31" s="83" t="s">
        <v>199</v>
      </c>
      <c r="H31" s="80">
        <v>16</v>
      </c>
      <c r="I31" s="80">
        <v>16</v>
      </c>
      <c r="J31" s="70" t="s">
        <v>459</v>
      </c>
      <c r="K31" s="61" t="s">
        <v>487</v>
      </c>
      <c r="L31" s="61"/>
      <c r="M31" s="61"/>
      <c r="N31" s="61"/>
      <c r="O31" s="61"/>
      <c r="P31" s="282"/>
      <c r="Q31" s="284"/>
    </row>
    <row r="32" spans="1:17" ht="25.5" customHeight="1" outlineLevel="1">
      <c r="A32" s="272" t="s">
        <v>50</v>
      </c>
      <c r="B32" s="273" t="s">
        <v>256</v>
      </c>
      <c r="C32" s="274"/>
      <c r="D32" s="274"/>
      <c r="E32" s="275"/>
      <c r="F32" s="276"/>
      <c r="G32" s="277" t="s">
        <v>199</v>
      </c>
      <c r="H32" s="278">
        <v>4.95</v>
      </c>
      <c r="I32" s="279">
        <v>5.05</v>
      </c>
      <c r="J32" s="280">
        <f t="shared" ref="J32:J37" si="3">I32/H32*100</f>
        <v>102.02</v>
      </c>
      <c r="K32" s="281"/>
      <c r="L32" s="281"/>
      <c r="M32" s="281"/>
      <c r="N32" s="281"/>
      <c r="O32" s="281"/>
      <c r="P32" s="84"/>
    </row>
    <row r="33" spans="1:16" ht="53.25" customHeight="1" outlineLevel="1">
      <c r="A33" s="1" t="s">
        <v>51</v>
      </c>
      <c r="B33" s="64" t="s">
        <v>392</v>
      </c>
      <c r="C33" s="68">
        <v>92347.97</v>
      </c>
      <c r="D33" s="23">
        <v>92347.97</v>
      </c>
      <c r="E33" s="4">
        <f t="shared" si="2"/>
        <v>100</v>
      </c>
      <c r="F33" s="5"/>
      <c r="G33" s="77"/>
      <c r="H33" s="64"/>
      <c r="I33" s="77"/>
      <c r="J33" s="70"/>
      <c r="K33" s="78"/>
      <c r="L33" s="78"/>
      <c r="M33" s="78"/>
      <c r="N33" s="78"/>
      <c r="O33" s="78"/>
      <c r="P33" s="79"/>
    </row>
    <row r="34" spans="1:16" ht="36" outlineLevel="1">
      <c r="A34" s="1" t="s">
        <v>52</v>
      </c>
      <c r="B34" s="187" t="s">
        <v>257</v>
      </c>
      <c r="C34" s="86"/>
      <c r="D34" s="68"/>
      <c r="E34" s="4"/>
      <c r="F34" s="5"/>
      <c r="G34" s="69" t="s">
        <v>15</v>
      </c>
      <c r="H34" s="85">
        <v>21.1</v>
      </c>
      <c r="I34" s="85">
        <v>21.65</v>
      </c>
      <c r="J34" s="70">
        <f t="shared" si="3"/>
        <v>102.61</v>
      </c>
      <c r="K34" s="87"/>
      <c r="L34" s="87"/>
      <c r="M34" s="87"/>
      <c r="N34" s="87"/>
      <c r="O34" s="87"/>
      <c r="P34" s="88"/>
    </row>
    <row r="35" spans="1:16" ht="24" outlineLevel="1">
      <c r="A35" s="1" t="s">
        <v>53</v>
      </c>
      <c r="B35" s="64" t="s">
        <v>49</v>
      </c>
      <c r="C35" s="15"/>
      <c r="D35" s="74"/>
      <c r="E35" s="4"/>
      <c r="F35" s="5"/>
      <c r="G35" s="64"/>
      <c r="H35" s="64"/>
      <c r="I35" s="64"/>
      <c r="J35" s="70"/>
      <c r="K35" s="75"/>
      <c r="L35" s="75"/>
      <c r="M35" s="75"/>
      <c r="N35" s="75"/>
      <c r="O35" s="75"/>
      <c r="P35" s="76"/>
    </row>
    <row r="36" spans="1:16" ht="28.5" customHeight="1" outlineLevel="1">
      <c r="A36" s="1" t="s">
        <v>264</v>
      </c>
      <c r="B36" s="64" t="s">
        <v>391</v>
      </c>
      <c r="C36" s="68">
        <v>12144.13</v>
      </c>
      <c r="D36" s="68">
        <v>12018.62</v>
      </c>
      <c r="E36" s="4">
        <f t="shared" si="2"/>
        <v>98.97</v>
      </c>
      <c r="F36" s="5"/>
      <c r="G36" s="77"/>
      <c r="H36" s="64"/>
      <c r="I36" s="77"/>
      <c r="J36" s="70"/>
      <c r="K36" s="78"/>
      <c r="L36" s="78"/>
      <c r="M36" s="78"/>
      <c r="N36" s="78"/>
      <c r="O36" s="78"/>
      <c r="P36" s="79"/>
    </row>
    <row r="37" spans="1:16" ht="27.75" customHeight="1" outlineLevel="1">
      <c r="A37" s="1" t="s">
        <v>265</v>
      </c>
      <c r="B37" s="187" t="s">
        <v>258</v>
      </c>
      <c r="C37" s="68"/>
      <c r="D37" s="68"/>
      <c r="E37" s="4"/>
      <c r="F37" s="5"/>
      <c r="G37" s="69" t="s">
        <v>54</v>
      </c>
      <c r="H37" s="89">
        <v>2822</v>
      </c>
      <c r="I37" s="89">
        <v>2834</v>
      </c>
      <c r="J37" s="70">
        <f t="shared" si="3"/>
        <v>100.43</v>
      </c>
      <c r="K37" s="212"/>
      <c r="L37" s="81"/>
      <c r="M37" s="81"/>
      <c r="N37" s="81"/>
      <c r="O37" s="81"/>
      <c r="P37" s="82"/>
    </row>
    <row r="38" spans="1:16" ht="72.75" customHeight="1" outlineLevel="1">
      <c r="A38" s="1" t="s">
        <v>462</v>
      </c>
      <c r="B38" s="64" t="s">
        <v>464</v>
      </c>
      <c r="C38" s="68">
        <v>0</v>
      </c>
      <c r="D38" s="68">
        <v>0</v>
      </c>
      <c r="E38" s="4" t="s">
        <v>459</v>
      </c>
      <c r="F38" s="5"/>
      <c r="G38" s="69"/>
      <c r="H38" s="89"/>
      <c r="I38" s="89"/>
      <c r="J38" s="70"/>
      <c r="K38" s="212"/>
      <c r="L38" s="81"/>
      <c r="M38" s="81"/>
      <c r="N38" s="81"/>
      <c r="O38" s="81"/>
      <c r="P38" s="82"/>
    </row>
    <row r="39" spans="1:16" ht="100.5" customHeight="1" outlineLevel="1">
      <c r="A39" s="1" t="s">
        <v>463</v>
      </c>
      <c r="B39" s="187" t="s">
        <v>480</v>
      </c>
      <c r="C39" s="68"/>
      <c r="D39" s="68"/>
      <c r="E39" s="4"/>
      <c r="F39" s="5"/>
      <c r="G39" s="83" t="s">
        <v>199</v>
      </c>
      <c r="H39" s="89">
        <v>9641</v>
      </c>
      <c r="I39" s="89">
        <v>9641</v>
      </c>
      <c r="J39" s="70" t="s">
        <v>459</v>
      </c>
      <c r="K39" s="81" t="s">
        <v>488</v>
      </c>
      <c r="L39" s="81"/>
      <c r="M39" s="81"/>
      <c r="N39" s="81"/>
      <c r="O39" s="81"/>
      <c r="P39" s="82"/>
    </row>
    <row r="40" spans="1:16" s="230" customFormat="1" ht="67.5" customHeight="1">
      <c r="A40" s="231" t="s">
        <v>55</v>
      </c>
      <c r="B40" s="232" t="s">
        <v>346</v>
      </c>
      <c r="C40" s="217">
        <f>C47+C50+C56+C59</f>
        <v>2285426.4300000002</v>
      </c>
      <c r="D40" s="217">
        <f>D47+D50+D56+D59</f>
        <v>2175475.14</v>
      </c>
      <c r="E40" s="221">
        <f>D40/C40*100</f>
        <v>95.19</v>
      </c>
      <c r="F40" s="233">
        <f>D40/C40</f>
        <v>0.95199999999999996</v>
      </c>
      <c r="G40" s="234"/>
      <c r="H40" s="234"/>
      <c r="I40" s="234"/>
      <c r="J40" s="234"/>
      <c r="K40" s="235"/>
      <c r="L40" s="221">
        <f>AVERAGE(J48,J51,J52,J53,J54,J60)/100</f>
        <v>0.91</v>
      </c>
      <c r="M40" s="222" t="str">
        <f>S3</f>
        <v>Высокая эффективность</v>
      </c>
      <c r="N40" s="221">
        <f>AVERAGE(J42,J43,J44,J45)/100</f>
        <v>0.92</v>
      </c>
      <c r="O40" s="221">
        <f>N40/L40*100-100</f>
        <v>1.1000000000000001</v>
      </c>
      <c r="P40" s="236"/>
    </row>
    <row r="41" spans="1:16" ht="63" customHeight="1" outlineLevel="1">
      <c r="A41" s="1" t="s">
        <v>56</v>
      </c>
      <c r="B41" s="77" t="s">
        <v>460</v>
      </c>
      <c r="C41" s="90"/>
      <c r="D41" s="90"/>
      <c r="E41" s="4"/>
      <c r="F41" s="5"/>
      <c r="G41" s="77"/>
      <c r="H41" s="64"/>
      <c r="I41" s="77"/>
      <c r="J41" s="77"/>
      <c r="K41" s="78"/>
      <c r="L41" s="78"/>
      <c r="M41" s="78"/>
      <c r="N41" s="78"/>
      <c r="O41" s="78"/>
      <c r="P41" s="79"/>
    </row>
    <row r="42" spans="1:16" ht="38.25" customHeight="1" outlineLevel="1">
      <c r="A42" s="1" t="s">
        <v>57</v>
      </c>
      <c r="B42" s="254" t="s">
        <v>365</v>
      </c>
      <c r="C42" s="91"/>
      <c r="D42" s="91"/>
      <c r="E42" s="4"/>
      <c r="F42" s="5"/>
      <c r="G42" s="92" t="s">
        <v>15</v>
      </c>
      <c r="H42" s="70">
        <v>100</v>
      </c>
      <c r="I42" s="73">
        <v>66.7</v>
      </c>
      <c r="J42" s="70">
        <f>I42/H42*100</f>
        <v>66.7</v>
      </c>
      <c r="K42" s="61" t="s">
        <v>482</v>
      </c>
      <c r="L42" s="61"/>
      <c r="M42" s="61"/>
      <c r="N42" s="61"/>
      <c r="O42" s="61"/>
      <c r="P42" s="84"/>
    </row>
    <row r="43" spans="1:16" ht="36" customHeight="1" outlineLevel="1">
      <c r="A43" s="1" t="s">
        <v>58</v>
      </c>
      <c r="B43" s="255" t="s">
        <v>366</v>
      </c>
      <c r="C43" s="91"/>
      <c r="D43" s="91"/>
      <c r="E43" s="4"/>
      <c r="F43" s="5"/>
      <c r="G43" s="92" t="s">
        <v>15</v>
      </c>
      <c r="H43" s="70">
        <v>100</v>
      </c>
      <c r="I43" s="96">
        <v>100</v>
      </c>
      <c r="J43" s="96">
        <f t="shared" ref="J43:J45" si="4">I43/H43*100</f>
        <v>100</v>
      </c>
      <c r="K43" s="113"/>
      <c r="L43" s="61"/>
      <c r="M43" s="61"/>
      <c r="N43" s="61"/>
      <c r="O43" s="61"/>
      <c r="P43" s="84"/>
    </row>
    <row r="44" spans="1:16" ht="39.75" customHeight="1" outlineLevel="1">
      <c r="A44" s="1" t="s">
        <v>59</v>
      </c>
      <c r="B44" s="254" t="s">
        <v>367</v>
      </c>
      <c r="C44" s="91"/>
      <c r="D44" s="91"/>
      <c r="E44" s="4"/>
      <c r="F44" s="5"/>
      <c r="G44" s="92" t="s">
        <v>15</v>
      </c>
      <c r="H44" s="70">
        <v>100</v>
      </c>
      <c r="I44" s="73">
        <v>100</v>
      </c>
      <c r="J44" s="96">
        <f t="shared" si="4"/>
        <v>100</v>
      </c>
      <c r="K44" s="113"/>
      <c r="L44" s="61"/>
      <c r="M44" s="61"/>
      <c r="N44" s="61"/>
      <c r="O44" s="61"/>
      <c r="P44" s="84"/>
    </row>
    <row r="45" spans="1:16" ht="36.75" customHeight="1" outlineLevel="1">
      <c r="A45" s="1" t="s">
        <v>60</v>
      </c>
      <c r="B45" s="255" t="s">
        <v>368</v>
      </c>
      <c r="C45" s="91"/>
      <c r="D45" s="91"/>
      <c r="E45" s="4"/>
      <c r="F45" s="5"/>
      <c r="G45" s="92" t="s">
        <v>15</v>
      </c>
      <c r="H45" s="70">
        <v>95</v>
      </c>
      <c r="I45" s="96">
        <v>95.61</v>
      </c>
      <c r="J45" s="96">
        <f t="shared" si="4"/>
        <v>100.64</v>
      </c>
      <c r="K45" s="61"/>
      <c r="L45" s="75"/>
      <c r="M45" s="75"/>
      <c r="N45" s="75"/>
      <c r="O45" s="75"/>
      <c r="P45" s="76"/>
    </row>
    <row r="46" spans="1:16" ht="37.5" customHeight="1" outlineLevel="1">
      <c r="A46" s="1" t="s">
        <v>61</v>
      </c>
      <c r="B46" s="77" t="s">
        <v>431</v>
      </c>
      <c r="C46" s="90"/>
      <c r="D46" s="90"/>
      <c r="E46" s="4"/>
      <c r="F46" s="5"/>
      <c r="G46" s="77"/>
      <c r="H46" s="64"/>
      <c r="I46" s="77"/>
      <c r="J46" s="77"/>
      <c r="K46" s="75"/>
      <c r="L46" s="75"/>
      <c r="M46" s="75"/>
      <c r="N46" s="75"/>
      <c r="O46" s="75"/>
      <c r="P46" s="76"/>
    </row>
    <row r="47" spans="1:16" s="283" customFormat="1" ht="42" customHeight="1" outlineLevel="1">
      <c r="A47" s="1" t="s">
        <v>62</v>
      </c>
      <c r="B47" s="77" t="s">
        <v>347</v>
      </c>
      <c r="C47" s="68">
        <v>313128.82</v>
      </c>
      <c r="D47" s="91">
        <v>279786.62</v>
      </c>
      <c r="E47" s="4">
        <f>D47/C47*100</f>
        <v>89.35</v>
      </c>
      <c r="F47" s="5"/>
      <c r="G47" s="77"/>
      <c r="H47" s="64"/>
      <c r="I47" s="77"/>
      <c r="J47" s="77"/>
      <c r="K47" s="75"/>
      <c r="L47" s="61"/>
      <c r="M47" s="61"/>
      <c r="N47" s="61"/>
      <c r="O47" s="61"/>
      <c r="P47" s="282"/>
    </row>
    <row r="48" spans="1:16" ht="159.75" customHeight="1" outlineLevel="1">
      <c r="A48" s="272" t="s">
        <v>63</v>
      </c>
      <c r="B48" s="285" t="s">
        <v>259</v>
      </c>
      <c r="C48" s="274"/>
      <c r="D48" s="286"/>
      <c r="E48" s="275"/>
      <c r="F48" s="276"/>
      <c r="G48" s="287" t="s">
        <v>199</v>
      </c>
      <c r="H48" s="288">
        <v>6</v>
      </c>
      <c r="I48" s="288">
        <v>4</v>
      </c>
      <c r="J48" s="289">
        <f>I48/H48*100</f>
        <v>66.67</v>
      </c>
      <c r="K48" s="281" t="s">
        <v>483</v>
      </c>
      <c r="L48" s="281"/>
      <c r="M48" s="281"/>
      <c r="N48" s="281"/>
      <c r="O48" s="281"/>
      <c r="P48" s="95"/>
    </row>
    <row r="49" spans="1:18" ht="24" outlineLevel="1">
      <c r="A49" s="1" t="s">
        <v>64</v>
      </c>
      <c r="B49" s="77" t="s">
        <v>325</v>
      </c>
      <c r="C49" s="74"/>
      <c r="D49" s="90"/>
      <c r="E49" s="4"/>
      <c r="F49" s="5"/>
      <c r="G49" s="77"/>
      <c r="H49" s="64"/>
      <c r="I49" s="77"/>
      <c r="J49" s="77"/>
      <c r="K49" s="78"/>
      <c r="L49" s="78"/>
      <c r="M49" s="78"/>
      <c r="N49" s="78"/>
      <c r="O49" s="78"/>
      <c r="P49" s="79"/>
    </row>
    <row r="50" spans="1:18" ht="37.5" customHeight="1" outlineLevel="1">
      <c r="A50" s="1" t="s">
        <v>65</v>
      </c>
      <c r="B50" s="77" t="s">
        <v>348</v>
      </c>
      <c r="C50" s="68">
        <v>1945035.54</v>
      </c>
      <c r="D50" s="91">
        <v>1869491.24</v>
      </c>
      <c r="E50" s="4">
        <f>D50/C50*100</f>
        <v>96.12</v>
      </c>
      <c r="F50" s="5"/>
      <c r="G50" s="77"/>
      <c r="H50" s="64"/>
      <c r="I50" s="77"/>
      <c r="J50" s="77"/>
      <c r="K50" s="78"/>
      <c r="L50" s="93"/>
      <c r="M50" s="93"/>
      <c r="N50" s="93"/>
      <c r="O50" s="93"/>
      <c r="P50" s="98"/>
    </row>
    <row r="51" spans="1:18" ht="51" customHeight="1" outlineLevel="1">
      <c r="A51" s="1" t="s">
        <v>66</v>
      </c>
      <c r="B51" s="145" t="s">
        <v>353</v>
      </c>
      <c r="C51" s="91"/>
      <c r="D51" s="91"/>
      <c r="E51" s="4"/>
      <c r="F51" s="5"/>
      <c r="G51" s="92" t="s">
        <v>15</v>
      </c>
      <c r="H51" s="70">
        <v>100</v>
      </c>
      <c r="I51" s="96">
        <v>100</v>
      </c>
      <c r="J51" s="96">
        <f>I51/H51*100</f>
        <v>100</v>
      </c>
      <c r="K51" s="93"/>
      <c r="L51" s="93"/>
      <c r="M51" s="93"/>
      <c r="N51" s="93"/>
      <c r="O51" s="93"/>
      <c r="P51" s="98"/>
    </row>
    <row r="52" spans="1:18" ht="37.5" customHeight="1" outlineLevel="1">
      <c r="A52" s="1" t="s">
        <v>67</v>
      </c>
      <c r="B52" s="145" t="s">
        <v>461</v>
      </c>
      <c r="C52" s="91"/>
      <c r="D52" s="91"/>
      <c r="E52" s="4"/>
      <c r="F52" s="5"/>
      <c r="G52" s="92" t="s">
        <v>15</v>
      </c>
      <c r="H52" s="70">
        <v>100</v>
      </c>
      <c r="I52" s="96">
        <v>100</v>
      </c>
      <c r="J52" s="96">
        <f>I52/H52*100</f>
        <v>100</v>
      </c>
      <c r="K52" s="93"/>
      <c r="L52" s="93"/>
      <c r="M52" s="93"/>
      <c r="N52" s="93"/>
      <c r="O52" s="93"/>
      <c r="P52" s="98"/>
    </row>
    <row r="53" spans="1:18" ht="25.5" customHeight="1" outlineLevel="1">
      <c r="A53" s="1" t="s">
        <v>68</v>
      </c>
      <c r="B53" s="145" t="s">
        <v>352</v>
      </c>
      <c r="C53" s="91"/>
      <c r="D53" s="91"/>
      <c r="E53" s="4"/>
      <c r="F53" s="5"/>
      <c r="G53" s="92" t="s">
        <v>15</v>
      </c>
      <c r="H53" s="70">
        <v>100</v>
      </c>
      <c r="I53" s="96">
        <v>100</v>
      </c>
      <c r="J53" s="96">
        <f t="shared" ref="J53:J54" si="5">I53/H53*100</f>
        <v>100</v>
      </c>
      <c r="K53" s="113"/>
      <c r="L53" s="93"/>
      <c r="M53" s="93"/>
      <c r="N53" s="93"/>
      <c r="O53" s="93"/>
      <c r="P53" s="98"/>
    </row>
    <row r="54" spans="1:18" ht="29.25" customHeight="1" outlineLevel="1">
      <c r="A54" s="1" t="s">
        <v>69</v>
      </c>
      <c r="B54" s="145" t="s">
        <v>468</v>
      </c>
      <c r="C54" s="91"/>
      <c r="D54" s="91"/>
      <c r="E54" s="4"/>
      <c r="F54" s="5"/>
      <c r="G54" s="92" t="s">
        <v>15</v>
      </c>
      <c r="H54" s="70">
        <v>100</v>
      </c>
      <c r="I54" s="96">
        <v>100</v>
      </c>
      <c r="J54" s="96">
        <f t="shared" si="5"/>
        <v>100</v>
      </c>
      <c r="K54" s="93"/>
      <c r="L54" s="78"/>
      <c r="M54" s="78"/>
      <c r="N54" s="78"/>
      <c r="O54" s="78"/>
      <c r="P54" s="79"/>
    </row>
    <row r="55" spans="1:18" s="103" customFormat="1" ht="51" customHeight="1" outlineLevel="1">
      <c r="A55" s="1" t="s">
        <v>70</v>
      </c>
      <c r="B55" s="64" t="s">
        <v>394</v>
      </c>
      <c r="C55" s="90"/>
      <c r="D55" s="90"/>
      <c r="E55" s="4"/>
      <c r="F55" s="5"/>
      <c r="G55" s="77"/>
      <c r="H55" s="64"/>
      <c r="I55" s="77"/>
      <c r="J55" s="77"/>
      <c r="K55" s="78"/>
      <c r="L55" s="101"/>
      <c r="M55" s="101"/>
      <c r="N55" s="101"/>
      <c r="O55" s="101"/>
      <c r="P55" s="102"/>
    </row>
    <row r="56" spans="1:18" ht="138.75" customHeight="1" outlineLevel="1">
      <c r="A56" s="1" t="s">
        <v>71</v>
      </c>
      <c r="B56" s="77" t="s">
        <v>369</v>
      </c>
      <c r="C56" s="68">
        <v>2988.53</v>
      </c>
      <c r="D56" s="91">
        <v>2988.53</v>
      </c>
      <c r="E56" s="4">
        <f>D56/C56*100</f>
        <v>100</v>
      </c>
      <c r="F56" s="5"/>
      <c r="G56" s="77"/>
      <c r="H56" s="64"/>
      <c r="I56" s="77"/>
      <c r="J56" s="77"/>
      <c r="K56" s="337" t="s">
        <v>490</v>
      </c>
      <c r="L56" s="93"/>
      <c r="M56" s="93"/>
      <c r="N56" s="93"/>
      <c r="O56" s="93"/>
      <c r="P56" s="98"/>
    </row>
    <row r="57" spans="1:18" ht="106.5" customHeight="1" outlineLevel="1">
      <c r="A57" s="1"/>
      <c r="B57" s="145" t="s">
        <v>486</v>
      </c>
      <c r="C57" s="145"/>
      <c r="D57" s="91"/>
      <c r="E57" s="4"/>
      <c r="F57" s="5"/>
      <c r="G57" s="92" t="s">
        <v>199</v>
      </c>
      <c r="H57" s="70">
        <v>0</v>
      </c>
      <c r="I57" s="96">
        <v>0</v>
      </c>
      <c r="J57" s="96" t="s">
        <v>459</v>
      </c>
      <c r="K57" s="338"/>
      <c r="L57" s="93"/>
      <c r="M57" s="93"/>
      <c r="N57" s="93"/>
      <c r="O57" s="93"/>
      <c r="P57" s="98"/>
      <c r="R57" s="145"/>
    </row>
    <row r="58" spans="1:18" ht="49.5" customHeight="1" outlineLevel="1">
      <c r="A58" s="1" t="s">
        <v>72</v>
      </c>
      <c r="B58" s="77" t="s">
        <v>393</v>
      </c>
      <c r="C58" s="74"/>
      <c r="D58" s="90"/>
      <c r="E58" s="4"/>
      <c r="F58" s="5"/>
      <c r="G58" s="92"/>
      <c r="H58" s="132"/>
      <c r="I58" s="128"/>
      <c r="J58" s="96"/>
      <c r="K58" s="113"/>
      <c r="L58" s="93"/>
      <c r="M58" s="93"/>
      <c r="N58" s="93"/>
      <c r="O58" s="93"/>
      <c r="P58" s="98"/>
    </row>
    <row r="59" spans="1:18" ht="30.75" customHeight="1" outlineLevel="1">
      <c r="A59" s="1" t="s">
        <v>73</v>
      </c>
      <c r="B59" s="77" t="s">
        <v>370</v>
      </c>
      <c r="C59" s="68">
        <v>24273.54</v>
      </c>
      <c r="D59" s="91">
        <v>23208.75</v>
      </c>
      <c r="E59" s="4">
        <f>D59/C59*100</f>
        <v>95.61</v>
      </c>
      <c r="F59" s="5"/>
      <c r="G59" s="99"/>
      <c r="H59" s="100"/>
      <c r="I59" s="99"/>
      <c r="J59" s="99"/>
      <c r="K59" s="101"/>
      <c r="L59" s="93"/>
      <c r="M59" s="93"/>
      <c r="N59" s="93"/>
      <c r="O59" s="93"/>
      <c r="P59" s="98"/>
    </row>
    <row r="60" spans="1:18" ht="42" customHeight="1" outlineLevel="1">
      <c r="A60" s="1" t="s">
        <v>74</v>
      </c>
      <c r="B60" s="145" t="s">
        <v>351</v>
      </c>
      <c r="C60" s="68"/>
      <c r="D60" s="91"/>
      <c r="E60" s="4"/>
      <c r="F60" s="5"/>
      <c r="G60" s="92" t="s">
        <v>199</v>
      </c>
      <c r="H60" s="97">
        <v>5</v>
      </c>
      <c r="I60" s="97">
        <v>4</v>
      </c>
      <c r="J60" s="96">
        <f>I60/H60*100</f>
        <v>80</v>
      </c>
      <c r="K60" s="61" t="s">
        <v>482</v>
      </c>
      <c r="L60" s="93"/>
      <c r="M60" s="93"/>
      <c r="N60" s="93"/>
      <c r="O60" s="93"/>
      <c r="P60" s="98"/>
    </row>
    <row r="61" spans="1:18" s="230" customFormat="1" ht="42" customHeight="1">
      <c r="A61" s="240">
        <v>4</v>
      </c>
      <c r="B61" s="249" t="s">
        <v>344</v>
      </c>
      <c r="C61" s="226">
        <f>C69+C75+C80+C84+C86+C88+C90</f>
        <v>1806</v>
      </c>
      <c r="D61" s="226">
        <f>D69+D75+D80+D84+D86+D88+D90</f>
        <v>1806</v>
      </c>
      <c r="E61" s="218">
        <f>D61/C61*100</f>
        <v>100</v>
      </c>
      <c r="F61" s="219">
        <f>D61/C61</f>
        <v>1</v>
      </c>
      <c r="G61" s="227"/>
      <c r="H61" s="227"/>
      <c r="I61" s="227"/>
      <c r="J61" s="227"/>
      <c r="K61" s="228"/>
      <c r="L61" s="221">
        <f>AVERAGE(J70,J71,J72,J73,J76,J77,J78,J81,J85,J87,J89,J91,J82)/100</f>
        <v>1.98</v>
      </c>
      <c r="M61" s="222" t="str">
        <f>R3</f>
        <v>Высокая эффективность</v>
      </c>
      <c r="N61" s="221">
        <f>AVERAGE(J63,J64,J65,J66,J67)/100</f>
        <v>2.82</v>
      </c>
      <c r="O61" s="221">
        <f>N61/L61*100-100</f>
        <v>42.42</v>
      </c>
      <c r="P61" s="236"/>
      <c r="Q61" s="250"/>
    </row>
    <row r="62" spans="1:18" ht="39.75" customHeight="1" outlineLevel="1">
      <c r="A62" s="1" t="s">
        <v>75</v>
      </c>
      <c r="B62" s="63" t="s">
        <v>432</v>
      </c>
      <c r="C62" s="15"/>
      <c r="D62" s="15"/>
      <c r="E62" s="4"/>
      <c r="F62" s="5"/>
      <c r="G62" s="63"/>
      <c r="H62" s="104"/>
      <c r="I62" s="63"/>
      <c r="J62" s="63"/>
      <c r="K62" s="65"/>
      <c r="L62" s="65"/>
      <c r="M62" s="65"/>
      <c r="N62" s="65"/>
      <c r="O62" s="65"/>
      <c r="P62" s="66"/>
    </row>
    <row r="63" spans="1:18" ht="48" outlineLevel="1">
      <c r="A63" s="1" t="s">
        <v>76</v>
      </c>
      <c r="B63" s="201" t="s">
        <v>303</v>
      </c>
      <c r="C63" s="86"/>
      <c r="D63" s="86"/>
      <c r="E63" s="4"/>
      <c r="F63" s="5"/>
      <c r="G63" s="94" t="s">
        <v>96</v>
      </c>
      <c r="H63" s="70">
        <v>276.39999999999998</v>
      </c>
      <c r="I63" s="70">
        <v>290.3</v>
      </c>
      <c r="J63" s="70">
        <f>I63/H63*100</f>
        <v>105.03</v>
      </c>
      <c r="K63" s="105"/>
      <c r="L63" s="105"/>
      <c r="M63" s="105"/>
      <c r="N63" s="105"/>
      <c r="O63" s="105"/>
      <c r="P63" s="106"/>
    </row>
    <row r="64" spans="1:18" ht="36" outlineLevel="1">
      <c r="A64" s="1" t="s">
        <v>77</v>
      </c>
      <c r="B64" s="201" t="s">
        <v>333</v>
      </c>
      <c r="C64" s="86"/>
      <c r="D64" s="86"/>
      <c r="E64" s="4" t="s">
        <v>340</v>
      </c>
      <c r="F64" s="5"/>
      <c r="G64" s="92" t="s">
        <v>199</v>
      </c>
      <c r="H64" s="97">
        <v>163</v>
      </c>
      <c r="I64" s="97">
        <v>197</v>
      </c>
      <c r="J64" s="70">
        <f t="shared" ref="J64:J67" si="6">I64/H64*100</f>
        <v>120.86</v>
      </c>
      <c r="K64" s="107"/>
      <c r="L64" s="107"/>
      <c r="M64" s="107"/>
      <c r="N64" s="107"/>
      <c r="O64" s="107"/>
      <c r="P64" s="108"/>
    </row>
    <row r="65" spans="1:20" ht="60" outlineLevel="1">
      <c r="A65" s="1" t="s">
        <v>78</v>
      </c>
      <c r="B65" s="201" t="s">
        <v>304</v>
      </c>
      <c r="C65" s="86"/>
      <c r="D65" s="86"/>
      <c r="E65" s="4"/>
      <c r="F65" s="5"/>
      <c r="G65" s="92" t="s">
        <v>199</v>
      </c>
      <c r="H65" s="97">
        <v>3</v>
      </c>
      <c r="I65" s="97">
        <v>8</v>
      </c>
      <c r="J65" s="70">
        <f t="shared" si="6"/>
        <v>266.67</v>
      </c>
      <c r="K65" s="107"/>
      <c r="L65" s="107"/>
      <c r="M65" s="107"/>
      <c r="N65" s="107"/>
      <c r="O65" s="107"/>
      <c r="P65" s="108"/>
    </row>
    <row r="66" spans="1:20" s="109" customFormat="1" ht="36" outlineLevel="1">
      <c r="A66" s="1" t="s">
        <v>79</v>
      </c>
      <c r="B66" s="201" t="s">
        <v>305</v>
      </c>
      <c r="C66" s="86"/>
      <c r="D66" s="86"/>
      <c r="E66" s="4"/>
      <c r="F66" s="5"/>
      <c r="G66" s="92" t="s">
        <v>199</v>
      </c>
      <c r="H66" s="97">
        <v>12</v>
      </c>
      <c r="I66" s="97">
        <v>87</v>
      </c>
      <c r="J66" s="70">
        <f t="shared" si="6"/>
        <v>725</v>
      </c>
      <c r="K66" s="107"/>
      <c r="L66" s="107"/>
      <c r="M66" s="107"/>
      <c r="N66" s="107"/>
      <c r="O66" s="107"/>
      <c r="P66" s="108"/>
      <c r="Q66" s="27"/>
      <c r="R66" s="27"/>
      <c r="S66" s="27"/>
      <c r="T66" s="27"/>
    </row>
    <row r="67" spans="1:20" s="109" customFormat="1" ht="38.25" customHeight="1" outlineLevel="1">
      <c r="A67" s="1" t="s">
        <v>80</v>
      </c>
      <c r="B67" s="201" t="s">
        <v>306</v>
      </c>
      <c r="C67" s="86"/>
      <c r="D67" s="86"/>
      <c r="E67" s="4"/>
      <c r="F67" s="5"/>
      <c r="G67" s="94" t="s">
        <v>96</v>
      </c>
      <c r="H67" s="70">
        <v>3.1</v>
      </c>
      <c r="I67" s="70">
        <v>6.01</v>
      </c>
      <c r="J67" s="70">
        <f t="shared" si="6"/>
        <v>193.87</v>
      </c>
      <c r="K67" s="110"/>
      <c r="L67" s="105"/>
      <c r="M67" s="105"/>
      <c r="N67" s="105"/>
      <c r="O67" s="105"/>
      <c r="P67" s="106"/>
      <c r="Q67" s="111"/>
      <c r="R67" s="27"/>
      <c r="S67" s="27"/>
      <c r="T67" s="27"/>
    </row>
    <row r="68" spans="1:20" s="109" customFormat="1" ht="48" outlineLevel="1">
      <c r="A68" s="1" t="s">
        <v>81</v>
      </c>
      <c r="B68" s="63" t="s">
        <v>102</v>
      </c>
      <c r="C68" s="15"/>
      <c r="D68" s="15"/>
      <c r="E68" s="4"/>
      <c r="F68" s="5"/>
      <c r="G68" s="63"/>
      <c r="H68" s="104"/>
      <c r="I68" s="63"/>
      <c r="J68" s="63"/>
      <c r="K68" s="65"/>
      <c r="L68" s="65"/>
      <c r="M68" s="65"/>
      <c r="N68" s="65"/>
      <c r="O68" s="65"/>
      <c r="P68" s="66"/>
      <c r="Q68" s="27"/>
      <c r="R68" s="27"/>
      <c r="S68" s="27"/>
      <c r="T68" s="27"/>
    </row>
    <row r="69" spans="1:20" s="109" customFormat="1" ht="60" outlineLevel="1">
      <c r="A69" s="1" t="s">
        <v>82</v>
      </c>
      <c r="B69" s="63" t="s">
        <v>350</v>
      </c>
      <c r="C69" s="68">
        <v>1549.47</v>
      </c>
      <c r="D69" s="86">
        <v>1549.47</v>
      </c>
      <c r="E69" s="4">
        <f t="shared" ref="E69:E80" si="7">D69/C69*100</f>
        <v>100</v>
      </c>
      <c r="F69" s="5"/>
      <c r="G69" s="77"/>
      <c r="H69" s="70"/>
      <c r="I69" s="77"/>
      <c r="J69" s="77"/>
      <c r="K69" s="78"/>
      <c r="L69" s="78"/>
      <c r="M69" s="78"/>
      <c r="N69" s="78"/>
      <c r="O69" s="78"/>
      <c r="P69" s="79"/>
      <c r="Q69" s="27"/>
      <c r="R69" s="27"/>
      <c r="S69" s="27"/>
      <c r="T69" s="27"/>
    </row>
    <row r="70" spans="1:20" s="109" customFormat="1" ht="30.75" customHeight="1" outlineLevel="1">
      <c r="A70" s="1" t="s">
        <v>83</v>
      </c>
      <c r="B70" s="124" t="s">
        <v>105</v>
      </c>
      <c r="C70" s="86"/>
      <c r="D70" s="86"/>
      <c r="E70" s="4"/>
      <c r="F70" s="5"/>
      <c r="G70" s="92" t="s">
        <v>199</v>
      </c>
      <c r="H70" s="97">
        <v>1</v>
      </c>
      <c r="I70" s="97">
        <v>2</v>
      </c>
      <c r="J70" s="70">
        <f t="shared" ref="J70:J72" si="8">I70/H70*100</f>
        <v>200</v>
      </c>
      <c r="K70" s="107"/>
      <c r="L70" s="107"/>
      <c r="M70" s="107"/>
      <c r="N70" s="107"/>
      <c r="O70" s="107"/>
      <c r="P70" s="108"/>
      <c r="Q70" s="27"/>
      <c r="R70" s="27"/>
      <c r="S70" s="27"/>
      <c r="T70" s="27"/>
    </row>
    <row r="71" spans="1:20" s="109" customFormat="1" ht="52.5" customHeight="1" outlineLevel="1">
      <c r="A71" s="1" t="s">
        <v>84</v>
      </c>
      <c r="B71" s="124" t="s">
        <v>107</v>
      </c>
      <c r="C71" s="86"/>
      <c r="D71" s="86"/>
      <c r="E71" s="4"/>
      <c r="F71" s="5"/>
      <c r="G71" s="92" t="s">
        <v>199</v>
      </c>
      <c r="H71" s="97">
        <v>2</v>
      </c>
      <c r="I71" s="97">
        <v>7</v>
      </c>
      <c r="J71" s="70">
        <f t="shared" si="8"/>
        <v>350</v>
      </c>
      <c r="K71" s="107"/>
      <c r="L71" s="107"/>
      <c r="M71" s="107"/>
      <c r="N71" s="107"/>
      <c r="O71" s="107"/>
      <c r="P71" s="108"/>
      <c r="Q71" s="27"/>
      <c r="R71" s="27"/>
      <c r="S71" s="27"/>
      <c r="T71" s="27"/>
    </row>
    <row r="72" spans="1:20" s="109" customFormat="1" ht="37.5" customHeight="1" outlineLevel="1">
      <c r="A72" s="1" t="s">
        <v>85</v>
      </c>
      <c r="B72" s="124" t="s">
        <v>109</v>
      </c>
      <c r="C72" s="86"/>
      <c r="D72" s="86"/>
      <c r="E72" s="4"/>
      <c r="F72" s="5"/>
      <c r="G72" s="92" t="s">
        <v>199</v>
      </c>
      <c r="H72" s="97">
        <v>10</v>
      </c>
      <c r="I72" s="97">
        <v>85</v>
      </c>
      <c r="J72" s="70">
        <f t="shared" si="8"/>
        <v>850</v>
      </c>
      <c r="K72" s="107"/>
      <c r="L72" s="107"/>
      <c r="M72" s="107"/>
      <c r="N72" s="107"/>
      <c r="O72" s="107"/>
      <c r="P72" s="108"/>
      <c r="Q72" s="27"/>
      <c r="R72" s="27"/>
      <c r="S72" s="27"/>
      <c r="T72" s="27"/>
    </row>
    <row r="73" spans="1:20" s="109" customFormat="1" ht="32.25" customHeight="1" outlineLevel="1">
      <c r="A73" s="1" t="s">
        <v>86</v>
      </c>
      <c r="B73" s="124" t="s">
        <v>111</v>
      </c>
      <c r="C73" s="86"/>
      <c r="D73" s="86"/>
      <c r="E73" s="4"/>
      <c r="F73" s="5"/>
      <c r="G73" s="94" t="s">
        <v>96</v>
      </c>
      <c r="H73" s="70">
        <v>3</v>
      </c>
      <c r="I73" s="271">
        <v>5.89</v>
      </c>
      <c r="J73" s="70">
        <f>I73/H73*100</f>
        <v>196.33</v>
      </c>
      <c r="K73" s="113"/>
      <c r="L73" s="105"/>
      <c r="M73" s="105"/>
      <c r="N73" s="105"/>
      <c r="O73" s="105"/>
      <c r="P73" s="106"/>
      <c r="Q73" s="27"/>
      <c r="R73" s="27"/>
      <c r="S73" s="27"/>
      <c r="T73" s="27"/>
    </row>
    <row r="74" spans="1:20" s="109" customFormat="1" ht="31.5" customHeight="1" outlineLevel="1">
      <c r="A74" s="1" t="s">
        <v>87</v>
      </c>
      <c r="B74" s="63" t="s">
        <v>116</v>
      </c>
      <c r="C74" s="15"/>
      <c r="D74" s="15"/>
      <c r="E74" s="4"/>
      <c r="F74" s="5"/>
      <c r="G74" s="63"/>
      <c r="H74" s="104"/>
      <c r="I74" s="63"/>
      <c r="J74" s="63"/>
      <c r="K74" s="65"/>
      <c r="L74" s="78"/>
      <c r="M74" s="78"/>
      <c r="N74" s="78"/>
      <c r="O74" s="78"/>
      <c r="P74" s="79"/>
      <c r="Q74" s="27"/>
      <c r="R74" s="27"/>
      <c r="S74" s="27"/>
      <c r="T74" s="27"/>
    </row>
    <row r="75" spans="1:20" s="109" customFormat="1" ht="66" customHeight="1" outlineLevel="1">
      <c r="A75" s="1" t="s">
        <v>88</v>
      </c>
      <c r="B75" s="63" t="s">
        <v>118</v>
      </c>
      <c r="C75" s="68">
        <v>100</v>
      </c>
      <c r="D75" s="86">
        <v>100</v>
      </c>
      <c r="E75" s="4">
        <f t="shared" si="7"/>
        <v>100</v>
      </c>
      <c r="F75" s="5"/>
      <c r="G75" s="63"/>
      <c r="H75" s="104"/>
      <c r="I75" s="63"/>
      <c r="J75" s="63"/>
      <c r="K75" s="65"/>
      <c r="L75" s="107"/>
      <c r="M75" s="107"/>
      <c r="N75" s="107"/>
      <c r="O75" s="107"/>
      <c r="P75" s="108"/>
      <c r="Q75" s="27"/>
      <c r="R75" s="27"/>
      <c r="S75" s="27"/>
      <c r="T75" s="27"/>
    </row>
    <row r="76" spans="1:20" s="109" customFormat="1" ht="24" outlineLevel="1">
      <c r="A76" s="1" t="s">
        <v>89</v>
      </c>
      <c r="B76" s="124" t="s">
        <v>120</v>
      </c>
      <c r="C76" s="86"/>
      <c r="D76" s="86"/>
      <c r="E76" s="4"/>
      <c r="F76" s="5"/>
      <c r="G76" s="92" t="s">
        <v>199</v>
      </c>
      <c r="H76" s="97">
        <v>1</v>
      </c>
      <c r="I76" s="97">
        <v>1</v>
      </c>
      <c r="J76" s="70">
        <f t="shared" ref="J76:J78" si="9">I76/H76*100</f>
        <v>100</v>
      </c>
      <c r="K76" s="107"/>
      <c r="L76" s="107"/>
      <c r="M76" s="107"/>
      <c r="N76" s="107"/>
      <c r="O76" s="107"/>
      <c r="P76" s="108"/>
      <c r="Q76" s="27"/>
      <c r="R76" s="27"/>
      <c r="S76" s="27"/>
      <c r="T76" s="27"/>
    </row>
    <row r="77" spans="1:20" s="109" customFormat="1" ht="36" outlineLevel="1">
      <c r="A77" s="1" t="s">
        <v>90</v>
      </c>
      <c r="B77" s="124" t="s">
        <v>122</v>
      </c>
      <c r="C77" s="86"/>
      <c r="D77" s="86"/>
      <c r="E77" s="4"/>
      <c r="F77" s="5"/>
      <c r="G77" s="92" t="s">
        <v>199</v>
      </c>
      <c r="H77" s="97">
        <v>1</v>
      </c>
      <c r="I77" s="97">
        <v>1</v>
      </c>
      <c r="J77" s="70">
        <f t="shared" si="9"/>
        <v>100</v>
      </c>
      <c r="K77" s="107"/>
      <c r="L77" s="107"/>
      <c r="M77" s="107"/>
      <c r="N77" s="107"/>
      <c r="O77" s="107"/>
      <c r="P77" s="108"/>
      <c r="Q77" s="27"/>
      <c r="R77" s="27"/>
      <c r="S77" s="27"/>
      <c r="T77" s="27"/>
    </row>
    <row r="78" spans="1:20" s="109" customFormat="1" ht="32.25" customHeight="1" outlineLevel="1">
      <c r="A78" s="1" t="s">
        <v>91</v>
      </c>
      <c r="B78" s="124" t="s">
        <v>124</v>
      </c>
      <c r="C78" s="86"/>
      <c r="D78" s="86"/>
      <c r="E78" s="4"/>
      <c r="F78" s="5"/>
      <c r="G78" s="94" t="s">
        <v>96</v>
      </c>
      <c r="H78" s="70">
        <v>0.1</v>
      </c>
      <c r="I78" s="70">
        <v>0.12</v>
      </c>
      <c r="J78" s="70">
        <f t="shared" si="9"/>
        <v>120</v>
      </c>
      <c r="K78" s="105"/>
      <c r="L78" s="61"/>
      <c r="M78" s="61"/>
      <c r="N78" s="61"/>
      <c r="O78" s="61"/>
      <c r="P78" s="84"/>
      <c r="Q78" s="27"/>
      <c r="R78" s="27"/>
      <c r="S78" s="27"/>
      <c r="T78" s="27"/>
    </row>
    <row r="79" spans="1:20" s="109" customFormat="1" ht="36" outlineLevel="1">
      <c r="A79" s="1" t="s">
        <v>92</v>
      </c>
      <c r="B79" s="63" t="s">
        <v>126</v>
      </c>
      <c r="C79" s="15"/>
      <c r="D79" s="15"/>
      <c r="E79" s="4"/>
      <c r="F79" s="5"/>
      <c r="G79" s="63"/>
      <c r="H79" s="104"/>
      <c r="I79" s="63"/>
      <c r="J79" s="63"/>
      <c r="K79" s="65"/>
      <c r="L79" s="65"/>
      <c r="M79" s="65"/>
      <c r="N79" s="65"/>
      <c r="O79" s="65"/>
      <c r="P79" s="66"/>
      <c r="Q79" s="27"/>
      <c r="R79" s="27"/>
      <c r="S79" s="27"/>
      <c r="T79" s="27"/>
    </row>
    <row r="80" spans="1:20" s="109" customFormat="1" ht="101.25" customHeight="1" outlineLevel="1">
      <c r="A80" s="1" t="s">
        <v>93</v>
      </c>
      <c r="B80" s="63" t="s">
        <v>128</v>
      </c>
      <c r="C80" s="136">
        <v>58.91</v>
      </c>
      <c r="D80" s="4">
        <v>58.91</v>
      </c>
      <c r="E80" s="4">
        <f t="shared" si="7"/>
        <v>100</v>
      </c>
      <c r="F80" s="5"/>
      <c r="G80" s="77"/>
      <c r="H80" s="104"/>
      <c r="I80" s="77"/>
      <c r="J80" s="77"/>
      <c r="K80" s="78"/>
      <c r="L80" s="65"/>
      <c r="M80" s="65"/>
      <c r="N80" s="65"/>
      <c r="O80" s="65"/>
      <c r="P80" s="66"/>
      <c r="Q80" s="27"/>
      <c r="R80" s="27"/>
      <c r="S80" s="27"/>
      <c r="T80" s="27"/>
    </row>
    <row r="81" spans="1:20" s="109" customFormat="1" ht="24" outlineLevel="1">
      <c r="A81" s="1" t="s">
        <v>266</v>
      </c>
      <c r="B81" s="124" t="s">
        <v>105</v>
      </c>
      <c r="C81" s="86"/>
      <c r="D81" s="86"/>
      <c r="E81" s="4"/>
      <c r="F81" s="5"/>
      <c r="G81" s="92" t="s">
        <v>199</v>
      </c>
      <c r="H81" s="97">
        <v>1</v>
      </c>
      <c r="I81" s="97">
        <v>1</v>
      </c>
      <c r="J81" s="70">
        <f t="shared" ref="J81" si="10">I81/H81*100</f>
        <v>100</v>
      </c>
      <c r="K81" s="107"/>
      <c r="L81" s="107"/>
      <c r="M81" s="107"/>
      <c r="N81" s="107"/>
      <c r="O81" s="107"/>
      <c r="P81" s="108"/>
      <c r="Q81" s="27"/>
      <c r="R81" s="27"/>
      <c r="S81" s="27"/>
      <c r="T81" s="27"/>
    </row>
    <row r="82" spans="1:20" s="109" customFormat="1" ht="30" customHeight="1" outlineLevel="1">
      <c r="A82" s="1" t="s">
        <v>267</v>
      </c>
      <c r="B82" s="124" t="s">
        <v>109</v>
      </c>
      <c r="C82" s="86"/>
      <c r="D82" s="86"/>
      <c r="E82" s="4"/>
      <c r="F82" s="5"/>
      <c r="G82" s="92" t="s">
        <v>199</v>
      </c>
      <c r="H82" s="97">
        <v>2</v>
      </c>
      <c r="I82" s="97">
        <v>2</v>
      </c>
      <c r="J82" s="70">
        <f>I82/H82*100</f>
        <v>100</v>
      </c>
      <c r="K82" s="248"/>
      <c r="L82" s="105"/>
      <c r="M82" s="105"/>
      <c r="N82" s="105"/>
      <c r="O82" s="105"/>
      <c r="P82" s="106"/>
      <c r="Q82" s="27"/>
      <c r="R82" s="27"/>
      <c r="S82" s="27"/>
      <c r="T82" s="27"/>
    </row>
    <row r="83" spans="1:20" s="109" customFormat="1" ht="51" customHeight="1" outlineLevel="1">
      <c r="A83" s="1" t="s">
        <v>268</v>
      </c>
      <c r="B83" s="63" t="s">
        <v>437</v>
      </c>
      <c r="C83" s="15"/>
      <c r="D83" s="15"/>
      <c r="E83" s="4"/>
      <c r="F83" s="5"/>
      <c r="G83" s="63"/>
      <c r="H83" s="104"/>
      <c r="I83" s="63"/>
      <c r="J83" s="63"/>
      <c r="K83" s="65"/>
      <c r="L83" s="78"/>
      <c r="M83" s="78"/>
      <c r="N83" s="78"/>
      <c r="O83" s="78"/>
      <c r="P83" s="79"/>
      <c r="Q83" s="27"/>
      <c r="R83" s="27"/>
      <c r="S83" s="27"/>
      <c r="T83" s="27"/>
    </row>
    <row r="84" spans="1:20" s="109" customFormat="1" ht="62.25" customHeight="1" outlineLevel="1">
      <c r="A84" s="1" t="s">
        <v>269</v>
      </c>
      <c r="B84" s="63" t="s">
        <v>433</v>
      </c>
      <c r="C84" s="68">
        <v>97.62</v>
      </c>
      <c r="D84" s="86">
        <v>97.62</v>
      </c>
      <c r="E84" s="4">
        <v>0</v>
      </c>
      <c r="F84" s="5"/>
      <c r="G84" s="77"/>
      <c r="H84" s="104"/>
      <c r="I84" s="77"/>
      <c r="J84" s="77"/>
      <c r="K84" s="78"/>
      <c r="L84" s="107"/>
      <c r="M84" s="107"/>
      <c r="N84" s="107"/>
      <c r="O84" s="107"/>
      <c r="P84" s="108"/>
      <c r="Q84" s="27"/>
      <c r="R84" s="27"/>
      <c r="S84" s="27"/>
      <c r="T84" s="27"/>
    </row>
    <row r="85" spans="1:20" s="109" customFormat="1" ht="27" customHeight="1" outlineLevel="1">
      <c r="A85" s="1" t="s">
        <v>270</v>
      </c>
      <c r="B85" s="124" t="s">
        <v>105</v>
      </c>
      <c r="C85" s="86"/>
      <c r="D85" s="86"/>
      <c r="E85" s="4"/>
      <c r="F85" s="5"/>
      <c r="G85" s="92" t="s">
        <v>199</v>
      </c>
      <c r="H85" s="97">
        <v>20</v>
      </c>
      <c r="I85" s="97">
        <v>20</v>
      </c>
      <c r="J85" s="70">
        <f>I85/H85*100</f>
        <v>100</v>
      </c>
      <c r="K85" s="107"/>
      <c r="L85" s="107"/>
      <c r="M85" s="107"/>
      <c r="N85" s="107"/>
      <c r="O85" s="107"/>
      <c r="P85" s="108"/>
      <c r="Q85" s="27"/>
      <c r="R85" s="27"/>
      <c r="S85" s="27"/>
      <c r="T85" s="27"/>
    </row>
    <row r="86" spans="1:20" s="109" customFormat="1" ht="56.25" customHeight="1" outlineLevel="1">
      <c r="A86" s="1" t="s">
        <v>271</v>
      </c>
      <c r="B86" s="63" t="s">
        <v>434</v>
      </c>
      <c r="C86" s="68">
        <v>0</v>
      </c>
      <c r="D86" s="86">
        <v>0</v>
      </c>
      <c r="E86" s="4"/>
      <c r="F86" s="5"/>
      <c r="G86" s="77"/>
      <c r="H86" s="97"/>
      <c r="I86" s="97"/>
      <c r="J86" s="77"/>
      <c r="K86" s="78"/>
      <c r="L86" s="65"/>
      <c r="M86" s="65"/>
      <c r="N86" s="65"/>
      <c r="O86" s="65"/>
      <c r="P86" s="66"/>
      <c r="Q86" s="27"/>
      <c r="R86" s="27"/>
      <c r="S86" s="27"/>
      <c r="T86" s="27"/>
    </row>
    <row r="87" spans="1:20" s="109" customFormat="1" ht="37.5" customHeight="1" outlineLevel="1">
      <c r="A87" s="1" t="s">
        <v>272</v>
      </c>
      <c r="B87" s="124" t="s">
        <v>136</v>
      </c>
      <c r="C87" s="86"/>
      <c r="D87" s="86"/>
      <c r="E87" s="4"/>
      <c r="F87" s="5"/>
      <c r="G87" s="92" t="s">
        <v>199</v>
      </c>
      <c r="H87" s="97">
        <v>4</v>
      </c>
      <c r="I87" s="97">
        <v>5</v>
      </c>
      <c r="J87" s="70">
        <f>I87/H87*100</f>
        <v>125</v>
      </c>
      <c r="K87" s="107"/>
      <c r="L87" s="78"/>
      <c r="M87" s="78"/>
      <c r="N87" s="78"/>
      <c r="O87" s="78"/>
      <c r="P87" s="79"/>
      <c r="Q87" s="27"/>
      <c r="R87" s="27"/>
      <c r="S87" s="27"/>
      <c r="T87" s="27"/>
    </row>
    <row r="88" spans="1:20" s="109" customFormat="1" ht="50.25" customHeight="1" outlineLevel="1">
      <c r="A88" s="1" t="s">
        <v>273</v>
      </c>
      <c r="B88" s="63" t="s">
        <v>435</v>
      </c>
      <c r="C88" s="68">
        <v>0</v>
      </c>
      <c r="D88" s="86">
        <v>0</v>
      </c>
      <c r="E88" s="4"/>
      <c r="F88" s="5"/>
      <c r="G88" s="77"/>
      <c r="H88" s="104"/>
      <c r="I88" s="77"/>
      <c r="J88" s="77"/>
      <c r="K88" s="78"/>
      <c r="L88" s="107"/>
      <c r="M88" s="107"/>
      <c r="N88" s="107"/>
      <c r="O88" s="107"/>
      <c r="P88" s="108"/>
      <c r="Q88" s="27"/>
      <c r="R88" s="27"/>
      <c r="S88" s="27"/>
      <c r="T88" s="27"/>
    </row>
    <row r="89" spans="1:20" s="109" customFormat="1" ht="33" customHeight="1" outlineLevel="1">
      <c r="A89" s="1" t="s">
        <v>274</v>
      </c>
      <c r="B89" s="124" t="s">
        <v>105</v>
      </c>
      <c r="C89" s="86"/>
      <c r="D89" s="86"/>
      <c r="E89" s="4"/>
      <c r="F89" s="5"/>
      <c r="G89" s="92" t="s">
        <v>199</v>
      </c>
      <c r="H89" s="97">
        <v>40</v>
      </c>
      <c r="I89" s="97">
        <v>42</v>
      </c>
      <c r="J89" s="70">
        <f>I89/H89*100</f>
        <v>105</v>
      </c>
      <c r="K89" s="107"/>
      <c r="L89" s="78"/>
      <c r="M89" s="78"/>
      <c r="N89" s="78"/>
      <c r="O89" s="78"/>
      <c r="P89" s="79"/>
      <c r="Q89" s="27"/>
      <c r="R89" s="27"/>
      <c r="S89" s="27"/>
      <c r="T89" s="27"/>
    </row>
    <row r="90" spans="1:20" s="109" customFormat="1" ht="73.5" customHeight="1" outlineLevel="1">
      <c r="A90" s="1" t="s">
        <v>275</v>
      </c>
      <c r="B90" s="63" t="s">
        <v>436</v>
      </c>
      <c r="C90" s="68">
        <v>0</v>
      </c>
      <c r="D90" s="86">
        <v>0</v>
      </c>
      <c r="E90" s="4"/>
      <c r="F90" s="5"/>
      <c r="G90" s="77"/>
      <c r="H90" s="104"/>
      <c r="I90" s="77"/>
      <c r="J90" s="73"/>
      <c r="K90" s="78"/>
      <c r="L90" s="107"/>
      <c r="M90" s="107"/>
      <c r="N90" s="107"/>
      <c r="O90" s="107"/>
      <c r="P90" s="108"/>
      <c r="Q90" s="27"/>
      <c r="R90" s="27"/>
      <c r="S90" s="27"/>
      <c r="T90" s="27"/>
    </row>
    <row r="91" spans="1:20" s="109" customFormat="1" ht="30" customHeight="1" outlineLevel="1">
      <c r="A91" s="1" t="s">
        <v>276</v>
      </c>
      <c r="B91" s="124" t="s">
        <v>105</v>
      </c>
      <c r="C91" s="86"/>
      <c r="D91" s="86"/>
      <c r="E91" s="4"/>
      <c r="F91" s="5"/>
      <c r="G91" s="92" t="s">
        <v>199</v>
      </c>
      <c r="H91" s="97">
        <v>100</v>
      </c>
      <c r="I91" s="97">
        <v>131</v>
      </c>
      <c r="J91" s="70">
        <f t="shared" ref="J91" si="11">I91/H91*100</f>
        <v>131</v>
      </c>
      <c r="K91" s="107"/>
      <c r="L91" s="78"/>
      <c r="M91" s="78"/>
      <c r="N91" s="78"/>
      <c r="O91" s="78"/>
      <c r="P91" s="79"/>
      <c r="Q91" s="27"/>
      <c r="R91" s="27"/>
      <c r="S91" s="27"/>
      <c r="T91" s="27"/>
    </row>
    <row r="92" spans="1:20" s="230" customFormat="1" ht="36.75" customHeight="1">
      <c r="A92" s="231" t="s">
        <v>277</v>
      </c>
      <c r="B92" s="216" t="s">
        <v>345</v>
      </c>
      <c r="C92" s="217">
        <f>C101+C104+C107+C109+C112+C114+C118+C120+C123+C125+C128+C132+C134+C136+C137</f>
        <v>2787533.78</v>
      </c>
      <c r="D92" s="217">
        <f>D101+D104+D107+D109+D112+D114+D118+D120+D123+D125+D128+D132+D134+D136+D137</f>
        <v>2724082.19</v>
      </c>
      <c r="E92" s="221">
        <f>D92/C92*100</f>
        <v>97.72</v>
      </c>
      <c r="F92" s="233">
        <f>D92/C92</f>
        <v>0.97699999999999998</v>
      </c>
      <c r="G92" s="234"/>
      <c r="H92" s="234"/>
      <c r="I92" s="234"/>
      <c r="J92" s="234"/>
      <c r="K92" s="235"/>
      <c r="L92" s="221">
        <f>AVERAGE(J102,J103,J105,J106,J108,J110,J113,J115,J116,J119,J121,J124,J126,J129,J130,J133,J135)/100</f>
        <v>1.01</v>
      </c>
      <c r="M92" s="222" t="str">
        <f>R3</f>
        <v>Высокая эффективность</v>
      </c>
      <c r="N92" s="221">
        <f>AVERAGE(J94,J95,J96,J97,J98,J99)/100</f>
        <v>0.93</v>
      </c>
      <c r="O92" s="221">
        <f>N92/L92*100-100</f>
        <v>-7.92</v>
      </c>
      <c r="P92" s="223"/>
    </row>
    <row r="93" spans="1:20" ht="48" outlineLevel="1">
      <c r="A93" s="1" t="s">
        <v>94</v>
      </c>
      <c r="B93" s="63" t="s">
        <v>380</v>
      </c>
      <c r="C93" s="15"/>
      <c r="D93" s="15"/>
      <c r="E93" s="4"/>
      <c r="F93" s="5"/>
      <c r="G93" s="63"/>
      <c r="H93" s="64"/>
      <c r="I93" s="63"/>
      <c r="J93" s="63"/>
      <c r="K93" s="65"/>
      <c r="L93" s="65"/>
      <c r="M93" s="65"/>
      <c r="N93" s="65"/>
      <c r="O93" s="65"/>
      <c r="P93" s="66"/>
    </row>
    <row r="94" spans="1:20" ht="72.75" customHeight="1" outlineLevel="1">
      <c r="A94" s="1" t="s">
        <v>95</v>
      </c>
      <c r="B94" s="201" t="s">
        <v>395</v>
      </c>
      <c r="C94" s="86"/>
      <c r="D94" s="86"/>
      <c r="E94" s="4"/>
      <c r="F94" s="5"/>
      <c r="G94" s="114" t="s">
        <v>15</v>
      </c>
      <c r="H94" s="70">
        <v>3.29</v>
      </c>
      <c r="I94" s="70">
        <v>5.99</v>
      </c>
      <c r="J94" s="73">
        <f>H94/I94*100</f>
        <v>54.92</v>
      </c>
      <c r="K94" s="61" t="s">
        <v>472</v>
      </c>
      <c r="L94" s="107"/>
      <c r="M94" s="107"/>
      <c r="N94" s="107"/>
      <c r="O94" s="107"/>
      <c r="P94" s="115"/>
    </row>
    <row r="95" spans="1:20" ht="57.75" customHeight="1" outlineLevel="1">
      <c r="A95" s="1" t="s">
        <v>97</v>
      </c>
      <c r="B95" s="201" t="s">
        <v>439</v>
      </c>
      <c r="C95" s="86"/>
      <c r="D95" s="86"/>
      <c r="E95" s="4"/>
      <c r="F95" s="5"/>
      <c r="G95" s="114" t="s">
        <v>15</v>
      </c>
      <c r="H95" s="70">
        <v>100</v>
      </c>
      <c r="I95" s="70">
        <v>100</v>
      </c>
      <c r="J95" s="73">
        <f t="shared" ref="J95:J99" si="12">I95/H95*100</f>
        <v>100</v>
      </c>
      <c r="K95" s="107"/>
      <c r="L95" s="107"/>
      <c r="M95" s="107"/>
      <c r="N95" s="107"/>
      <c r="O95" s="107"/>
      <c r="P95" s="108"/>
    </row>
    <row r="96" spans="1:20" ht="37.5" customHeight="1" outlineLevel="1">
      <c r="A96" s="1" t="s">
        <v>98</v>
      </c>
      <c r="B96" s="202" t="s">
        <v>332</v>
      </c>
      <c r="C96" s="86"/>
      <c r="D96" s="86"/>
      <c r="E96" s="4"/>
      <c r="F96" s="5"/>
      <c r="G96" s="114" t="s">
        <v>15</v>
      </c>
      <c r="H96" s="70">
        <v>60.98</v>
      </c>
      <c r="I96" s="70">
        <v>61.8</v>
      </c>
      <c r="J96" s="73">
        <f t="shared" si="12"/>
        <v>101.34</v>
      </c>
      <c r="K96" s="116"/>
      <c r="L96" s="116"/>
      <c r="M96" s="116"/>
      <c r="N96" s="116"/>
      <c r="O96" s="116"/>
      <c r="P96" s="117"/>
    </row>
    <row r="97" spans="1:20" ht="72.75" customHeight="1" outlineLevel="1">
      <c r="A97" s="1" t="s">
        <v>99</v>
      </c>
      <c r="B97" s="203" t="s">
        <v>307</v>
      </c>
      <c r="C97" s="118"/>
      <c r="D97" s="118"/>
      <c r="E97" s="4"/>
      <c r="F97" s="5"/>
      <c r="G97" s="114" t="s">
        <v>15</v>
      </c>
      <c r="H97" s="70">
        <v>81.39</v>
      </c>
      <c r="I97" s="70">
        <v>81.56</v>
      </c>
      <c r="J97" s="73">
        <f>I97/H97*100</f>
        <v>100.21</v>
      </c>
      <c r="K97" s="107"/>
      <c r="L97" s="107"/>
      <c r="M97" s="107"/>
      <c r="N97" s="107"/>
      <c r="O97" s="107"/>
      <c r="P97" s="108"/>
    </row>
    <row r="98" spans="1:20" ht="36.75" customHeight="1" outlineLevel="1">
      <c r="A98" s="1" t="s">
        <v>100</v>
      </c>
      <c r="B98" s="203" t="s">
        <v>308</v>
      </c>
      <c r="C98" s="118"/>
      <c r="D98" s="118"/>
      <c r="E98" s="4"/>
      <c r="F98" s="5"/>
      <c r="G98" s="114" t="s">
        <v>15</v>
      </c>
      <c r="H98" s="70">
        <v>52.2</v>
      </c>
      <c r="I98" s="70">
        <v>52.2</v>
      </c>
      <c r="J98" s="73">
        <f t="shared" si="12"/>
        <v>100</v>
      </c>
      <c r="K98" s="107"/>
      <c r="L98" s="107"/>
      <c r="M98" s="107"/>
      <c r="N98" s="107"/>
      <c r="O98" s="107"/>
      <c r="P98" s="108"/>
    </row>
    <row r="99" spans="1:20" ht="66.75" customHeight="1" outlineLevel="1">
      <c r="A99" s="1" t="s">
        <v>101</v>
      </c>
      <c r="B99" s="203" t="s">
        <v>309</v>
      </c>
      <c r="C99" s="118"/>
      <c r="D99" s="118"/>
      <c r="E99" s="4"/>
      <c r="F99" s="5"/>
      <c r="G99" s="114" t="s">
        <v>15</v>
      </c>
      <c r="H99" s="70">
        <v>58.54</v>
      </c>
      <c r="I99" s="70">
        <v>58.54</v>
      </c>
      <c r="J99" s="73">
        <f t="shared" si="12"/>
        <v>100</v>
      </c>
      <c r="K99" s="107"/>
      <c r="L99" s="107"/>
      <c r="M99" s="107"/>
      <c r="N99" s="107"/>
      <c r="O99" s="107"/>
      <c r="P99" s="108"/>
    </row>
    <row r="100" spans="1:20" ht="16.5" customHeight="1" outlineLevel="1">
      <c r="A100" s="1" t="s">
        <v>103</v>
      </c>
      <c r="B100" s="63" t="s">
        <v>324</v>
      </c>
      <c r="C100" s="15"/>
      <c r="D100" s="15"/>
      <c r="E100" s="4"/>
      <c r="F100" s="5"/>
      <c r="G100" s="63"/>
      <c r="H100" s="63"/>
      <c r="I100" s="63"/>
      <c r="J100" s="63"/>
      <c r="K100" s="65"/>
      <c r="L100" s="65"/>
      <c r="M100" s="65"/>
      <c r="N100" s="65"/>
      <c r="O100" s="65"/>
      <c r="P100" s="66"/>
    </row>
    <row r="101" spans="1:20" ht="36" outlineLevel="1">
      <c r="A101" s="1" t="s">
        <v>104</v>
      </c>
      <c r="B101" s="204" t="s">
        <v>396</v>
      </c>
      <c r="C101" s="127">
        <v>632863.87</v>
      </c>
      <c r="D101" s="118">
        <v>620191.46</v>
      </c>
      <c r="E101" s="4">
        <f t="shared" ref="E101:E114" si="13">D101/C101*100</f>
        <v>98</v>
      </c>
      <c r="F101" s="5"/>
      <c r="G101" s="77"/>
      <c r="H101" s="63"/>
      <c r="I101" s="77"/>
      <c r="J101" s="77"/>
      <c r="K101" s="78"/>
      <c r="L101" s="78"/>
      <c r="M101" s="78"/>
      <c r="N101" s="78"/>
      <c r="O101" s="78"/>
      <c r="P101" s="79"/>
    </row>
    <row r="102" spans="1:20" ht="36" customHeight="1" outlineLevel="1">
      <c r="A102" s="1" t="s">
        <v>106</v>
      </c>
      <c r="B102" s="124" t="s">
        <v>397</v>
      </c>
      <c r="C102" s="86"/>
      <c r="D102" s="86"/>
      <c r="E102" s="4"/>
      <c r="F102" s="5"/>
      <c r="G102" s="119" t="s">
        <v>15</v>
      </c>
      <c r="H102" s="70">
        <v>86.14</v>
      </c>
      <c r="I102" s="70">
        <v>88.33</v>
      </c>
      <c r="J102" s="73">
        <f>I102/H102*100</f>
        <v>102.54</v>
      </c>
      <c r="K102" s="107"/>
      <c r="L102" s="107"/>
      <c r="M102" s="107"/>
      <c r="N102" s="107"/>
      <c r="O102" s="107"/>
      <c r="P102" s="108"/>
    </row>
    <row r="103" spans="1:20" s="283" customFormat="1" ht="95.25" customHeight="1" outlineLevel="1">
      <c r="A103" s="1" t="s">
        <v>108</v>
      </c>
      <c r="B103" s="124" t="s">
        <v>398</v>
      </c>
      <c r="C103" s="86"/>
      <c r="D103" s="86"/>
      <c r="E103" s="4"/>
      <c r="F103" s="5"/>
      <c r="G103" s="119" t="s">
        <v>15</v>
      </c>
      <c r="H103" s="70">
        <v>0.67</v>
      </c>
      <c r="I103" s="70">
        <v>0.66</v>
      </c>
      <c r="J103" s="73">
        <f>I103/H103*100</f>
        <v>98.51</v>
      </c>
      <c r="K103" s="61" t="s">
        <v>466</v>
      </c>
      <c r="L103" s="71"/>
      <c r="M103" s="71"/>
      <c r="N103" s="71"/>
      <c r="O103" s="71"/>
      <c r="P103" s="296"/>
    </row>
    <row r="104" spans="1:20" ht="63.75" customHeight="1" outlineLevel="1">
      <c r="A104" s="272" t="s">
        <v>110</v>
      </c>
      <c r="B104" s="290" t="s">
        <v>399</v>
      </c>
      <c r="C104" s="274">
        <v>13783</v>
      </c>
      <c r="D104" s="291">
        <v>13783</v>
      </c>
      <c r="E104" s="275">
        <f t="shared" si="13"/>
        <v>100</v>
      </c>
      <c r="F104" s="276"/>
      <c r="G104" s="292"/>
      <c r="H104" s="293"/>
      <c r="I104" s="294"/>
      <c r="J104" s="292"/>
      <c r="K104" s="295"/>
      <c r="L104" s="295"/>
      <c r="M104" s="295"/>
      <c r="N104" s="295"/>
      <c r="O104" s="295"/>
      <c r="P104" s="122"/>
    </row>
    <row r="105" spans="1:20" ht="153" customHeight="1" outlineLevel="1">
      <c r="A105" s="1" t="s">
        <v>112</v>
      </c>
      <c r="B105" s="205" t="s">
        <v>400</v>
      </c>
      <c r="C105" s="68"/>
      <c r="D105" s="68"/>
      <c r="E105" s="4"/>
      <c r="F105" s="5"/>
      <c r="G105" s="123" t="s">
        <v>15</v>
      </c>
      <c r="H105" s="70">
        <v>18.75</v>
      </c>
      <c r="I105" s="70">
        <v>18.75</v>
      </c>
      <c r="J105" s="73">
        <f>H105/I105*100</f>
        <v>100</v>
      </c>
      <c r="K105" s="206"/>
      <c r="L105" s="116"/>
      <c r="M105" s="116"/>
      <c r="N105" s="116"/>
      <c r="O105" s="116"/>
      <c r="P105" s="117"/>
    </row>
    <row r="106" spans="1:20" ht="51.75" customHeight="1" outlineLevel="1">
      <c r="A106" s="1" t="s">
        <v>113</v>
      </c>
      <c r="B106" s="205" t="s">
        <v>440</v>
      </c>
      <c r="C106" s="68"/>
      <c r="D106" s="68"/>
      <c r="E106" s="4"/>
      <c r="F106" s="5"/>
      <c r="G106" s="123" t="s">
        <v>15</v>
      </c>
      <c r="H106" s="70">
        <v>37.799999999999997</v>
      </c>
      <c r="I106" s="70">
        <v>36.590000000000003</v>
      </c>
      <c r="J106" s="73">
        <f>H106/I106*100</f>
        <v>103.31</v>
      </c>
      <c r="K106" s="116"/>
      <c r="L106" s="116"/>
      <c r="M106" s="116"/>
      <c r="N106" s="116"/>
      <c r="O106" s="116"/>
      <c r="P106" s="117"/>
    </row>
    <row r="107" spans="1:20" ht="72" outlineLevel="1">
      <c r="A107" s="1" t="s">
        <v>114</v>
      </c>
      <c r="B107" s="207" t="s">
        <v>401</v>
      </c>
      <c r="C107" s="68">
        <v>2704.6</v>
      </c>
      <c r="D107" s="86">
        <v>2661.66</v>
      </c>
      <c r="E107" s="4">
        <f>D107/C107*100</f>
        <v>98.41</v>
      </c>
      <c r="F107" s="5"/>
      <c r="G107" s="120"/>
      <c r="H107" s="73"/>
      <c r="I107" s="120"/>
      <c r="J107" s="120"/>
      <c r="K107" s="121"/>
      <c r="L107" s="121"/>
      <c r="M107" s="121"/>
      <c r="N107" s="121"/>
      <c r="O107" s="121"/>
      <c r="P107" s="122"/>
    </row>
    <row r="108" spans="1:20" s="109" customFormat="1" ht="379.5" customHeight="1" outlineLevel="1">
      <c r="A108" s="1" t="s">
        <v>115</v>
      </c>
      <c r="B108" s="205" t="s">
        <v>402</v>
      </c>
      <c r="C108" s="86"/>
      <c r="D108" s="86"/>
      <c r="E108" s="4"/>
      <c r="F108" s="5"/>
      <c r="G108" s="119" t="s">
        <v>15</v>
      </c>
      <c r="H108" s="70">
        <v>38.85</v>
      </c>
      <c r="I108" s="70">
        <v>38.75</v>
      </c>
      <c r="J108" s="73">
        <f>I108/H108*100</f>
        <v>99.74</v>
      </c>
      <c r="K108" s="61" t="s">
        <v>473</v>
      </c>
      <c r="L108" s="107"/>
      <c r="M108" s="107"/>
      <c r="N108" s="107"/>
      <c r="O108" s="107"/>
      <c r="P108" s="108"/>
      <c r="Q108" s="27"/>
      <c r="R108" s="27"/>
      <c r="S108" s="27"/>
      <c r="T108" s="27"/>
    </row>
    <row r="109" spans="1:20" s="109" customFormat="1" ht="51.75" customHeight="1" outlineLevel="1">
      <c r="A109" s="1" t="s">
        <v>371</v>
      </c>
      <c r="B109" s="207" t="s">
        <v>160</v>
      </c>
      <c r="C109" s="68">
        <v>9593.7999999999993</v>
      </c>
      <c r="D109" s="86">
        <v>9413.0499999999993</v>
      </c>
      <c r="E109" s="4">
        <f t="shared" si="13"/>
        <v>98.12</v>
      </c>
      <c r="F109" s="5"/>
      <c r="G109" s="120"/>
      <c r="H109" s="73"/>
      <c r="I109" s="120"/>
      <c r="J109" s="120"/>
      <c r="K109" s="121"/>
      <c r="L109" s="121"/>
      <c r="M109" s="121"/>
      <c r="N109" s="121"/>
      <c r="O109" s="121"/>
      <c r="P109" s="122"/>
      <c r="Q109" s="27"/>
      <c r="R109" s="27"/>
      <c r="S109" s="27"/>
      <c r="T109" s="27"/>
    </row>
    <row r="110" spans="1:20" s="109" customFormat="1" ht="99" customHeight="1" outlineLevel="1">
      <c r="A110" s="1" t="s">
        <v>372</v>
      </c>
      <c r="B110" s="205" t="s">
        <v>403</v>
      </c>
      <c r="C110" s="86"/>
      <c r="D110" s="86"/>
      <c r="E110" s="4"/>
      <c r="F110" s="5"/>
      <c r="G110" s="119" t="s">
        <v>15</v>
      </c>
      <c r="H110" s="70">
        <v>98.53</v>
      </c>
      <c r="I110" s="70">
        <v>97.91</v>
      </c>
      <c r="J110" s="73">
        <f>I110/H110*100</f>
        <v>99.37</v>
      </c>
      <c r="K110" s="71" t="s">
        <v>467</v>
      </c>
      <c r="L110" s="107"/>
      <c r="M110" s="107"/>
      <c r="N110" s="107"/>
      <c r="O110" s="107"/>
      <c r="P110" s="108"/>
      <c r="Q110" s="27"/>
      <c r="R110" s="27"/>
      <c r="S110" s="27"/>
      <c r="T110" s="27"/>
    </row>
    <row r="111" spans="1:20" s="109" customFormat="1" outlineLevel="1">
      <c r="A111" s="1" t="s">
        <v>117</v>
      </c>
      <c r="B111" s="63" t="s">
        <v>323</v>
      </c>
      <c r="C111" s="86"/>
      <c r="D111" s="86"/>
      <c r="E111" s="4"/>
      <c r="F111" s="5"/>
      <c r="G111" s="63"/>
      <c r="H111" s="64"/>
      <c r="I111" s="64"/>
      <c r="J111" s="63"/>
      <c r="K111" s="65"/>
      <c r="L111" s="65"/>
      <c r="M111" s="65"/>
      <c r="N111" s="65"/>
      <c r="O111" s="65"/>
      <c r="P111" s="66"/>
      <c r="Q111" s="27"/>
      <c r="R111" s="27"/>
      <c r="S111" s="27"/>
      <c r="T111" s="27"/>
    </row>
    <row r="112" spans="1:20" s="109" customFormat="1" ht="36" outlineLevel="1">
      <c r="A112" s="1" t="s">
        <v>119</v>
      </c>
      <c r="B112" s="204" t="s">
        <v>404</v>
      </c>
      <c r="C112" s="127">
        <v>1632053.42</v>
      </c>
      <c r="D112" s="118">
        <v>1592287.01</v>
      </c>
      <c r="E112" s="4">
        <f t="shared" si="13"/>
        <v>97.56</v>
      </c>
      <c r="F112" s="5"/>
      <c r="G112" s="77"/>
      <c r="H112" s="64"/>
      <c r="I112" s="64"/>
      <c r="J112" s="77"/>
      <c r="K112" s="78"/>
      <c r="L112" s="78"/>
      <c r="M112" s="78"/>
      <c r="N112" s="78"/>
      <c r="O112" s="78"/>
      <c r="P112" s="79"/>
      <c r="Q112" s="27"/>
      <c r="R112" s="27"/>
      <c r="S112" s="27"/>
      <c r="T112" s="27"/>
    </row>
    <row r="113" spans="1:20" s="109" customFormat="1" ht="73.5" customHeight="1" outlineLevel="1">
      <c r="A113" s="1" t="s">
        <v>121</v>
      </c>
      <c r="B113" s="208" t="s">
        <v>405</v>
      </c>
      <c r="C113" s="118"/>
      <c r="D113" s="118"/>
      <c r="E113" s="4"/>
      <c r="F113" s="5"/>
      <c r="G113" s="119" t="s">
        <v>15</v>
      </c>
      <c r="H113" s="257">
        <v>98.74</v>
      </c>
      <c r="I113" s="70">
        <v>94.44</v>
      </c>
      <c r="J113" s="73">
        <f>I113/H113*100</f>
        <v>95.65</v>
      </c>
      <c r="K113" s="61" t="s">
        <v>469</v>
      </c>
      <c r="L113" s="107"/>
      <c r="M113" s="107"/>
      <c r="N113" s="107"/>
      <c r="O113" s="107"/>
      <c r="P113" s="108"/>
      <c r="Q113" s="27"/>
      <c r="R113" s="27"/>
      <c r="S113" s="27"/>
      <c r="T113" s="27"/>
    </row>
    <row r="114" spans="1:20" s="109" customFormat="1" ht="77.25" customHeight="1" outlineLevel="1">
      <c r="A114" s="1" t="s">
        <v>123</v>
      </c>
      <c r="B114" s="204" t="s">
        <v>406</v>
      </c>
      <c r="C114" s="127">
        <v>53099.5</v>
      </c>
      <c r="D114" s="118">
        <v>50411.33</v>
      </c>
      <c r="E114" s="4">
        <f t="shared" si="13"/>
        <v>94.94</v>
      </c>
      <c r="F114" s="5"/>
      <c r="G114" s="120"/>
      <c r="H114" s="257"/>
      <c r="I114" s="120"/>
      <c r="J114" s="120"/>
      <c r="K114" s="121"/>
      <c r="L114" s="121"/>
      <c r="M114" s="121"/>
      <c r="N114" s="121"/>
      <c r="O114" s="121"/>
      <c r="P114" s="122"/>
      <c r="Q114" s="27"/>
      <c r="R114" s="27"/>
      <c r="S114" s="27"/>
      <c r="T114" s="27"/>
    </row>
    <row r="115" spans="1:20" s="109" customFormat="1" ht="54.75" customHeight="1" outlineLevel="1">
      <c r="A115" s="1" t="s">
        <v>125</v>
      </c>
      <c r="B115" s="124" t="s">
        <v>407</v>
      </c>
      <c r="C115" s="86"/>
      <c r="D115" s="86"/>
      <c r="E115" s="4"/>
      <c r="F115" s="5"/>
      <c r="G115" s="119" t="s">
        <v>15</v>
      </c>
      <c r="H115" s="257">
        <v>4</v>
      </c>
      <c r="I115" s="70">
        <v>4</v>
      </c>
      <c r="J115" s="73">
        <f>H115/I115*100</f>
        <v>100</v>
      </c>
      <c r="K115" s="107"/>
      <c r="L115" s="107"/>
      <c r="M115" s="107"/>
      <c r="N115" s="107"/>
      <c r="O115" s="107"/>
      <c r="P115" s="108"/>
      <c r="Q115" s="27"/>
      <c r="R115" s="27"/>
      <c r="S115" s="27"/>
      <c r="T115" s="27"/>
    </row>
    <row r="116" spans="1:20" s="109" customFormat="1" ht="159.75" customHeight="1" outlineLevel="1">
      <c r="A116" s="1" t="s">
        <v>127</v>
      </c>
      <c r="B116" s="124" t="s">
        <v>408</v>
      </c>
      <c r="C116" s="86"/>
      <c r="D116" s="86"/>
      <c r="E116" s="4"/>
      <c r="F116" s="5"/>
      <c r="G116" s="119" t="s">
        <v>15</v>
      </c>
      <c r="H116" s="257">
        <v>39.22</v>
      </c>
      <c r="I116" s="70">
        <v>40.520000000000003</v>
      </c>
      <c r="J116" s="73">
        <f>H116/I116*100</f>
        <v>96.79</v>
      </c>
      <c r="K116" s="61" t="s">
        <v>474</v>
      </c>
      <c r="L116" s="107"/>
      <c r="M116" s="107"/>
      <c r="N116" s="107"/>
      <c r="O116" s="107"/>
      <c r="P116" s="108"/>
      <c r="Q116" s="27"/>
      <c r="R116" s="27"/>
      <c r="S116" s="27"/>
      <c r="T116" s="27"/>
    </row>
    <row r="117" spans="1:20" s="109" customFormat="1" outlineLevel="1">
      <c r="A117" s="1" t="s">
        <v>129</v>
      </c>
      <c r="B117" s="63" t="s">
        <v>322</v>
      </c>
      <c r="C117" s="15"/>
      <c r="D117" s="15"/>
      <c r="E117" s="4"/>
      <c r="F117" s="5"/>
      <c r="G117" s="63"/>
      <c r="H117" s="63"/>
      <c r="I117" s="64"/>
      <c r="J117" s="63"/>
      <c r="K117" s="65"/>
      <c r="L117" s="65"/>
      <c r="M117" s="65"/>
      <c r="N117" s="65"/>
      <c r="O117" s="65"/>
      <c r="P117" s="66"/>
      <c r="Q117" s="27"/>
      <c r="R117" s="27"/>
      <c r="S117" s="27"/>
      <c r="T117" s="27"/>
    </row>
    <row r="118" spans="1:20" s="109" customFormat="1" ht="24" outlineLevel="1">
      <c r="A118" s="1" t="s">
        <v>130</v>
      </c>
      <c r="B118" s="204" t="s">
        <v>170</v>
      </c>
      <c r="C118" s="127">
        <v>13478.75</v>
      </c>
      <c r="D118" s="118">
        <v>13352.75</v>
      </c>
      <c r="E118" s="4">
        <f t="shared" ref="E118:E137" si="14">D118/C118*100</f>
        <v>99.07</v>
      </c>
      <c r="F118" s="5"/>
      <c r="G118" s="119"/>
      <c r="H118" s="73"/>
      <c r="I118" s="187"/>
      <c r="J118" s="124"/>
      <c r="K118" s="107"/>
      <c r="L118" s="107"/>
      <c r="M118" s="107"/>
      <c r="N118" s="107"/>
      <c r="O118" s="107"/>
      <c r="P118" s="108"/>
      <c r="Q118" s="27"/>
      <c r="R118" s="27"/>
      <c r="S118" s="27"/>
      <c r="T118" s="27"/>
    </row>
    <row r="119" spans="1:20" s="109" customFormat="1" ht="36" outlineLevel="1">
      <c r="A119" s="1" t="s">
        <v>373</v>
      </c>
      <c r="B119" s="208" t="s">
        <v>172</v>
      </c>
      <c r="C119" s="118"/>
      <c r="D119" s="118"/>
      <c r="E119" s="4"/>
      <c r="F119" s="5"/>
      <c r="G119" s="114" t="s">
        <v>15</v>
      </c>
      <c r="H119" s="70">
        <v>80.459999999999994</v>
      </c>
      <c r="I119" s="70">
        <v>80.5</v>
      </c>
      <c r="J119" s="73">
        <f>I119/H119*100</f>
        <v>100.05</v>
      </c>
      <c r="K119" s="107"/>
      <c r="L119" s="107"/>
      <c r="M119" s="107"/>
      <c r="N119" s="107"/>
      <c r="O119" s="107"/>
      <c r="P119" s="108"/>
      <c r="Q119" s="27"/>
      <c r="R119" s="27"/>
      <c r="S119" s="27"/>
      <c r="T119" s="27"/>
    </row>
    <row r="120" spans="1:20" s="109" customFormat="1" ht="60" outlineLevel="1">
      <c r="A120" s="1" t="s">
        <v>374</v>
      </c>
      <c r="B120" s="204" t="s">
        <v>409</v>
      </c>
      <c r="C120" s="127">
        <v>134062.73000000001</v>
      </c>
      <c r="D120" s="118">
        <v>133628.35999999999</v>
      </c>
      <c r="E120" s="4">
        <f t="shared" si="14"/>
        <v>99.68</v>
      </c>
      <c r="F120" s="5"/>
      <c r="G120" s="120"/>
      <c r="H120" s="73"/>
      <c r="I120" s="120"/>
      <c r="J120" s="120"/>
      <c r="K120" s="121"/>
      <c r="L120" s="121"/>
      <c r="M120" s="121"/>
      <c r="N120" s="121"/>
      <c r="O120" s="121"/>
      <c r="P120" s="122"/>
      <c r="Q120" s="27"/>
      <c r="R120" s="27"/>
      <c r="S120" s="27"/>
      <c r="T120" s="27"/>
    </row>
    <row r="121" spans="1:20" s="109" customFormat="1" ht="24" outlineLevel="1">
      <c r="A121" s="1" t="s">
        <v>131</v>
      </c>
      <c r="B121" s="208" t="s">
        <v>175</v>
      </c>
      <c r="C121" s="118"/>
      <c r="D121" s="118"/>
      <c r="E121" s="4"/>
      <c r="F121" s="5"/>
      <c r="G121" s="114" t="s">
        <v>176</v>
      </c>
      <c r="H121" s="89">
        <v>4160</v>
      </c>
      <c r="I121" s="89">
        <v>4216</v>
      </c>
      <c r="J121" s="70">
        <f>I121/H121*100</f>
        <v>101.35</v>
      </c>
      <c r="K121" s="71"/>
      <c r="L121" s="71"/>
      <c r="M121" s="71"/>
      <c r="N121" s="71"/>
      <c r="O121" s="71"/>
      <c r="P121" s="72"/>
      <c r="Q121" s="27"/>
      <c r="R121" s="27"/>
      <c r="S121" s="27"/>
      <c r="T121" s="27"/>
    </row>
    <row r="122" spans="1:20" s="109" customFormat="1" outlineLevel="1">
      <c r="A122" s="1" t="s">
        <v>132</v>
      </c>
      <c r="B122" s="63" t="s">
        <v>320</v>
      </c>
      <c r="C122" s="15"/>
      <c r="D122" s="15"/>
      <c r="E122" s="4"/>
      <c r="F122" s="5"/>
      <c r="G122" s="63"/>
      <c r="H122" s="256"/>
      <c r="I122" s="256"/>
      <c r="J122" s="63"/>
      <c r="K122" s="65"/>
      <c r="L122" s="65"/>
      <c r="M122" s="65"/>
      <c r="N122" s="65"/>
      <c r="O122" s="65"/>
      <c r="P122" s="66"/>
      <c r="Q122" s="27"/>
      <c r="R122" s="27"/>
      <c r="S122" s="27"/>
      <c r="T122" s="27"/>
    </row>
    <row r="123" spans="1:20" s="109" customFormat="1" ht="36" outlineLevel="1">
      <c r="A123" s="1" t="s">
        <v>133</v>
      </c>
      <c r="B123" s="209" t="s">
        <v>178</v>
      </c>
      <c r="C123" s="127">
        <v>2945.82</v>
      </c>
      <c r="D123" s="118">
        <v>2945.62</v>
      </c>
      <c r="E123" s="4">
        <f t="shared" si="14"/>
        <v>99.99</v>
      </c>
      <c r="F123" s="5"/>
      <c r="G123" s="77"/>
      <c r="H123" s="89"/>
      <c r="I123" s="256"/>
      <c r="J123" s="77"/>
      <c r="K123" s="78"/>
      <c r="L123" s="78"/>
      <c r="M123" s="78"/>
      <c r="N123" s="78"/>
      <c r="O123" s="78"/>
      <c r="P123" s="79"/>
      <c r="Q123" s="27"/>
      <c r="R123" s="27"/>
      <c r="S123" s="27"/>
      <c r="T123" s="27"/>
    </row>
    <row r="124" spans="1:20" s="109" customFormat="1" ht="36" outlineLevel="1">
      <c r="A124" s="1" t="s">
        <v>134</v>
      </c>
      <c r="B124" s="208" t="s">
        <v>260</v>
      </c>
      <c r="C124" s="118"/>
      <c r="D124" s="118"/>
      <c r="E124" s="4"/>
      <c r="F124" s="5"/>
      <c r="G124" s="114" t="s">
        <v>176</v>
      </c>
      <c r="H124" s="89">
        <v>3915</v>
      </c>
      <c r="I124" s="89">
        <v>3923</v>
      </c>
      <c r="J124" s="73">
        <f>I124/H124*100</f>
        <v>100.2</v>
      </c>
      <c r="K124" s="125"/>
      <c r="L124" s="125"/>
      <c r="M124" s="125"/>
      <c r="N124" s="125"/>
      <c r="O124" s="125"/>
      <c r="P124" s="126"/>
      <c r="Q124" s="27"/>
      <c r="R124" s="27"/>
      <c r="S124" s="27"/>
      <c r="T124" s="27"/>
    </row>
    <row r="125" spans="1:20" s="109" customFormat="1" ht="24" outlineLevel="1">
      <c r="A125" s="1" t="s">
        <v>135</v>
      </c>
      <c r="B125" s="204" t="s">
        <v>179</v>
      </c>
      <c r="C125" s="127">
        <v>1414.42</v>
      </c>
      <c r="D125" s="118">
        <v>1407.1</v>
      </c>
      <c r="E125" s="4">
        <f t="shared" si="14"/>
        <v>99.48</v>
      </c>
      <c r="F125" s="5"/>
      <c r="G125" s="120"/>
      <c r="H125" s="70"/>
      <c r="I125" s="120"/>
      <c r="J125" s="120"/>
      <c r="K125" s="121"/>
      <c r="L125" s="121"/>
      <c r="M125" s="121"/>
      <c r="N125" s="121"/>
      <c r="O125" s="121"/>
      <c r="P125" s="122"/>
      <c r="Q125" s="27"/>
      <c r="R125" s="27"/>
      <c r="S125" s="27"/>
      <c r="T125" s="27"/>
    </row>
    <row r="126" spans="1:20" s="109" customFormat="1" ht="36" outlineLevel="1">
      <c r="A126" s="1" t="s">
        <v>137</v>
      </c>
      <c r="B126" s="208" t="s">
        <v>180</v>
      </c>
      <c r="C126" s="118"/>
      <c r="D126" s="118"/>
      <c r="E126" s="4"/>
      <c r="F126" s="5"/>
      <c r="G126" s="114" t="s">
        <v>15</v>
      </c>
      <c r="H126" s="70">
        <v>0.37</v>
      </c>
      <c r="I126" s="187">
        <v>0.42</v>
      </c>
      <c r="J126" s="73">
        <f>I126/H126*100</f>
        <v>113.51</v>
      </c>
      <c r="K126" s="107"/>
      <c r="L126" s="107"/>
      <c r="M126" s="107"/>
      <c r="N126" s="107"/>
      <c r="O126" s="107"/>
      <c r="P126" s="108"/>
      <c r="Q126" s="27"/>
      <c r="R126" s="27"/>
      <c r="S126" s="27"/>
      <c r="T126" s="27"/>
    </row>
    <row r="127" spans="1:20" s="109" customFormat="1" ht="24" outlineLevel="1">
      <c r="A127" s="1" t="s">
        <v>138</v>
      </c>
      <c r="B127" s="63" t="s">
        <v>321</v>
      </c>
      <c r="C127" s="15"/>
      <c r="D127" s="15"/>
      <c r="E127" s="4"/>
      <c r="F127" s="5"/>
      <c r="G127" s="63"/>
      <c r="H127" s="104"/>
      <c r="I127" s="64"/>
      <c r="J127" s="63"/>
      <c r="K127" s="65"/>
      <c r="L127" s="65"/>
      <c r="M127" s="65"/>
      <c r="N127" s="65"/>
      <c r="O127" s="65"/>
      <c r="P127" s="66"/>
    </row>
    <row r="128" spans="1:20" s="109" customFormat="1" ht="24" outlineLevel="1">
      <c r="A128" s="1" t="s">
        <v>139</v>
      </c>
      <c r="B128" s="204" t="s">
        <v>181</v>
      </c>
      <c r="C128" s="127">
        <v>59166.47</v>
      </c>
      <c r="D128" s="127">
        <v>59109.93</v>
      </c>
      <c r="E128" s="4">
        <f t="shared" si="14"/>
        <v>99.9</v>
      </c>
      <c r="F128" s="5"/>
      <c r="G128" s="77"/>
      <c r="H128" s="70"/>
      <c r="I128" s="64"/>
      <c r="J128" s="77"/>
      <c r="K128" s="78"/>
      <c r="L128" s="78"/>
      <c r="M128" s="78"/>
      <c r="N128" s="78"/>
      <c r="O128" s="78"/>
      <c r="P128" s="79"/>
    </row>
    <row r="129" spans="1:16" s="109" customFormat="1" outlineLevel="1">
      <c r="A129" s="1" t="s">
        <v>140</v>
      </c>
      <c r="B129" s="208" t="s">
        <v>261</v>
      </c>
      <c r="C129" s="118"/>
      <c r="D129" s="118"/>
      <c r="E129" s="4"/>
      <c r="F129" s="5"/>
      <c r="G129" s="114" t="s">
        <v>15</v>
      </c>
      <c r="H129" s="70">
        <v>23.97</v>
      </c>
      <c r="I129" s="70">
        <v>23.97</v>
      </c>
      <c r="J129" s="73">
        <f>I129/H129*100</f>
        <v>100</v>
      </c>
      <c r="K129" s="107"/>
      <c r="L129" s="107"/>
      <c r="M129" s="107"/>
      <c r="N129" s="107"/>
      <c r="O129" s="107"/>
      <c r="P129" s="108"/>
    </row>
    <row r="130" spans="1:16" s="109" customFormat="1" ht="26.25" customHeight="1" outlineLevel="1">
      <c r="A130" s="1" t="s">
        <v>141</v>
      </c>
      <c r="B130" s="208" t="s">
        <v>326</v>
      </c>
      <c r="C130" s="118"/>
      <c r="D130" s="118"/>
      <c r="E130" s="4"/>
      <c r="F130" s="5"/>
      <c r="G130" s="114" t="s">
        <v>15</v>
      </c>
      <c r="H130" s="70">
        <v>28.23</v>
      </c>
      <c r="I130" s="70">
        <v>28.23</v>
      </c>
      <c r="J130" s="73">
        <f>I130/H130*100</f>
        <v>100</v>
      </c>
      <c r="K130" s="107"/>
      <c r="L130" s="107"/>
      <c r="M130" s="107"/>
      <c r="N130" s="107"/>
      <c r="O130" s="107"/>
      <c r="P130" s="108"/>
    </row>
    <row r="131" spans="1:16" s="109" customFormat="1" ht="60" outlineLevel="1">
      <c r="A131" s="1" t="s">
        <v>375</v>
      </c>
      <c r="B131" s="63" t="s">
        <v>438</v>
      </c>
      <c r="C131" s="15"/>
      <c r="D131" s="15"/>
      <c r="E131" s="4"/>
      <c r="F131" s="5"/>
      <c r="G131" s="63"/>
      <c r="H131" s="104"/>
      <c r="I131" s="64"/>
      <c r="J131" s="63"/>
      <c r="K131" s="65"/>
      <c r="L131" s="65"/>
      <c r="M131" s="65"/>
      <c r="N131" s="65"/>
      <c r="O131" s="65"/>
      <c r="P131" s="66"/>
    </row>
    <row r="132" spans="1:16" s="109" customFormat="1" ht="36" outlineLevel="1">
      <c r="A132" s="1" t="s">
        <v>376</v>
      </c>
      <c r="B132" s="204" t="s">
        <v>182</v>
      </c>
      <c r="C132" s="127">
        <v>184620.37</v>
      </c>
      <c r="D132" s="118">
        <v>177799.97</v>
      </c>
      <c r="E132" s="4">
        <f t="shared" si="14"/>
        <v>96.31</v>
      </c>
      <c r="F132" s="5"/>
      <c r="G132" s="128"/>
      <c r="H132" s="70"/>
      <c r="I132" s="132"/>
      <c r="J132" s="128"/>
      <c r="K132" s="93"/>
      <c r="L132" s="93"/>
      <c r="M132" s="93"/>
      <c r="N132" s="93"/>
      <c r="O132" s="93"/>
      <c r="P132" s="98"/>
    </row>
    <row r="133" spans="1:16" s="109" customFormat="1" ht="48" outlineLevel="1">
      <c r="A133" s="1" t="s">
        <v>278</v>
      </c>
      <c r="B133" s="208" t="s">
        <v>410</v>
      </c>
      <c r="C133" s="118"/>
      <c r="D133" s="118"/>
      <c r="E133" s="4"/>
      <c r="F133" s="5"/>
      <c r="G133" s="119" t="s">
        <v>15</v>
      </c>
      <c r="H133" s="70">
        <v>100</v>
      </c>
      <c r="I133" s="70">
        <v>100</v>
      </c>
      <c r="J133" s="73">
        <f>I133/H133*100</f>
        <v>100</v>
      </c>
      <c r="K133" s="107"/>
      <c r="L133" s="107"/>
      <c r="M133" s="107"/>
      <c r="N133" s="107"/>
      <c r="O133" s="107"/>
      <c r="P133" s="108"/>
    </row>
    <row r="134" spans="1:16" s="109" customFormat="1" ht="24" outlineLevel="1">
      <c r="A134" s="1" t="s">
        <v>279</v>
      </c>
      <c r="B134" s="63" t="s">
        <v>411</v>
      </c>
      <c r="C134" s="68">
        <v>47463.34</v>
      </c>
      <c r="D134" s="86">
        <v>46807.26</v>
      </c>
      <c r="E134" s="4">
        <f t="shared" si="14"/>
        <v>98.62</v>
      </c>
      <c r="F134" s="5"/>
      <c r="G134" s="120"/>
      <c r="H134" s="70"/>
      <c r="I134" s="258"/>
      <c r="J134" s="120"/>
      <c r="K134" s="121"/>
      <c r="L134" s="121"/>
      <c r="M134" s="121"/>
      <c r="N134" s="121"/>
      <c r="O134" s="121"/>
      <c r="P134" s="122"/>
    </row>
    <row r="135" spans="1:16" s="129" customFormat="1" ht="48" outlineLevel="1">
      <c r="A135" s="1" t="s">
        <v>280</v>
      </c>
      <c r="B135" s="208" t="s">
        <v>412</v>
      </c>
      <c r="C135" s="127"/>
      <c r="D135" s="127"/>
      <c r="E135" s="4"/>
      <c r="F135" s="5"/>
      <c r="G135" s="123" t="s">
        <v>15</v>
      </c>
      <c r="H135" s="70">
        <v>100</v>
      </c>
      <c r="I135" s="70">
        <v>100</v>
      </c>
      <c r="J135" s="70">
        <f>I135/H135*100</f>
        <v>100</v>
      </c>
      <c r="K135" s="71"/>
      <c r="L135" s="71"/>
      <c r="M135" s="71"/>
      <c r="N135" s="71"/>
      <c r="O135" s="71"/>
      <c r="P135" s="72"/>
    </row>
    <row r="136" spans="1:16" s="129" customFormat="1" ht="36" outlineLevel="1">
      <c r="A136" s="1" t="s">
        <v>281</v>
      </c>
      <c r="B136" s="210" t="s">
        <v>377</v>
      </c>
      <c r="C136" s="68">
        <v>282.58</v>
      </c>
      <c r="D136" s="86">
        <v>282.58</v>
      </c>
      <c r="E136" s="4">
        <f t="shared" si="14"/>
        <v>100</v>
      </c>
      <c r="F136" s="5"/>
      <c r="G136" s="123"/>
      <c r="H136" s="73"/>
      <c r="I136" s="70"/>
      <c r="J136" s="70"/>
      <c r="K136" s="71"/>
      <c r="L136" s="71"/>
      <c r="M136" s="71"/>
      <c r="N136" s="71"/>
      <c r="O136" s="71"/>
      <c r="P136" s="72"/>
    </row>
    <row r="137" spans="1:16" s="129" customFormat="1" ht="38.25" customHeight="1" outlineLevel="1">
      <c r="A137" s="1" t="s">
        <v>282</v>
      </c>
      <c r="B137" s="210" t="s">
        <v>378</v>
      </c>
      <c r="C137" s="68">
        <v>1.1100000000000001</v>
      </c>
      <c r="D137" s="86">
        <v>1.1100000000000001</v>
      </c>
      <c r="E137" s="4">
        <f t="shared" si="14"/>
        <v>100</v>
      </c>
      <c r="F137" s="5"/>
      <c r="G137" s="123"/>
      <c r="H137" s="73"/>
      <c r="I137" s="70"/>
      <c r="J137" s="70"/>
      <c r="K137" s="71"/>
      <c r="L137" s="71"/>
      <c r="M137" s="71"/>
      <c r="N137" s="71"/>
      <c r="O137" s="71"/>
      <c r="P137" s="72"/>
    </row>
    <row r="138" spans="1:16" s="230" customFormat="1" ht="62.25" customHeight="1">
      <c r="A138" s="245" t="s">
        <v>142</v>
      </c>
      <c r="B138" s="216" t="s">
        <v>342</v>
      </c>
      <c r="C138" s="259">
        <f>C142+C144+C146+C150+C154+C156+C158+C160+C162+C164+C166+C148+C152</f>
        <v>194440.6</v>
      </c>
      <c r="D138" s="259">
        <f>D142+D144+D146+D150+D154+D156+D158+D160+D162+D164+D166+D148+D152</f>
        <v>186339.75</v>
      </c>
      <c r="E138" s="246">
        <f>D138/C138*100</f>
        <v>95.83</v>
      </c>
      <c r="F138" s="247">
        <f>D138/C138</f>
        <v>0.95799999999999996</v>
      </c>
      <c r="G138" s="234"/>
      <c r="H138" s="234"/>
      <c r="I138" s="234"/>
      <c r="J138" s="234"/>
      <c r="K138" s="222"/>
      <c r="L138" s="221">
        <f>AVERAGE(J143,J145,J147,J149,J151,J153,J155,J157,J159,J161,J163,J165,J167,J168)/100</f>
        <v>0.9</v>
      </c>
      <c r="M138" s="222" t="str">
        <f>S3</f>
        <v>Высокая эффективность</v>
      </c>
      <c r="N138" s="221">
        <f>AVERAGE(J140)/100</f>
        <v>1</v>
      </c>
      <c r="O138" s="221">
        <f>N138/L138*100-100</f>
        <v>11.11</v>
      </c>
      <c r="P138" s="236"/>
    </row>
    <row r="139" spans="1:16" ht="36" outlineLevel="1">
      <c r="A139" s="1" t="s">
        <v>143</v>
      </c>
      <c r="B139" s="64" t="s">
        <v>441</v>
      </c>
      <c r="C139" s="15"/>
      <c r="D139" s="15"/>
      <c r="E139" s="4"/>
      <c r="F139" s="5"/>
      <c r="G139" s="92"/>
      <c r="H139" s="70"/>
      <c r="I139" s="96"/>
      <c r="J139" s="96"/>
      <c r="K139" s="130"/>
      <c r="L139" s="130"/>
      <c r="M139" s="130"/>
      <c r="N139" s="130"/>
      <c r="O139" s="130"/>
      <c r="P139" s="131"/>
    </row>
    <row r="140" spans="1:16" ht="52.5" customHeight="1" outlineLevel="1">
      <c r="A140" s="1" t="s">
        <v>144</v>
      </c>
      <c r="B140" s="132" t="s">
        <v>310</v>
      </c>
      <c r="C140" s="86"/>
      <c r="D140" s="68"/>
      <c r="E140" s="4"/>
      <c r="F140" s="5"/>
      <c r="G140" s="69" t="s">
        <v>15</v>
      </c>
      <c r="H140" s="70">
        <v>100</v>
      </c>
      <c r="I140" s="70">
        <v>99.67</v>
      </c>
      <c r="J140" s="70">
        <f>I140/H140*100</f>
        <v>99.67</v>
      </c>
      <c r="K140" s="61" t="s">
        <v>427</v>
      </c>
      <c r="L140" s="71"/>
      <c r="M140" s="71"/>
      <c r="N140" s="71"/>
      <c r="O140" s="71"/>
      <c r="P140" s="72"/>
    </row>
    <row r="141" spans="1:16" s="129" customFormat="1" ht="16.5" customHeight="1" outlineLevel="1">
      <c r="A141" s="133" t="s">
        <v>145</v>
      </c>
      <c r="B141" s="134" t="s">
        <v>335</v>
      </c>
      <c r="C141" s="135"/>
      <c r="D141" s="135"/>
      <c r="E141" s="136"/>
      <c r="F141" s="137"/>
      <c r="G141" s="138"/>
      <c r="H141" s="70"/>
      <c r="I141" s="138"/>
      <c r="J141" s="138"/>
      <c r="K141" s="139"/>
      <c r="L141" s="139"/>
      <c r="M141" s="139"/>
      <c r="N141" s="139"/>
      <c r="O141" s="139"/>
      <c r="P141" s="140"/>
    </row>
    <row r="142" spans="1:16" ht="30.75" customHeight="1" outlineLevel="1">
      <c r="A142" s="1" t="s">
        <v>146</v>
      </c>
      <c r="B142" s="141" t="s">
        <v>422</v>
      </c>
      <c r="C142" s="127">
        <v>101164.4</v>
      </c>
      <c r="D142" s="118">
        <v>99119.15</v>
      </c>
      <c r="E142" s="4">
        <f>D142/C142*100</f>
        <v>97.98</v>
      </c>
      <c r="F142" s="5"/>
      <c r="G142" s="142"/>
      <c r="H142" s="70"/>
      <c r="I142" s="96"/>
      <c r="J142" s="96"/>
      <c r="K142" s="93"/>
      <c r="L142" s="93"/>
      <c r="M142" s="93"/>
      <c r="N142" s="93"/>
      <c r="O142" s="93"/>
      <c r="P142" s="98"/>
    </row>
    <row r="143" spans="1:16" ht="54" customHeight="1" outlineLevel="1">
      <c r="A143" s="1" t="s">
        <v>147</v>
      </c>
      <c r="B143" s="143" t="s">
        <v>423</v>
      </c>
      <c r="C143" s="118"/>
      <c r="D143" s="118"/>
      <c r="E143" s="4"/>
      <c r="F143" s="5"/>
      <c r="G143" s="92" t="s">
        <v>15</v>
      </c>
      <c r="H143" s="70">
        <v>100</v>
      </c>
      <c r="I143" s="96">
        <v>100</v>
      </c>
      <c r="J143" s="96">
        <f>I143/H143*100</f>
        <v>100</v>
      </c>
      <c r="K143" s="93"/>
      <c r="L143" s="93"/>
      <c r="M143" s="93"/>
      <c r="N143" s="93"/>
      <c r="O143" s="93"/>
      <c r="P143" s="98"/>
    </row>
    <row r="144" spans="1:16" ht="63" customHeight="1" outlineLevel="1">
      <c r="A144" s="1" t="s">
        <v>148</v>
      </c>
      <c r="B144" s="141" t="s">
        <v>190</v>
      </c>
      <c r="C144" s="127">
        <v>390.7</v>
      </c>
      <c r="D144" s="118">
        <v>390.23</v>
      </c>
      <c r="E144" s="4">
        <f>D144/C144*100</f>
        <v>99.88</v>
      </c>
      <c r="F144" s="5"/>
      <c r="G144" s="92"/>
      <c r="H144" s="70"/>
      <c r="I144" s="96"/>
      <c r="J144" s="96"/>
      <c r="K144" s="93"/>
      <c r="L144" s="93"/>
      <c r="M144" s="93"/>
      <c r="N144" s="93"/>
      <c r="O144" s="93"/>
      <c r="P144" s="98"/>
    </row>
    <row r="145" spans="1:16" ht="105.75" customHeight="1" outlineLevel="1">
      <c r="A145" s="1" t="s">
        <v>149</v>
      </c>
      <c r="B145" s="143" t="s">
        <v>355</v>
      </c>
      <c r="C145" s="118"/>
      <c r="D145" s="118"/>
      <c r="E145" s="4"/>
      <c r="F145" s="5"/>
      <c r="G145" s="92" t="s">
        <v>15</v>
      </c>
      <c r="H145" s="70">
        <v>100</v>
      </c>
      <c r="I145" s="96">
        <v>100</v>
      </c>
      <c r="J145" s="96">
        <f>I145/H145*100</f>
        <v>100</v>
      </c>
      <c r="K145" s="93"/>
      <c r="L145" s="93"/>
      <c r="M145" s="93"/>
      <c r="N145" s="93"/>
      <c r="O145" s="93"/>
      <c r="P145" s="98"/>
    </row>
    <row r="146" spans="1:16" ht="111.75" customHeight="1" outlineLevel="1">
      <c r="A146" s="1" t="s">
        <v>150</v>
      </c>
      <c r="B146" s="141" t="s">
        <v>386</v>
      </c>
      <c r="C146" s="127">
        <v>41670.1</v>
      </c>
      <c r="D146" s="118">
        <v>41670.050000000003</v>
      </c>
      <c r="E146" s="4">
        <f>D146/C146*100</f>
        <v>100</v>
      </c>
      <c r="F146" s="5"/>
      <c r="G146" s="92"/>
      <c r="H146" s="70"/>
      <c r="I146" s="96"/>
      <c r="J146" s="96"/>
      <c r="K146" s="93"/>
      <c r="L146" s="93"/>
      <c r="M146" s="93"/>
      <c r="N146" s="93"/>
      <c r="O146" s="93"/>
      <c r="P146" s="98"/>
    </row>
    <row r="147" spans="1:16" ht="354" customHeight="1" outlineLevel="1">
      <c r="A147" s="1" t="s">
        <v>151</v>
      </c>
      <c r="B147" s="143" t="s">
        <v>387</v>
      </c>
      <c r="C147" s="118"/>
      <c r="D147" s="118"/>
      <c r="E147" s="4"/>
      <c r="F147" s="5"/>
      <c r="G147" s="92" t="s">
        <v>15</v>
      </c>
      <c r="H147" s="70">
        <v>100</v>
      </c>
      <c r="I147" s="96">
        <v>100</v>
      </c>
      <c r="J147" s="96">
        <f>I147/H147*100</f>
        <v>100</v>
      </c>
      <c r="K147" s="93"/>
      <c r="L147" s="93"/>
      <c r="M147" s="93"/>
      <c r="N147" s="93"/>
      <c r="O147" s="93"/>
      <c r="P147" s="98"/>
    </row>
    <row r="148" spans="1:16" ht="42" customHeight="1" outlineLevel="1">
      <c r="A148" s="1" t="s">
        <v>152</v>
      </c>
      <c r="B148" s="141" t="s">
        <v>194</v>
      </c>
      <c r="C148" s="127">
        <v>660</v>
      </c>
      <c r="D148" s="118">
        <v>658.32</v>
      </c>
      <c r="E148" s="4">
        <f>D148/C148*100</f>
        <v>99.75</v>
      </c>
      <c r="F148" s="5"/>
      <c r="G148" s="92"/>
      <c r="H148" s="70"/>
      <c r="I148" s="96"/>
      <c r="J148" s="96"/>
      <c r="K148" s="93"/>
      <c r="L148" s="93"/>
      <c r="M148" s="93"/>
      <c r="N148" s="93"/>
      <c r="O148" s="93"/>
      <c r="P148" s="98"/>
    </row>
    <row r="149" spans="1:16" ht="73.5" customHeight="1" outlineLevel="1">
      <c r="A149" s="1" t="s">
        <v>153</v>
      </c>
      <c r="B149" s="143" t="s">
        <v>356</v>
      </c>
      <c r="C149" s="118"/>
      <c r="D149" s="118"/>
      <c r="E149" s="4"/>
      <c r="F149" s="5"/>
      <c r="G149" s="92" t="s">
        <v>15</v>
      </c>
      <c r="H149" s="70">
        <v>100</v>
      </c>
      <c r="I149" s="96">
        <v>100</v>
      </c>
      <c r="J149" s="96">
        <f>I149/H149*100</f>
        <v>100</v>
      </c>
      <c r="K149" s="93"/>
      <c r="L149" s="93"/>
      <c r="M149" s="93"/>
      <c r="N149" s="93"/>
      <c r="O149" s="93"/>
      <c r="P149" s="98"/>
    </row>
    <row r="150" spans="1:16" ht="250.5" customHeight="1" outlineLevel="1">
      <c r="A150" s="1" t="s">
        <v>154</v>
      </c>
      <c r="B150" s="141" t="s">
        <v>341</v>
      </c>
      <c r="C150" s="127">
        <v>1861.6</v>
      </c>
      <c r="D150" s="118">
        <v>1212.5999999999999</v>
      </c>
      <c r="E150" s="4">
        <f>D150/C150*100</f>
        <v>65.14</v>
      </c>
      <c r="F150" s="5"/>
      <c r="G150" s="92"/>
      <c r="H150" s="70"/>
      <c r="I150" s="96"/>
      <c r="J150" s="96"/>
      <c r="K150" s="335" t="s">
        <v>492</v>
      </c>
      <c r="L150" s="93"/>
      <c r="M150" s="93"/>
      <c r="N150" s="93"/>
      <c r="O150" s="93"/>
      <c r="P150" s="98"/>
    </row>
    <row r="151" spans="1:16" s="109" customFormat="1" ht="207.75" customHeight="1" outlineLevel="1">
      <c r="A151" s="1" t="s">
        <v>155</v>
      </c>
      <c r="B151" s="143" t="s">
        <v>357</v>
      </c>
      <c r="C151" s="118"/>
      <c r="D151" s="118"/>
      <c r="E151" s="4"/>
      <c r="F151" s="5"/>
      <c r="G151" s="92" t="s">
        <v>15</v>
      </c>
      <c r="H151" s="70">
        <v>100</v>
      </c>
      <c r="I151" s="96">
        <v>100</v>
      </c>
      <c r="J151" s="96">
        <f>I151/H151*100</f>
        <v>100</v>
      </c>
      <c r="K151" s="336"/>
      <c r="L151" s="93"/>
      <c r="M151" s="93"/>
      <c r="N151" s="93"/>
      <c r="O151" s="93"/>
      <c r="P151" s="98"/>
    </row>
    <row r="152" spans="1:16" s="109" customFormat="1" ht="120.75" customHeight="1" outlineLevel="1">
      <c r="A152" s="1" t="s">
        <v>156</v>
      </c>
      <c r="B152" s="141" t="s">
        <v>358</v>
      </c>
      <c r="C152" s="127">
        <v>9521.5</v>
      </c>
      <c r="D152" s="118">
        <v>5815.57</v>
      </c>
      <c r="E152" s="4">
        <f>D152/C152*100</f>
        <v>61.08</v>
      </c>
      <c r="F152" s="5"/>
      <c r="G152" s="92"/>
      <c r="H152" s="70"/>
      <c r="I152" s="96"/>
      <c r="J152" s="96"/>
      <c r="K152" s="132" t="s">
        <v>492</v>
      </c>
      <c r="L152" s="93"/>
      <c r="M152" s="93"/>
      <c r="N152" s="93"/>
      <c r="O152" s="93"/>
      <c r="P152" s="98"/>
    </row>
    <row r="153" spans="1:16" s="109" customFormat="1" ht="192" outlineLevel="1">
      <c r="A153" s="1" t="s">
        <v>157</v>
      </c>
      <c r="B153" s="143" t="s">
        <v>388</v>
      </c>
      <c r="C153" s="118"/>
      <c r="D153" s="118"/>
      <c r="E153" s="4"/>
      <c r="F153" s="5"/>
      <c r="G153" s="94" t="s">
        <v>15</v>
      </c>
      <c r="H153" s="70">
        <v>100</v>
      </c>
      <c r="I153" s="73">
        <v>100</v>
      </c>
      <c r="J153" s="96">
        <f>I153/H153*100</f>
        <v>100</v>
      </c>
      <c r="K153" s="132" t="s">
        <v>485</v>
      </c>
      <c r="L153" s="113"/>
      <c r="M153" s="113"/>
      <c r="N153" s="113"/>
      <c r="O153" s="113"/>
      <c r="P153" s="144"/>
    </row>
    <row r="154" spans="1:16" s="109" customFormat="1" ht="74.25" customHeight="1" outlineLevel="1">
      <c r="A154" s="1" t="s">
        <v>158</v>
      </c>
      <c r="B154" s="141" t="s">
        <v>442</v>
      </c>
      <c r="C154" s="127">
        <v>6751.2</v>
      </c>
      <c r="D154" s="118">
        <v>6482.4</v>
      </c>
      <c r="E154" s="4">
        <f>D154/C154*100</f>
        <v>96.02</v>
      </c>
      <c r="F154" s="5"/>
      <c r="G154" s="92"/>
      <c r="H154" s="70"/>
      <c r="I154" s="96"/>
      <c r="J154" s="96"/>
      <c r="K154" s="93"/>
      <c r="L154" s="93"/>
      <c r="M154" s="93"/>
      <c r="N154" s="93"/>
      <c r="O154" s="93"/>
      <c r="P154" s="98"/>
    </row>
    <row r="155" spans="1:16" s="109" customFormat="1" ht="108" outlineLevel="1">
      <c r="A155" s="1" t="s">
        <v>159</v>
      </c>
      <c r="B155" s="143" t="s">
        <v>389</v>
      </c>
      <c r="C155" s="118"/>
      <c r="D155" s="118"/>
      <c r="E155" s="4"/>
      <c r="F155" s="5"/>
      <c r="G155" s="92" t="s">
        <v>15</v>
      </c>
      <c r="H155" s="70">
        <v>100</v>
      </c>
      <c r="I155" s="70">
        <v>100</v>
      </c>
      <c r="J155" s="70">
        <f>I155/H155*100</f>
        <v>100</v>
      </c>
      <c r="K155" s="61"/>
      <c r="L155" s="93"/>
      <c r="M155" s="93"/>
      <c r="N155" s="93"/>
      <c r="O155" s="93"/>
      <c r="P155" s="98"/>
    </row>
    <row r="156" spans="1:16" s="109" customFormat="1" ht="72.75" customHeight="1" outlineLevel="1">
      <c r="A156" s="1" t="s">
        <v>161</v>
      </c>
      <c r="B156" s="141" t="s">
        <v>443</v>
      </c>
      <c r="C156" s="127">
        <v>14996.3</v>
      </c>
      <c r="D156" s="118">
        <v>14061.72</v>
      </c>
      <c r="E156" s="4">
        <f>D156/C156*100</f>
        <v>93.77</v>
      </c>
      <c r="F156" s="5"/>
      <c r="G156" s="92"/>
      <c r="H156" s="70"/>
      <c r="I156" s="96"/>
      <c r="J156" s="96"/>
      <c r="K156" s="93"/>
      <c r="L156" s="93"/>
      <c r="M156" s="93"/>
      <c r="N156" s="93"/>
      <c r="O156" s="93"/>
      <c r="P156" s="98"/>
    </row>
    <row r="157" spans="1:16" s="109" customFormat="1" ht="106.5" customHeight="1" outlineLevel="1">
      <c r="A157" s="1" t="s">
        <v>162</v>
      </c>
      <c r="B157" s="143" t="s">
        <v>359</v>
      </c>
      <c r="C157" s="118"/>
      <c r="D157" s="118"/>
      <c r="E157" s="4"/>
      <c r="F157" s="5"/>
      <c r="G157" s="92" t="s">
        <v>15</v>
      </c>
      <c r="H157" s="70">
        <v>100</v>
      </c>
      <c r="I157" s="70">
        <v>100</v>
      </c>
      <c r="J157" s="70">
        <f>I157/H157*100</f>
        <v>100</v>
      </c>
      <c r="K157" s="61"/>
      <c r="L157" s="61"/>
      <c r="M157" s="61"/>
      <c r="N157" s="61"/>
      <c r="O157" s="61"/>
      <c r="P157" s="84"/>
    </row>
    <row r="158" spans="1:16" s="109" customFormat="1" ht="133.5" customHeight="1" outlineLevel="1">
      <c r="A158" s="1" t="s">
        <v>163</v>
      </c>
      <c r="B158" s="141" t="s">
        <v>444</v>
      </c>
      <c r="C158" s="127">
        <v>5898.8</v>
      </c>
      <c r="D158" s="118">
        <v>5878.76</v>
      </c>
      <c r="E158" s="4">
        <f>D158/C158*100</f>
        <v>99.66</v>
      </c>
      <c r="F158" s="5"/>
      <c r="G158" s="92"/>
      <c r="H158" s="70"/>
      <c r="I158" s="96"/>
      <c r="J158" s="96"/>
      <c r="K158" s="93"/>
      <c r="L158" s="93"/>
      <c r="M158" s="93"/>
      <c r="N158" s="93"/>
      <c r="O158" s="93"/>
      <c r="P158" s="98"/>
    </row>
    <row r="159" spans="1:16" s="109" customFormat="1" ht="159" customHeight="1" outlineLevel="1">
      <c r="A159" s="1" t="s">
        <v>164</v>
      </c>
      <c r="B159" s="143" t="s">
        <v>360</v>
      </c>
      <c r="C159" s="118"/>
      <c r="D159" s="118"/>
      <c r="E159" s="4"/>
      <c r="F159" s="5"/>
      <c r="G159" s="92" t="s">
        <v>15</v>
      </c>
      <c r="H159" s="70">
        <v>100</v>
      </c>
      <c r="I159" s="96">
        <v>89.76</v>
      </c>
      <c r="J159" s="96">
        <f>I159/H159*100</f>
        <v>89.76</v>
      </c>
      <c r="K159" s="61" t="s">
        <v>476</v>
      </c>
      <c r="L159" s="93"/>
      <c r="M159" s="93"/>
      <c r="N159" s="93"/>
      <c r="O159" s="93"/>
      <c r="P159" s="98"/>
    </row>
    <row r="160" spans="1:16" s="109" customFormat="1" ht="107.25" customHeight="1" outlineLevel="1">
      <c r="A160" s="1" t="s">
        <v>165</v>
      </c>
      <c r="B160" s="141" t="s">
        <v>445</v>
      </c>
      <c r="C160" s="127">
        <v>945.9</v>
      </c>
      <c r="D160" s="118">
        <v>939.34</v>
      </c>
      <c r="E160" s="4">
        <f>D160/C160*100</f>
        <v>99.31</v>
      </c>
      <c r="F160" s="5"/>
      <c r="G160" s="92"/>
      <c r="H160" s="70"/>
      <c r="I160" s="96"/>
      <c r="J160" s="96"/>
      <c r="K160" s="93"/>
      <c r="L160" s="93"/>
      <c r="M160" s="93"/>
      <c r="N160" s="93"/>
      <c r="O160" s="93"/>
      <c r="P160" s="98"/>
    </row>
    <row r="161" spans="1:16" s="109" customFormat="1" ht="60.75" customHeight="1" outlineLevel="1">
      <c r="A161" s="1" t="s">
        <v>166</v>
      </c>
      <c r="B161" s="143" t="s">
        <v>361</v>
      </c>
      <c r="C161" s="118"/>
      <c r="D161" s="118"/>
      <c r="E161" s="4"/>
      <c r="F161" s="5"/>
      <c r="G161" s="92" t="s">
        <v>15</v>
      </c>
      <c r="H161" s="70">
        <v>100</v>
      </c>
      <c r="I161" s="96">
        <v>100</v>
      </c>
      <c r="J161" s="96">
        <f>I161/H161*100</f>
        <v>100</v>
      </c>
      <c r="K161" s="113"/>
      <c r="L161" s="113"/>
      <c r="M161" s="113"/>
      <c r="N161" s="113"/>
      <c r="O161" s="113"/>
      <c r="P161" s="144"/>
    </row>
    <row r="162" spans="1:16" s="109" customFormat="1" ht="49.5" customHeight="1" outlineLevel="1">
      <c r="A162" s="1" t="s">
        <v>167</v>
      </c>
      <c r="B162" s="141" t="s">
        <v>197</v>
      </c>
      <c r="C162" s="127">
        <v>1636</v>
      </c>
      <c r="D162" s="118">
        <v>1515.8</v>
      </c>
      <c r="E162" s="4">
        <f>D162/C162*100</f>
        <v>92.65</v>
      </c>
      <c r="F162" s="5"/>
      <c r="G162" s="92"/>
      <c r="H162" s="70"/>
      <c r="I162" s="96"/>
      <c r="J162" s="96"/>
      <c r="K162" s="93"/>
      <c r="L162" s="93"/>
      <c r="M162" s="93"/>
      <c r="N162" s="93"/>
      <c r="O162" s="93"/>
      <c r="P162" s="98"/>
    </row>
    <row r="163" spans="1:16" s="109" customFormat="1" ht="73.5" customHeight="1" outlineLevel="1">
      <c r="A163" s="1" t="s">
        <v>168</v>
      </c>
      <c r="B163" s="143" t="s">
        <v>362</v>
      </c>
      <c r="C163" s="118"/>
      <c r="D163" s="118"/>
      <c r="E163" s="4"/>
      <c r="F163" s="5"/>
      <c r="G163" s="92" t="s">
        <v>15</v>
      </c>
      <c r="H163" s="70">
        <v>100</v>
      </c>
      <c r="I163" s="96">
        <v>100</v>
      </c>
      <c r="J163" s="96">
        <f>I163/H163*100</f>
        <v>100</v>
      </c>
      <c r="K163" s="93"/>
      <c r="L163" s="93"/>
      <c r="M163" s="93"/>
      <c r="N163" s="93"/>
      <c r="O163" s="93"/>
      <c r="P163" s="98"/>
    </row>
    <row r="164" spans="1:16" s="109" customFormat="1" ht="141.75" customHeight="1" outlineLevel="1">
      <c r="A164" s="1" t="s">
        <v>169</v>
      </c>
      <c r="B164" s="141" t="s">
        <v>446</v>
      </c>
      <c r="C164" s="127">
        <v>6950.5</v>
      </c>
      <c r="D164" s="118">
        <v>6605.63</v>
      </c>
      <c r="E164" s="4">
        <f>D164/C164*100</f>
        <v>95.04</v>
      </c>
      <c r="F164" s="5"/>
      <c r="G164" s="92"/>
      <c r="H164" s="70"/>
      <c r="I164" s="96"/>
      <c r="J164" s="96"/>
      <c r="K164" s="93"/>
      <c r="L164" s="93"/>
      <c r="M164" s="93"/>
      <c r="N164" s="93"/>
      <c r="O164" s="93"/>
      <c r="P164" s="98"/>
    </row>
    <row r="165" spans="1:16" s="109" customFormat="1" ht="24.95" customHeight="1" outlineLevel="1">
      <c r="A165" s="1" t="s">
        <v>171</v>
      </c>
      <c r="B165" s="143" t="s">
        <v>198</v>
      </c>
      <c r="C165" s="118"/>
      <c r="D165" s="118"/>
      <c r="E165" s="4"/>
      <c r="F165" s="5"/>
      <c r="G165" s="92" t="s">
        <v>199</v>
      </c>
      <c r="H165" s="70" t="s">
        <v>475</v>
      </c>
      <c r="I165" s="145">
        <v>4</v>
      </c>
      <c r="J165" s="73">
        <f>4/4*100</f>
        <v>100</v>
      </c>
      <c r="K165" s="113"/>
      <c r="L165" s="93"/>
      <c r="M165" s="93"/>
      <c r="N165" s="93"/>
      <c r="O165" s="93"/>
      <c r="P165" s="98"/>
    </row>
    <row r="166" spans="1:16" s="109" customFormat="1" ht="40.5" customHeight="1" outlineLevel="1">
      <c r="A166" s="1" t="s">
        <v>173</v>
      </c>
      <c r="B166" s="141" t="s">
        <v>200</v>
      </c>
      <c r="C166" s="127">
        <v>1993.6</v>
      </c>
      <c r="D166" s="118">
        <v>1990.18</v>
      </c>
      <c r="E166" s="4">
        <f>D166/C166*100</f>
        <v>99.83</v>
      </c>
      <c r="F166" s="5"/>
      <c r="G166" s="92"/>
      <c r="H166" s="70"/>
      <c r="I166" s="146"/>
      <c r="J166" s="146"/>
      <c r="K166" s="93"/>
      <c r="L166" s="93"/>
      <c r="M166" s="93"/>
      <c r="N166" s="93"/>
      <c r="O166" s="93"/>
      <c r="P166" s="98"/>
    </row>
    <row r="167" spans="1:16" ht="51" customHeight="1" outlineLevel="1">
      <c r="A167" s="1" t="s">
        <v>174</v>
      </c>
      <c r="B167" s="143" t="s">
        <v>343</v>
      </c>
      <c r="C167" s="118"/>
      <c r="D167" s="118"/>
      <c r="E167" s="4"/>
      <c r="F167" s="5"/>
      <c r="G167" s="92" t="s">
        <v>199</v>
      </c>
      <c r="H167" s="70" t="s">
        <v>201</v>
      </c>
      <c r="I167" s="124">
        <v>16</v>
      </c>
      <c r="J167" s="96">
        <f>16/48*100</f>
        <v>33.33</v>
      </c>
      <c r="K167" s="61" t="s">
        <v>470</v>
      </c>
      <c r="L167" s="113"/>
      <c r="M167" s="113"/>
      <c r="N167" s="113"/>
      <c r="O167" s="113"/>
      <c r="P167" s="144"/>
    </row>
    <row r="168" spans="1:16" ht="52.5" customHeight="1" outlineLevel="1">
      <c r="A168" s="1" t="s">
        <v>177</v>
      </c>
      <c r="B168" s="143" t="s">
        <v>202</v>
      </c>
      <c r="C168" s="118"/>
      <c r="D168" s="118"/>
      <c r="E168" s="4"/>
      <c r="F168" s="5"/>
      <c r="G168" s="94" t="s">
        <v>203</v>
      </c>
      <c r="H168" s="70" t="s">
        <v>204</v>
      </c>
      <c r="I168" s="124">
        <v>244.45</v>
      </c>
      <c r="J168" s="147">
        <f>244.45/569*100</f>
        <v>42.96</v>
      </c>
      <c r="K168" s="61" t="s">
        <v>470</v>
      </c>
      <c r="L168" s="113"/>
      <c r="M168" s="113"/>
      <c r="N168" s="113"/>
      <c r="O168" s="113"/>
      <c r="P168" s="144"/>
    </row>
    <row r="169" spans="1:16" s="230" customFormat="1" ht="43.5" customHeight="1">
      <c r="A169" s="231" t="s">
        <v>183</v>
      </c>
      <c r="B169" s="216" t="s">
        <v>413</v>
      </c>
      <c r="C169" s="217">
        <f>C176+C181+C185</f>
        <v>215186.59</v>
      </c>
      <c r="D169" s="217">
        <f>D176+D181</f>
        <v>206456.57</v>
      </c>
      <c r="E169" s="221">
        <f>D169/C169*100</f>
        <v>95.94</v>
      </c>
      <c r="F169" s="233">
        <f>D169/C169</f>
        <v>0.95899999999999996</v>
      </c>
      <c r="G169" s="220"/>
      <c r="H169" s="220"/>
      <c r="I169" s="220"/>
      <c r="J169" s="237"/>
      <c r="K169" s="216"/>
      <c r="L169" s="221">
        <f>AVERAGE(J177,J178,J179,J182,J183,J186)/100</f>
        <v>0.72</v>
      </c>
      <c r="M169" s="222" t="str">
        <f>R3</f>
        <v>Высокая эффективность</v>
      </c>
      <c r="N169" s="221">
        <f>AVERAGE(J171,J172,J174)/100</f>
        <v>0.97</v>
      </c>
      <c r="O169" s="221">
        <f>N169/L169*100-100</f>
        <v>34.72</v>
      </c>
      <c r="P169" s="223"/>
    </row>
    <row r="170" spans="1:16" ht="27" customHeight="1" outlineLevel="1">
      <c r="A170" s="1" t="s">
        <v>184</v>
      </c>
      <c r="B170" s="2" t="s">
        <v>447</v>
      </c>
      <c r="C170" s="3"/>
      <c r="D170" s="3"/>
      <c r="E170" s="4"/>
      <c r="F170" s="5"/>
      <c r="G170" s="6"/>
      <c r="H170" s="7"/>
      <c r="I170" s="8"/>
      <c r="J170" s="9"/>
      <c r="K170" s="10"/>
      <c r="L170" s="10"/>
      <c r="M170" s="10"/>
      <c r="N170" s="10"/>
      <c r="O170" s="10"/>
      <c r="P170" s="148"/>
    </row>
    <row r="171" spans="1:16" ht="72" outlineLevel="1">
      <c r="A171" s="1" t="s">
        <v>185</v>
      </c>
      <c r="B171" s="11" t="s">
        <v>449</v>
      </c>
      <c r="C171" s="12"/>
      <c r="D171" s="12"/>
      <c r="E171" s="4"/>
      <c r="F171" s="5"/>
      <c r="G171" s="6" t="s">
        <v>15</v>
      </c>
      <c r="H171" s="7">
        <v>95</v>
      </c>
      <c r="I171" s="8">
        <v>97.9</v>
      </c>
      <c r="J171" s="9">
        <f>I171/H171*100</f>
        <v>103.1</v>
      </c>
      <c r="K171" s="10"/>
      <c r="L171" s="10"/>
      <c r="M171" s="10"/>
      <c r="N171" s="10"/>
      <c r="O171" s="10"/>
      <c r="P171" s="148"/>
    </row>
    <row r="172" spans="1:16" ht="48" outlineLevel="1">
      <c r="A172" s="1" t="s">
        <v>186</v>
      </c>
      <c r="B172" s="11" t="s">
        <v>327</v>
      </c>
      <c r="C172" s="12"/>
      <c r="D172" s="12"/>
      <c r="E172" s="4"/>
      <c r="F172" s="5"/>
      <c r="G172" s="6" t="s">
        <v>15</v>
      </c>
      <c r="H172" s="7">
        <v>98.5</v>
      </c>
      <c r="I172" s="8">
        <v>99.4</v>
      </c>
      <c r="J172" s="9">
        <f>I172/H172*100</f>
        <v>100.9</v>
      </c>
      <c r="K172" s="10"/>
      <c r="L172" s="10"/>
      <c r="M172" s="10"/>
      <c r="N172" s="10"/>
      <c r="O172" s="10"/>
      <c r="P172" s="148"/>
    </row>
    <row r="173" spans="1:16" ht="104.25" customHeight="1" outlineLevel="1">
      <c r="A173" s="1" t="s">
        <v>187</v>
      </c>
      <c r="B173" s="11" t="s">
        <v>481</v>
      </c>
      <c r="C173" s="12"/>
      <c r="D173" s="12"/>
      <c r="E173" s="4"/>
      <c r="F173" s="5"/>
      <c r="G173" s="6" t="s">
        <v>15</v>
      </c>
      <c r="H173" s="7">
        <v>100</v>
      </c>
      <c r="I173" s="7">
        <v>100</v>
      </c>
      <c r="J173" s="156" t="s">
        <v>459</v>
      </c>
      <c r="K173" s="61" t="s">
        <v>489</v>
      </c>
      <c r="L173" s="14"/>
      <c r="M173" s="14"/>
      <c r="N173" s="14"/>
      <c r="O173" s="14"/>
      <c r="P173" s="149"/>
    </row>
    <row r="174" spans="1:16" ht="51" customHeight="1" outlineLevel="1">
      <c r="A174" s="1" t="s">
        <v>188</v>
      </c>
      <c r="B174" s="11" t="s">
        <v>414</v>
      </c>
      <c r="C174" s="12"/>
      <c r="D174" s="12"/>
      <c r="E174" s="4"/>
      <c r="F174" s="5"/>
      <c r="G174" s="6" t="s">
        <v>15</v>
      </c>
      <c r="H174" s="7">
        <v>99.8</v>
      </c>
      <c r="I174" s="13">
        <v>85.3</v>
      </c>
      <c r="J174" s="9">
        <f>I174/H174*100</f>
        <v>85.5</v>
      </c>
      <c r="K174" s="61" t="s">
        <v>484</v>
      </c>
      <c r="L174" s="14"/>
      <c r="M174" s="14"/>
      <c r="N174" s="14"/>
      <c r="O174" s="14"/>
      <c r="P174" s="149"/>
    </row>
    <row r="175" spans="1:16" ht="24" outlineLevel="1">
      <c r="A175" s="1" t="s">
        <v>189</v>
      </c>
      <c r="B175" s="2" t="s">
        <v>317</v>
      </c>
      <c r="C175" s="3"/>
      <c r="D175" s="3"/>
      <c r="E175" s="4"/>
      <c r="F175" s="5"/>
      <c r="G175" s="6"/>
      <c r="H175" s="7"/>
      <c r="I175" s="8"/>
      <c r="J175" s="9"/>
      <c r="K175" s="10"/>
      <c r="L175" s="10"/>
      <c r="M175" s="10"/>
      <c r="N175" s="10"/>
      <c r="O175" s="10"/>
      <c r="P175" s="148"/>
    </row>
    <row r="176" spans="1:16" ht="24" outlineLevel="1">
      <c r="A176" s="1" t="s">
        <v>191</v>
      </c>
      <c r="B176" s="2" t="s">
        <v>219</v>
      </c>
      <c r="C176" s="68">
        <v>190444.82</v>
      </c>
      <c r="D176" s="16">
        <v>188982.87</v>
      </c>
      <c r="E176" s="4">
        <f>D176/C176*100</f>
        <v>99.23</v>
      </c>
      <c r="F176" s="5"/>
      <c r="G176" s="6"/>
      <c r="H176" s="7"/>
      <c r="I176" s="8"/>
      <c r="J176" s="9"/>
      <c r="K176" s="10"/>
      <c r="L176" s="10"/>
      <c r="M176" s="10"/>
      <c r="N176" s="10"/>
      <c r="O176" s="10"/>
      <c r="P176" s="148"/>
    </row>
    <row r="177" spans="1:16" ht="48" outlineLevel="1">
      <c r="A177" s="1" t="s">
        <v>415</v>
      </c>
      <c r="B177" s="17" t="s">
        <v>450</v>
      </c>
      <c r="C177" s="86"/>
      <c r="D177" s="12"/>
      <c r="E177" s="4"/>
      <c r="F177" s="5"/>
      <c r="G177" s="6" t="s">
        <v>15</v>
      </c>
      <c r="H177" s="7">
        <v>27</v>
      </c>
      <c r="I177" s="13">
        <v>33.9</v>
      </c>
      <c r="J177" s="9">
        <f>I177/H177*100</f>
        <v>125.6</v>
      </c>
      <c r="K177" s="10"/>
      <c r="L177" s="10"/>
      <c r="M177" s="10"/>
      <c r="N177" s="10"/>
      <c r="O177" s="10"/>
      <c r="P177" s="148"/>
    </row>
    <row r="178" spans="1:16" ht="60" outlineLevel="1">
      <c r="A178" s="1" t="s">
        <v>192</v>
      </c>
      <c r="B178" s="17" t="s">
        <v>417</v>
      </c>
      <c r="C178" s="86"/>
      <c r="D178" s="12"/>
      <c r="E178" s="4"/>
      <c r="F178" s="5"/>
      <c r="G178" s="6" t="s">
        <v>15</v>
      </c>
      <c r="H178" s="7">
        <v>77.3</v>
      </c>
      <c r="I178" s="13">
        <v>7</v>
      </c>
      <c r="J178" s="9">
        <f>I178/H178*100</f>
        <v>9.1</v>
      </c>
      <c r="K178" s="261" t="s">
        <v>465</v>
      </c>
      <c r="L178" s="10"/>
      <c r="M178" s="10"/>
      <c r="N178" s="10"/>
      <c r="O178" s="10"/>
      <c r="P178" s="148"/>
    </row>
    <row r="179" spans="1:16" ht="39.75" customHeight="1" outlineLevel="1">
      <c r="A179" s="1" t="s">
        <v>193</v>
      </c>
      <c r="B179" s="17" t="s">
        <v>381</v>
      </c>
      <c r="C179" s="86"/>
      <c r="D179" s="12"/>
      <c r="E179" s="4"/>
      <c r="F179" s="5"/>
      <c r="G179" s="6" t="s">
        <v>199</v>
      </c>
      <c r="H179" s="260">
        <v>60</v>
      </c>
      <c r="I179" s="238">
        <v>60</v>
      </c>
      <c r="J179" s="9">
        <f>I179/H179*100</f>
        <v>100</v>
      </c>
      <c r="K179" s="10"/>
      <c r="L179" s="10"/>
      <c r="M179" s="10"/>
      <c r="N179" s="10"/>
      <c r="O179" s="10"/>
      <c r="P179" s="148"/>
    </row>
    <row r="180" spans="1:16" ht="36" outlineLevel="1">
      <c r="A180" s="1" t="s">
        <v>195</v>
      </c>
      <c r="B180" s="2" t="s">
        <v>318</v>
      </c>
      <c r="C180" s="86"/>
      <c r="D180" s="16"/>
      <c r="E180" s="4"/>
      <c r="F180" s="5"/>
      <c r="G180" s="6"/>
      <c r="H180" s="7"/>
      <c r="I180" s="8"/>
      <c r="J180" s="9"/>
      <c r="K180" s="10"/>
      <c r="L180" s="10"/>
      <c r="M180" s="10"/>
      <c r="N180" s="10"/>
      <c r="O180" s="10"/>
      <c r="P180" s="148"/>
    </row>
    <row r="181" spans="1:16" outlineLevel="1">
      <c r="A181" s="1" t="s">
        <v>196</v>
      </c>
      <c r="B181" s="2" t="s">
        <v>224</v>
      </c>
      <c r="C181" s="68">
        <v>18610.939999999999</v>
      </c>
      <c r="D181" s="16">
        <v>17473.7</v>
      </c>
      <c r="E181" s="4">
        <f>D181/C181*100</f>
        <v>93.89</v>
      </c>
      <c r="F181" s="5"/>
      <c r="G181" s="6"/>
      <c r="H181" s="7"/>
      <c r="I181" s="8"/>
      <c r="J181" s="9"/>
      <c r="K181" s="10"/>
      <c r="L181" s="10"/>
      <c r="M181" s="10"/>
      <c r="N181" s="10"/>
      <c r="O181" s="10"/>
      <c r="P181" s="148"/>
    </row>
    <row r="182" spans="1:16" s="283" customFormat="1" ht="63" customHeight="1" outlineLevel="1">
      <c r="A182" s="1" t="s">
        <v>354</v>
      </c>
      <c r="B182" s="17" t="s">
        <v>226</v>
      </c>
      <c r="C182" s="16"/>
      <c r="D182" s="16"/>
      <c r="E182" s="4"/>
      <c r="F182" s="5"/>
      <c r="G182" s="6" t="s">
        <v>15</v>
      </c>
      <c r="H182" s="7">
        <v>100</v>
      </c>
      <c r="I182" s="13">
        <v>100</v>
      </c>
      <c r="J182" s="9">
        <f>I182/H182*100</f>
        <v>100</v>
      </c>
      <c r="K182" s="19"/>
      <c r="L182" s="19"/>
      <c r="M182" s="19"/>
      <c r="N182" s="19"/>
      <c r="O182" s="19"/>
      <c r="P182" s="304"/>
    </row>
    <row r="183" spans="1:16" ht="66.75" customHeight="1" outlineLevel="1">
      <c r="A183" s="272" t="s">
        <v>416</v>
      </c>
      <c r="B183" s="297" t="s">
        <v>228</v>
      </c>
      <c r="C183" s="298"/>
      <c r="D183" s="298"/>
      <c r="E183" s="275"/>
      <c r="F183" s="276"/>
      <c r="G183" s="299" t="s">
        <v>15</v>
      </c>
      <c r="H183" s="300">
        <v>7.3</v>
      </c>
      <c r="I183" s="301">
        <v>7.3</v>
      </c>
      <c r="J183" s="302">
        <f>I183/H183*100</f>
        <v>100</v>
      </c>
      <c r="K183" s="303"/>
      <c r="L183" s="303"/>
      <c r="M183" s="303"/>
      <c r="N183" s="303"/>
      <c r="O183" s="303"/>
      <c r="P183" s="150"/>
    </row>
    <row r="184" spans="1:16" ht="28.5" customHeight="1" outlineLevel="1">
      <c r="A184" s="1" t="s">
        <v>418</v>
      </c>
      <c r="B184" s="2" t="s">
        <v>448</v>
      </c>
      <c r="C184" s="16"/>
      <c r="D184" s="16"/>
      <c r="E184" s="4"/>
      <c r="F184" s="5"/>
      <c r="G184" s="6"/>
      <c r="H184" s="7"/>
      <c r="I184" s="13"/>
      <c r="J184" s="9"/>
      <c r="K184" s="20"/>
      <c r="L184" s="20"/>
      <c r="M184" s="20"/>
      <c r="N184" s="20"/>
      <c r="O184" s="20"/>
      <c r="P184" s="150"/>
    </row>
    <row r="185" spans="1:16" ht="42" customHeight="1" outlineLevel="1">
      <c r="A185" s="1" t="s">
        <v>420</v>
      </c>
      <c r="B185" s="2" t="s">
        <v>421</v>
      </c>
      <c r="C185" s="68">
        <v>6130.83</v>
      </c>
      <c r="D185" s="16">
        <v>0</v>
      </c>
      <c r="E185" s="4">
        <f>D185/C185*100</f>
        <v>0</v>
      </c>
      <c r="F185" s="5"/>
      <c r="G185" s="6"/>
      <c r="H185" s="7"/>
      <c r="I185" s="13"/>
      <c r="J185" s="9"/>
      <c r="K185" s="20"/>
      <c r="L185" s="20"/>
      <c r="M185" s="20"/>
      <c r="N185" s="20"/>
      <c r="O185" s="20"/>
      <c r="P185" s="150"/>
    </row>
    <row r="186" spans="1:16" ht="148.5" customHeight="1" outlineLevel="1">
      <c r="A186" s="1" t="s">
        <v>457</v>
      </c>
      <c r="B186" s="17" t="s">
        <v>419</v>
      </c>
      <c r="C186" s="16"/>
      <c r="D186" s="16"/>
      <c r="E186" s="4"/>
      <c r="F186" s="5"/>
      <c r="G186" s="6" t="s">
        <v>199</v>
      </c>
      <c r="H186" s="7">
        <v>14</v>
      </c>
      <c r="I186" s="13">
        <v>0</v>
      </c>
      <c r="J186" s="9">
        <f>I186/H186*100</f>
        <v>0</v>
      </c>
      <c r="K186" s="19" t="s">
        <v>471</v>
      </c>
      <c r="L186" s="20"/>
      <c r="M186" s="20"/>
      <c r="N186" s="20"/>
      <c r="O186" s="20"/>
      <c r="P186" s="150"/>
    </row>
    <row r="187" spans="1:16" s="230" customFormat="1" ht="39" customHeight="1">
      <c r="A187" s="239" t="s">
        <v>205</v>
      </c>
      <c r="B187" s="216" t="s">
        <v>253</v>
      </c>
      <c r="C187" s="226">
        <f>C192+C197</f>
        <v>59561.9</v>
      </c>
      <c r="D187" s="226">
        <f>D192+D197</f>
        <v>59541</v>
      </c>
      <c r="E187" s="218">
        <f>D187/C187*100</f>
        <v>99.96</v>
      </c>
      <c r="F187" s="219">
        <f>D187/C187</f>
        <v>1</v>
      </c>
      <c r="G187" s="220"/>
      <c r="H187" s="220"/>
      <c r="I187" s="220"/>
      <c r="J187" s="237"/>
      <c r="K187" s="216"/>
      <c r="L187" s="221">
        <f>AVERAGE(J193,J194,J195,J198)/100</f>
        <v>1.2</v>
      </c>
      <c r="M187" s="222" t="str">
        <f>R2</f>
        <v>Высокая эффективность</v>
      </c>
      <c r="N187" s="221">
        <f>AVERAGE(J189,J190)/100</f>
        <v>1.02</v>
      </c>
      <c r="O187" s="221">
        <f>N187/L187*100-100</f>
        <v>-15</v>
      </c>
      <c r="P187" s="223"/>
    </row>
    <row r="188" spans="1:16" ht="38.25" customHeight="1" outlineLevel="1">
      <c r="A188" s="1" t="s">
        <v>206</v>
      </c>
      <c r="B188" s="39" t="s">
        <v>451</v>
      </c>
      <c r="C188" s="40"/>
      <c r="D188" s="40"/>
      <c r="E188" s="4"/>
      <c r="F188" s="5"/>
      <c r="G188" s="151"/>
      <c r="H188" s="151"/>
      <c r="I188" s="151"/>
      <c r="J188" s="152"/>
      <c r="K188" s="153"/>
      <c r="L188" s="153"/>
      <c r="M188" s="153"/>
      <c r="N188" s="153"/>
      <c r="O188" s="153"/>
      <c r="P188" s="154"/>
    </row>
    <row r="189" spans="1:16" ht="39.75" customHeight="1" outlineLevel="1">
      <c r="A189" s="1" t="s">
        <v>207</v>
      </c>
      <c r="B189" s="192" t="s">
        <v>311</v>
      </c>
      <c r="C189" s="12"/>
      <c r="D189" s="12"/>
      <c r="E189" s="4"/>
      <c r="F189" s="5"/>
      <c r="G189" s="155" t="s">
        <v>15</v>
      </c>
      <c r="H189" s="7">
        <v>35</v>
      </c>
      <c r="I189" s="7">
        <v>35.04</v>
      </c>
      <c r="J189" s="156">
        <f>I189/H189*100</f>
        <v>100.1</v>
      </c>
      <c r="K189" s="47"/>
      <c r="L189" s="47"/>
      <c r="M189" s="47"/>
      <c r="N189" s="47"/>
      <c r="O189" s="47"/>
      <c r="P189" s="58"/>
    </row>
    <row r="190" spans="1:16" ht="53.25" customHeight="1" outlineLevel="1">
      <c r="A190" s="1" t="s">
        <v>208</v>
      </c>
      <c r="B190" s="192" t="s">
        <v>312</v>
      </c>
      <c r="C190" s="12"/>
      <c r="D190" s="12"/>
      <c r="E190" s="4"/>
      <c r="F190" s="5"/>
      <c r="G190" s="155" t="s">
        <v>15</v>
      </c>
      <c r="H190" s="7">
        <v>3.1</v>
      </c>
      <c r="I190" s="7">
        <v>3.2</v>
      </c>
      <c r="J190" s="156">
        <f>I190/H190*100</f>
        <v>103.2</v>
      </c>
      <c r="K190" s="47"/>
      <c r="L190" s="47"/>
      <c r="M190" s="47"/>
      <c r="N190" s="47"/>
      <c r="O190" s="47"/>
      <c r="P190" s="58"/>
    </row>
    <row r="191" spans="1:16" ht="49.5" customHeight="1" outlineLevel="1">
      <c r="A191" s="1" t="s">
        <v>209</v>
      </c>
      <c r="B191" s="193" t="s">
        <v>452</v>
      </c>
      <c r="C191" s="213"/>
      <c r="D191" s="213"/>
      <c r="E191" s="4"/>
      <c r="F191" s="157"/>
      <c r="G191" s="158"/>
      <c r="H191" s="158"/>
      <c r="I191" s="158"/>
      <c r="J191" s="159"/>
      <c r="K191" s="160"/>
      <c r="L191" s="161"/>
      <c r="M191" s="161"/>
      <c r="N191" s="161"/>
      <c r="O191" s="161"/>
      <c r="P191" s="162"/>
    </row>
    <row r="192" spans="1:16" ht="40.5" customHeight="1" outlineLevel="1">
      <c r="A192" s="1" t="s">
        <v>210</v>
      </c>
      <c r="B192" s="39" t="s">
        <v>233</v>
      </c>
      <c r="C192" s="270">
        <v>4392.87</v>
      </c>
      <c r="D192" s="214">
        <v>4392.87</v>
      </c>
      <c r="E192" s="4">
        <f>D192/C192*100</f>
        <v>100</v>
      </c>
      <c r="F192" s="5"/>
      <c r="G192" s="163"/>
      <c r="H192" s="128"/>
      <c r="I192" s="128"/>
      <c r="J192" s="164"/>
      <c r="K192" s="93"/>
      <c r="L192" s="93"/>
      <c r="M192" s="93"/>
      <c r="N192" s="93"/>
      <c r="O192" s="93"/>
      <c r="P192" s="98"/>
    </row>
    <row r="193" spans="1:16" ht="40.5" customHeight="1" outlineLevel="1">
      <c r="A193" s="1" t="s">
        <v>211</v>
      </c>
      <c r="B193" s="51" t="s">
        <v>235</v>
      </c>
      <c r="C193" s="12"/>
      <c r="D193" s="12"/>
      <c r="E193" s="4"/>
      <c r="F193" s="5"/>
      <c r="G193" s="155" t="s">
        <v>15</v>
      </c>
      <c r="H193" s="7">
        <v>5.2</v>
      </c>
      <c r="I193" s="8">
        <v>5.2</v>
      </c>
      <c r="J193" s="156">
        <f t="shared" ref="J193:J198" si="15">I193/H193*100</f>
        <v>100</v>
      </c>
      <c r="K193" s="165"/>
      <c r="L193" s="165"/>
      <c r="M193" s="165"/>
      <c r="N193" s="165"/>
      <c r="O193" s="165"/>
      <c r="P193" s="166"/>
    </row>
    <row r="194" spans="1:16" ht="38.25" customHeight="1" outlineLevel="1">
      <c r="A194" s="1" t="s">
        <v>212</v>
      </c>
      <c r="B194" s="51" t="s">
        <v>237</v>
      </c>
      <c r="C194" s="12"/>
      <c r="D194" s="12"/>
      <c r="E194" s="4"/>
      <c r="F194" s="5"/>
      <c r="G194" s="155" t="s">
        <v>15</v>
      </c>
      <c r="H194" s="7">
        <v>7</v>
      </c>
      <c r="I194" s="8">
        <v>7.5</v>
      </c>
      <c r="J194" s="156">
        <f>I194/H194*100</f>
        <v>107.1</v>
      </c>
      <c r="K194" s="165"/>
      <c r="L194" s="165"/>
      <c r="M194" s="165"/>
      <c r="N194" s="165"/>
      <c r="O194" s="165"/>
      <c r="P194" s="166"/>
    </row>
    <row r="195" spans="1:16" s="283" customFormat="1" ht="63" customHeight="1" outlineLevel="1">
      <c r="A195" s="1" t="s">
        <v>213</v>
      </c>
      <c r="B195" s="51" t="s">
        <v>364</v>
      </c>
      <c r="C195" s="12"/>
      <c r="D195" s="12"/>
      <c r="E195" s="4"/>
      <c r="F195" s="5"/>
      <c r="G195" s="155" t="s">
        <v>15</v>
      </c>
      <c r="H195" s="7">
        <v>20</v>
      </c>
      <c r="I195" s="8">
        <v>34.9</v>
      </c>
      <c r="J195" s="211">
        <f>I195/H195*100</f>
        <v>174.5</v>
      </c>
      <c r="K195" s="165"/>
      <c r="L195" s="165"/>
      <c r="M195" s="165"/>
      <c r="N195" s="165"/>
      <c r="O195" s="165"/>
      <c r="P195" s="311"/>
    </row>
    <row r="196" spans="1:16" ht="28.5" customHeight="1" outlineLevel="1">
      <c r="A196" s="272" t="s">
        <v>283</v>
      </c>
      <c r="B196" s="305" t="s">
        <v>453</v>
      </c>
      <c r="C196" s="291"/>
      <c r="D196" s="306"/>
      <c r="E196" s="275"/>
      <c r="F196" s="276"/>
      <c r="G196" s="307"/>
      <c r="H196" s="308"/>
      <c r="I196" s="308"/>
      <c r="J196" s="309"/>
      <c r="K196" s="310"/>
      <c r="L196" s="310"/>
      <c r="M196" s="310"/>
      <c r="N196" s="310"/>
      <c r="O196" s="310"/>
      <c r="P196" s="98"/>
    </row>
    <row r="197" spans="1:16" ht="27.75" customHeight="1" outlineLevel="1">
      <c r="A197" s="1" t="s">
        <v>286</v>
      </c>
      <c r="B197" s="39" t="s">
        <v>328</v>
      </c>
      <c r="C197" s="270">
        <v>55169.03</v>
      </c>
      <c r="D197" s="214">
        <v>55148.13</v>
      </c>
      <c r="E197" s="4">
        <f>D197/C197*100</f>
        <v>99.96</v>
      </c>
      <c r="F197" s="5"/>
      <c r="G197" s="163"/>
      <c r="H197" s="128"/>
      <c r="I197" s="128"/>
      <c r="J197" s="156"/>
      <c r="K197" s="93"/>
      <c r="L197" s="93"/>
      <c r="M197" s="93"/>
      <c r="N197" s="93"/>
      <c r="O197" s="93"/>
      <c r="P197" s="98"/>
    </row>
    <row r="198" spans="1:16" ht="24" outlineLevel="1">
      <c r="A198" s="1" t="s">
        <v>458</v>
      </c>
      <c r="B198" s="51" t="s">
        <v>241</v>
      </c>
      <c r="C198" s="12"/>
      <c r="D198" s="12"/>
      <c r="E198" s="4"/>
      <c r="F198" s="5"/>
      <c r="G198" s="155" t="s">
        <v>199</v>
      </c>
      <c r="H198" s="269">
        <v>12</v>
      </c>
      <c r="I198" s="18">
        <v>12</v>
      </c>
      <c r="J198" s="156">
        <f t="shared" si="15"/>
        <v>100</v>
      </c>
      <c r="K198" s="47"/>
      <c r="L198" s="47"/>
      <c r="M198" s="47"/>
      <c r="N198" s="47"/>
      <c r="O198" s="47"/>
      <c r="P198" s="58"/>
    </row>
    <row r="199" spans="1:16" s="244" customFormat="1" ht="27" customHeight="1">
      <c r="A199" s="240">
        <v>9</v>
      </c>
      <c r="B199" s="241" t="s">
        <v>254</v>
      </c>
      <c r="C199" s="226">
        <f>C204+C206+C211+C208</f>
        <v>13995.67</v>
      </c>
      <c r="D199" s="226">
        <f>D204+D206+D211+D208</f>
        <v>13995.42</v>
      </c>
      <c r="E199" s="218">
        <f>D199/C199*100</f>
        <v>100</v>
      </c>
      <c r="F199" s="219">
        <f>D199/C199</f>
        <v>1</v>
      </c>
      <c r="G199" s="242"/>
      <c r="H199" s="242"/>
      <c r="I199" s="242"/>
      <c r="J199" s="243"/>
      <c r="K199" s="241"/>
      <c r="L199" s="221">
        <f>AVERAGE(J205,J207,J209,J212)/100</f>
        <v>1</v>
      </c>
      <c r="M199" s="222" t="str">
        <f>R3</f>
        <v>Высокая эффективность</v>
      </c>
      <c r="N199" s="221">
        <f>AVERAGE(J201,J202)/100</f>
        <v>1</v>
      </c>
      <c r="O199" s="221">
        <f>N199/L199*100-100</f>
        <v>0</v>
      </c>
      <c r="P199" s="223"/>
    </row>
    <row r="200" spans="1:16" ht="42" customHeight="1" outlineLevel="1">
      <c r="A200" s="1" t="s">
        <v>214</v>
      </c>
      <c r="B200" s="64" t="s">
        <v>242</v>
      </c>
      <c r="C200" s="15"/>
      <c r="D200" s="15"/>
      <c r="E200" s="4"/>
      <c r="F200" s="5"/>
      <c r="G200" s="92"/>
      <c r="H200" s="70"/>
      <c r="I200" s="96"/>
      <c r="J200" s="167"/>
      <c r="K200" s="93"/>
      <c r="L200" s="93"/>
      <c r="M200" s="93"/>
      <c r="N200" s="93"/>
      <c r="O200" s="93"/>
      <c r="P200" s="98"/>
    </row>
    <row r="201" spans="1:16" ht="64.5" customHeight="1" outlineLevel="1">
      <c r="A201" s="1" t="s">
        <v>215</v>
      </c>
      <c r="B201" s="132" t="s">
        <v>313</v>
      </c>
      <c r="C201" s="86"/>
      <c r="D201" s="86"/>
      <c r="E201" s="4"/>
      <c r="F201" s="5"/>
      <c r="G201" s="92" t="s">
        <v>15</v>
      </c>
      <c r="H201" s="70">
        <v>61.4</v>
      </c>
      <c r="I201" s="96">
        <v>61.43</v>
      </c>
      <c r="J201" s="167">
        <f>I201/H201*100</f>
        <v>100</v>
      </c>
      <c r="K201" s="168"/>
      <c r="L201" s="168"/>
      <c r="M201" s="168"/>
      <c r="N201" s="168"/>
      <c r="O201" s="168"/>
      <c r="P201" s="169"/>
    </row>
    <row r="202" spans="1:16" ht="56.25" customHeight="1" outlineLevel="1">
      <c r="A202" s="1" t="s">
        <v>216</v>
      </c>
      <c r="B202" s="132" t="s">
        <v>314</v>
      </c>
      <c r="C202" s="86"/>
      <c r="D202" s="86"/>
      <c r="E202" s="4"/>
      <c r="F202" s="5"/>
      <c r="G202" s="92" t="s">
        <v>15</v>
      </c>
      <c r="H202" s="70">
        <v>4.8</v>
      </c>
      <c r="I202" s="96">
        <v>4.8</v>
      </c>
      <c r="J202" s="167">
        <f>I202/H202*100</f>
        <v>100</v>
      </c>
      <c r="K202" s="168"/>
      <c r="L202" s="168"/>
      <c r="M202" s="168"/>
      <c r="N202" s="168"/>
      <c r="O202" s="168"/>
      <c r="P202" s="169"/>
    </row>
    <row r="203" spans="1:16" ht="30" customHeight="1" outlineLevel="1">
      <c r="A203" s="1" t="s">
        <v>217</v>
      </c>
      <c r="B203" s="64" t="s">
        <v>243</v>
      </c>
      <c r="C203" s="15"/>
      <c r="D203" s="15"/>
      <c r="E203" s="4"/>
      <c r="F203" s="5"/>
      <c r="G203" s="92"/>
      <c r="H203" s="70"/>
      <c r="I203" s="96"/>
      <c r="J203" s="167"/>
      <c r="K203" s="93"/>
      <c r="L203" s="93"/>
      <c r="M203" s="93"/>
      <c r="N203" s="93"/>
      <c r="O203" s="93"/>
      <c r="P203" s="98"/>
    </row>
    <row r="204" spans="1:16" ht="28.5" customHeight="1" outlineLevel="1">
      <c r="A204" s="1" t="s">
        <v>218</v>
      </c>
      <c r="B204" s="64" t="s">
        <v>244</v>
      </c>
      <c r="C204" s="68">
        <v>1141.3699999999999</v>
      </c>
      <c r="D204" s="86">
        <v>1141.3699999999999</v>
      </c>
      <c r="E204" s="4">
        <f>D204/C204*100</f>
        <v>100</v>
      </c>
      <c r="F204" s="5"/>
      <c r="G204" s="92"/>
      <c r="H204" s="70"/>
      <c r="I204" s="96"/>
      <c r="J204" s="167"/>
      <c r="K204" s="168"/>
      <c r="L204" s="168"/>
      <c r="M204" s="168"/>
      <c r="N204" s="168"/>
      <c r="O204" s="168"/>
      <c r="P204" s="169"/>
    </row>
    <row r="205" spans="1:16" ht="39.75" customHeight="1" outlineLevel="1">
      <c r="A205" s="1" t="s">
        <v>220</v>
      </c>
      <c r="B205" s="187" t="s">
        <v>245</v>
      </c>
      <c r="C205" s="68"/>
      <c r="D205" s="86"/>
      <c r="E205" s="4"/>
      <c r="F205" s="5"/>
      <c r="G205" s="92" t="s">
        <v>15</v>
      </c>
      <c r="H205" s="70">
        <v>46.3</v>
      </c>
      <c r="I205" s="96">
        <v>46.3</v>
      </c>
      <c r="J205" s="167">
        <f>I205/H205*100</f>
        <v>100</v>
      </c>
      <c r="K205" s="87"/>
      <c r="L205" s="168"/>
      <c r="M205" s="168"/>
      <c r="N205" s="168"/>
      <c r="O205" s="168"/>
      <c r="P205" s="169"/>
    </row>
    <row r="206" spans="1:16" ht="26.25" customHeight="1" outlineLevel="1">
      <c r="A206" s="1" t="s">
        <v>221</v>
      </c>
      <c r="B206" s="64" t="s">
        <v>329</v>
      </c>
      <c r="C206" s="68">
        <v>12690.34</v>
      </c>
      <c r="D206" s="86">
        <v>12690.09</v>
      </c>
      <c r="E206" s="4">
        <f>D206/C206*100</f>
        <v>100</v>
      </c>
      <c r="F206" s="5"/>
      <c r="G206" s="92"/>
      <c r="H206" s="70"/>
      <c r="I206" s="96"/>
      <c r="J206" s="167"/>
      <c r="K206" s="168"/>
      <c r="L206" s="168"/>
      <c r="M206" s="168"/>
      <c r="N206" s="168"/>
      <c r="O206" s="168"/>
      <c r="P206" s="169"/>
    </row>
    <row r="207" spans="1:16" ht="39" customHeight="1" outlineLevel="1">
      <c r="A207" s="1" t="s">
        <v>222</v>
      </c>
      <c r="B207" s="187" t="s">
        <v>246</v>
      </c>
      <c r="C207" s="68"/>
      <c r="D207" s="86"/>
      <c r="E207" s="4"/>
      <c r="F207" s="5"/>
      <c r="G207" s="92" t="s">
        <v>15</v>
      </c>
      <c r="H207" s="70">
        <v>47.3</v>
      </c>
      <c r="I207" s="96">
        <v>47.3</v>
      </c>
      <c r="J207" s="167">
        <f>I207/H207*100</f>
        <v>100</v>
      </c>
      <c r="K207" s="168"/>
      <c r="L207" s="168"/>
      <c r="M207" s="168"/>
      <c r="N207" s="168"/>
      <c r="O207" s="168"/>
      <c r="P207" s="169"/>
    </row>
    <row r="208" spans="1:16" ht="36.75" customHeight="1" outlineLevel="1">
      <c r="A208" s="1" t="s">
        <v>223</v>
      </c>
      <c r="B208" s="64" t="s">
        <v>263</v>
      </c>
      <c r="C208" s="68">
        <v>66.89</v>
      </c>
      <c r="D208" s="86">
        <v>66.89</v>
      </c>
      <c r="E208" s="4">
        <f>D208/C208*100</f>
        <v>100</v>
      </c>
      <c r="F208" s="5"/>
      <c r="G208" s="92"/>
      <c r="H208" s="70"/>
      <c r="I208" s="96"/>
      <c r="J208" s="167"/>
      <c r="K208" s="168"/>
      <c r="L208" s="168"/>
      <c r="M208" s="168"/>
      <c r="N208" s="168"/>
      <c r="O208" s="168"/>
      <c r="P208" s="169"/>
    </row>
    <row r="209" spans="1:16" ht="27" customHeight="1" outlineLevel="1">
      <c r="A209" s="1" t="s">
        <v>225</v>
      </c>
      <c r="B209" s="187" t="s">
        <v>363</v>
      </c>
      <c r="C209" s="68"/>
      <c r="D209" s="86"/>
      <c r="E209" s="4"/>
      <c r="F209" s="5"/>
      <c r="G209" s="92" t="s">
        <v>176</v>
      </c>
      <c r="H209" s="269">
        <v>171</v>
      </c>
      <c r="I209" s="18">
        <v>171</v>
      </c>
      <c r="J209" s="167">
        <f>I209/H209*100</f>
        <v>100</v>
      </c>
      <c r="K209" s="168"/>
      <c r="L209" s="168"/>
      <c r="M209" s="168"/>
      <c r="N209" s="168"/>
      <c r="O209" s="168"/>
      <c r="P209" s="169"/>
    </row>
    <row r="210" spans="1:16" ht="40.5" customHeight="1" outlineLevel="1">
      <c r="A210" s="1" t="s">
        <v>227</v>
      </c>
      <c r="B210" s="64" t="s">
        <v>247</v>
      </c>
      <c r="C210" s="68"/>
      <c r="D210" s="15"/>
      <c r="E210" s="4"/>
      <c r="F210" s="5"/>
      <c r="G210" s="92"/>
      <c r="H210" s="70"/>
      <c r="I210" s="96"/>
      <c r="J210" s="167"/>
      <c r="K210" s="93"/>
      <c r="L210" s="93"/>
      <c r="M210" s="93"/>
      <c r="N210" s="93"/>
      <c r="O210" s="93"/>
      <c r="P210" s="98"/>
    </row>
    <row r="211" spans="1:16" ht="40.5" customHeight="1" outlineLevel="1">
      <c r="A211" s="1" t="s">
        <v>284</v>
      </c>
      <c r="B211" s="64" t="s">
        <v>454</v>
      </c>
      <c r="C211" s="68">
        <v>97.07</v>
      </c>
      <c r="D211" s="86">
        <v>97.07</v>
      </c>
      <c r="E211" s="4">
        <f>D211/C211*100</f>
        <v>100</v>
      </c>
      <c r="F211" s="5"/>
      <c r="G211" s="92"/>
      <c r="H211" s="70"/>
      <c r="I211" s="96"/>
      <c r="J211" s="167"/>
      <c r="K211" s="168"/>
      <c r="L211" s="168"/>
      <c r="M211" s="168"/>
      <c r="N211" s="168"/>
      <c r="O211" s="168"/>
      <c r="P211" s="169"/>
    </row>
    <row r="212" spans="1:16" s="283" customFormat="1" ht="63" customHeight="1" outlineLevel="1">
      <c r="A212" s="1" t="s">
        <v>285</v>
      </c>
      <c r="B212" s="187" t="s">
        <v>262</v>
      </c>
      <c r="C212" s="68"/>
      <c r="D212" s="86"/>
      <c r="E212" s="4"/>
      <c r="F212" s="5"/>
      <c r="G212" s="92" t="s">
        <v>15</v>
      </c>
      <c r="H212" s="70">
        <v>21.7</v>
      </c>
      <c r="I212" s="96">
        <v>21.7</v>
      </c>
      <c r="J212" s="167">
        <f>I212/H212*100</f>
        <v>100</v>
      </c>
      <c r="K212" s="168"/>
      <c r="L212" s="168"/>
      <c r="M212" s="168"/>
      <c r="N212" s="168"/>
      <c r="O212" s="168"/>
      <c r="P212" s="320"/>
    </row>
    <row r="213" spans="1:16" s="230" customFormat="1" ht="39" customHeight="1">
      <c r="A213" s="312">
        <v>10</v>
      </c>
      <c r="B213" s="313" t="s">
        <v>330</v>
      </c>
      <c r="C213" s="314">
        <f>C218+C221</f>
        <v>15566.3</v>
      </c>
      <c r="D213" s="314">
        <f>D218+D221</f>
        <v>14332.43</v>
      </c>
      <c r="E213" s="315">
        <f>D213/C213*100</f>
        <v>92.07</v>
      </c>
      <c r="F213" s="316">
        <f>D213/C213</f>
        <v>0.92100000000000004</v>
      </c>
      <c r="G213" s="317"/>
      <c r="H213" s="317"/>
      <c r="I213" s="317"/>
      <c r="J213" s="318"/>
      <c r="K213" s="313"/>
      <c r="L213" s="315">
        <f>AVERAGE(J219,J222)/100</f>
        <v>0.88</v>
      </c>
      <c r="M213" s="319" t="str">
        <f>R3</f>
        <v>Высокая эффективность</v>
      </c>
      <c r="N213" s="315">
        <f>AVERAGE(J215,J216)/100</f>
        <v>0.87</v>
      </c>
      <c r="O213" s="315">
        <f>N213/L213*100-100</f>
        <v>-1.1399999999999999</v>
      </c>
      <c r="P213" s="223"/>
    </row>
    <row r="214" spans="1:16" ht="18" customHeight="1" outlineLevel="1">
      <c r="A214" s="1" t="s">
        <v>229</v>
      </c>
      <c r="B214" s="64" t="s">
        <v>248</v>
      </c>
      <c r="C214" s="15"/>
      <c r="D214" s="15"/>
      <c r="E214" s="4"/>
      <c r="F214" s="5"/>
      <c r="G214" s="155"/>
      <c r="H214" s="7"/>
      <c r="I214" s="8"/>
      <c r="J214" s="9"/>
      <c r="K214" s="170"/>
      <c r="L214" s="170"/>
      <c r="M214" s="170"/>
      <c r="N214" s="170"/>
      <c r="O214" s="170"/>
      <c r="P214" s="171"/>
    </row>
    <row r="215" spans="1:16" ht="60.75" customHeight="1" outlineLevel="1">
      <c r="A215" s="1" t="s">
        <v>230</v>
      </c>
      <c r="B215" s="132" t="s">
        <v>315</v>
      </c>
      <c r="C215" s="86"/>
      <c r="D215" s="86"/>
      <c r="E215" s="4"/>
      <c r="F215" s="5"/>
      <c r="G215" s="92" t="s">
        <v>15</v>
      </c>
      <c r="H215" s="70">
        <v>4.0599999999999996</v>
      </c>
      <c r="I215" s="70">
        <v>2.54</v>
      </c>
      <c r="J215" s="172">
        <f>I215/H215*100</f>
        <v>62.6</v>
      </c>
      <c r="K215" s="173" t="s">
        <v>456</v>
      </c>
      <c r="L215" s="173"/>
      <c r="M215" s="173"/>
      <c r="N215" s="173"/>
      <c r="O215" s="173"/>
      <c r="P215" s="174"/>
    </row>
    <row r="216" spans="1:16" ht="77.25" customHeight="1" outlineLevel="1">
      <c r="A216" s="1" t="s">
        <v>231</v>
      </c>
      <c r="B216" s="132" t="s">
        <v>316</v>
      </c>
      <c r="C216" s="86"/>
      <c r="D216" s="86"/>
      <c r="E216" s="4"/>
      <c r="F216" s="5"/>
      <c r="G216" s="92" t="s">
        <v>15</v>
      </c>
      <c r="H216" s="70">
        <v>0.57999999999999996</v>
      </c>
      <c r="I216" s="70">
        <v>0.65</v>
      </c>
      <c r="J216" s="172">
        <f>I216/H216*100</f>
        <v>112.1</v>
      </c>
      <c r="K216" s="173"/>
      <c r="L216" s="173"/>
      <c r="M216" s="173"/>
      <c r="N216" s="173"/>
      <c r="O216" s="173"/>
      <c r="P216" s="174"/>
    </row>
    <row r="217" spans="1:16" ht="42" customHeight="1" outlineLevel="1">
      <c r="A217" s="1" t="s">
        <v>232</v>
      </c>
      <c r="B217" s="64" t="s">
        <v>385</v>
      </c>
      <c r="C217" s="15"/>
      <c r="D217" s="15"/>
      <c r="E217" s="4"/>
      <c r="F217" s="5"/>
      <c r="G217" s="155"/>
      <c r="H217" s="7"/>
      <c r="I217" s="8"/>
      <c r="J217" s="9"/>
      <c r="K217" s="170"/>
      <c r="L217" s="170"/>
      <c r="M217" s="170"/>
      <c r="N217" s="170"/>
      <c r="O217" s="170"/>
      <c r="P217" s="171"/>
    </row>
    <row r="218" spans="1:16" ht="38.25" customHeight="1" outlineLevel="1">
      <c r="A218" s="1" t="s">
        <v>234</v>
      </c>
      <c r="B218" s="64" t="s">
        <v>455</v>
      </c>
      <c r="C218" s="68">
        <v>1052</v>
      </c>
      <c r="D218" s="91">
        <v>1052</v>
      </c>
      <c r="E218" s="4">
        <f>D218/C218*100</f>
        <v>100</v>
      </c>
      <c r="F218" s="5"/>
      <c r="G218" s="92"/>
      <c r="H218" s="70"/>
      <c r="I218" s="96"/>
      <c r="J218" s="167"/>
      <c r="K218" s="175"/>
      <c r="L218" s="175"/>
      <c r="M218" s="175"/>
      <c r="N218" s="175"/>
      <c r="O218" s="175"/>
      <c r="P218" s="176"/>
    </row>
    <row r="219" spans="1:16" ht="97.5" customHeight="1" outlineLevel="1">
      <c r="A219" s="1" t="s">
        <v>236</v>
      </c>
      <c r="B219" s="187" t="s">
        <v>331</v>
      </c>
      <c r="C219" s="86"/>
      <c r="D219" s="86"/>
      <c r="E219" s="4"/>
      <c r="F219" s="5"/>
      <c r="G219" s="94" t="s">
        <v>249</v>
      </c>
      <c r="H219" s="269">
        <v>8</v>
      </c>
      <c r="I219" s="18">
        <v>5</v>
      </c>
      <c r="J219" s="172">
        <f>I219/H219*100</f>
        <v>62.5</v>
      </c>
      <c r="K219" s="110" t="s">
        <v>428</v>
      </c>
      <c r="L219" s="173"/>
      <c r="M219" s="173"/>
      <c r="N219" s="173"/>
      <c r="O219" s="173"/>
      <c r="P219" s="174"/>
    </row>
    <row r="220" spans="1:16" ht="36" outlineLevel="1">
      <c r="A220" s="1" t="s">
        <v>238</v>
      </c>
      <c r="B220" s="64" t="s">
        <v>250</v>
      </c>
      <c r="C220" s="15"/>
      <c r="D220" s="15"/>
      <c r="E220" s="4"/>
      <c r="F220" s="5"/>
      <c r="G220" s="155"/>
      <c r="H220" s="7"/>
      <c r="I220" s="8"/>
      <c r="J220" s="9"/>
      <c r="K220" s="170"/>
      <c r="L220" s="170"/>
      <c r="M220" s="170"/>
      <c r="N220" s="170"/>
      <c r="O220" s="170"/>
      <c r="P220" s="171"/>
    </row>
    <row r="221" spans="1:16" ht="36" outlineLevel="1">
      <c r="A221" s="1" t="s">
        <v>239</v>
      </c>
      <c r="B221" s="64" t="s">
        <v>319</v>
      </c>
      <c r="C221" s="68">
        <v>14514.3</v>
      </c>
      <c r="D221" s="91">
        <v>13280.43</v>
      </c>
      <c r="E221" s="4">
        <f>D221/C221*100</f>
        <v>91.5</v>
      </c>
      <c r="F221" s="5"/>
      <c r="G221" s="92"/>
      <c r="H221" s="70"/>
      <c r="I221" s="96"/>
      <c r="J221" s="167"/>
      <c r="K221" s="175"/>
      <c r="L221" s="175"/>
      <c r="M221" s="175"/>
      <c r="N221" s="175"/>
      <c r="O221" s="175"/>
      <c r="P221" s="176"/>
    </row>
    <row r="222" spans="1:16" ht="27" customHeight="1" outlineLevel="1">
      <c r="A222" s="1" t="s">
        <v>240</v>
      </c>
      <c r="B222" s="187" t="s">
        <v>382</v>
      </c>
      <c r="C222" s="86"/>
      <c r="D222" s="86"/>
      <c r="E222" s="112"/>
      <c r="F222" s="177"/>
      <c r="G222" s="92" t="s">
        <v>249</v>
      </c>
      <c r="H222" s="269">
        <v>8</v>
      </c>
      <c r="I222" s="18">
        <v>9</v>
      </c>
      <c r="J222" s="167">
        <f>I222/H222*100</f>
        <v>112.5</v>
      </c>
      <c r="K222" s="175"/>
      <c r="L222" s="175"/>
      <c r="M222" s="175"/>
      <c r="N222" s="175"/>
      <c r="O222" s="175"/>
      <c r="P222" s="176"/>
    </row>
    <row r="223" spans="1:16" ht="19.5" customHeight="1">
      <c r="A223" s="322" t="s">
        <v>251</v>
      </c>
      <c r="B223" s="322"/>
      <c r="C223" s="178">
        <f>C7+C20+C40+C61+C92+C138+C169+C187+C199+C213</f>
        <v>5825573.5800000001</v>
      </c>
      <c r="D223" s="178">
        <f>D7+D20+D40+D61+D92+D138+D169+D187+D199+D213</f>
        <v>5628387.3700000001</v>
      </c>
      <c r="E223" s="179">
        <f>D223/C223*100</f>
        <v>96.62</v>
      </c>
      <c r="F223" s="180"/>
      <c r="G223" s="181"/>
      <c r="H223" s="182"/>
      <c r="I223" s="182"/>
      <c r="J223" s="183"/>
      <c r="K223" s="184"/>
      <c r="L223" s="184"/>
      <c r="M223" s="184"/>
      <c r="N223" s="184"/>
      <c r="O223" s="184"/>
      <c r="P223" s="185"/>
    </row>
    <row r="224" spans="1:16" s="129" customFormat="1">
      <c r="A224" s="76"/>
      <c r="B224" s="262"/>
      <c r="C224" s="263"/>
      <c r="D224" s="263"/>
      <c r="E224" s="264"/>
      <c r="F224" s="265"/>
      <c r="G224" s="266"/>
      <c r="H224" s="267"/>
      <c r="I224" s="267"/>
      <c r="J224" s="268"/>
      <c r="K224" s="88"/>
      <c r="L224" s="88"/>
      <c r="M224" s="88"/>
      <c r="N224" s="88"/>
      <c r="O224" s="88"/>
      <c r="P224" s="88"/>
    </row>
    <row r="225" spans="1:16" s="129" customFormat="1">
      <c r="A225" s="334"/>
      <c r="B225" s="334"/>
      <c r="C225" s="334"/>
      <c r="D225" s="334"/>
      <c r="E225" s="334"/>
      <c r="F225" s="334"/>
      <c r="G225" s="334"/>
      <c r="H225" s="334"/>
      <c r="I225" s="334"/>
      <c r="J225" s="334"/>
      <c r="K225" s="334"/>
      <c r="L225" s="334"/>
      <c r="M225" s="334"/>
      <c r="N225" s="334"/>
      <c r="O225" s="334"/>
      <c r="P225" s="200"/>
    </row>
    <row r="226" spans="1:16">
      <c r="A226" s="321"/>
      <c r="B226" s="321"/>
      <c r="C226" s="321"/>
      <c r="D226" s="321"/>
      <c r="E226" s="321"/>
      <c r="F226" s="321"/>
      <c r="G226" s="321"/>
      <c r="H226" s="321"/>
      <c r="I226" s="321"/>
      <c r="J226" s="321"/>
      <c r="K226" s="321"/>
      <c r="L226" s="186"/>
      <c r="M226" s="186"/>
      <c r="N226" s="186"/>
      <c r="O226" s="186"/>
      <c r="P226" s="186"/>
    </row>
    <row r="229" spans="1:16" hidden="1">
      <c r="I229" s="26" t="s">
        <v>300</v>
      </c>
      <c r="J229" s="26">
        <v>112</v>
      </c>
    </row>
    <row r="230" spans="1:16" hidden="1">
      <c r="I230" s="26" t="s">
        <v>301</v>
      </c>
      <c r="J230" s="26">
        <v>32</v>
      </c>
    </row>
    <row r="231" spans="1:16" hidden="1">
      <c r="I231" s="26" t="s">
        <v>302</v>
      </c>
      <c r="J231" s="26">
        <f>J229-J230</f>
        <v>80</v>
      </c>
    </row>
  </sheetData>
  <mergeCells count="16">
    <mergeCell ref="A226:K226"/>
    <mergeCell ref="A223:B223"/>
    <mergeCell ref="K1:O1"/>
    <mergeCell ref="A2:O2"/>
    <mergeCell ref="A4:A5"/>
    <mergeCell ref="B4:B5"/>
    <mergeCell ref="C4:E4"/>
    <mergeCell ref="F4:F5"/>
    <mergeCell ref="G4:K4"/>
    <mergeCell ref="L4:L5"/>
    <mergeCell ref="M4:M5"/>
    <mergeCell ref="N4:N5"/>
    <mergeCell ref="O4:O5"/>
    <mergeCell ref="A225:O225"/>
    <mergeCell ref="K150:K151"/>
    <mergeCell ref="K56:K57"/>
  </mergeCells>
  <pageMargins left="0.39370078740157483" right="0.35433070866141736" top="0.62992125984251968" bottom="0.19685039370078741" header="0.23622047244094491" footer="0.35433070866141736"/>
  <pageSetup paperSize="9" scale="60" fitToHeight="31" orientation="landscape" r:id="rId1"/>
  <headerFooter alignWithMargins="0"/>
  <rowBreaks count="8" manualBreakCount="8">
    <brk id="19" max="14" man="1"/>
    <brk id="46" max="14" man="1"/>
    <brk id="57" max="14" man="1"/>
    <brk id="73" max="14" man="1"/>
    <brk id="89" max="14" man="1"/>
    <brk id="121" max="14" man="1"/>
    <brk id="195" max="14" man="1"/>
    <brk id="21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Отчет 2017</vt:lpstr>
      <vt:lpstr>'Отчет 2017'!Заголовки_для_печати</vt:lpstr>
      <vt:lpstr>'Отчет 2017'!Область_печати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demidovam</cp:lastModifiedBy>
  <cp:lastPrinted>2018-04-05T05:18:31Z</cp:lastPrinted>
  <dcterms:created xsi:type="dcterms:W3CDTF">2015-04-27T08:49:19Z</dcterms:created>
  <dcterms:modified xsi:type="dcterms:W3CDTF">2018-04-05T05:45:19Z</dcterms:modified>
</cp:coreProperties>
</file>